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6"/>
  <workbookPr/>
  <bookViews>
    <workbookView xWindow="0" yWindow="0" windowWidth="25200" windowHeight="11775" activeTab="2"/>
  </bookViews>
  <sheets>
    <sheet name="Rekapitulace stavby" sheetId="1" r:id="rId1"/>
    <sheet name="01 - Rekonstrukce vstupní..." sheetId="2" r:id="rId2"/>
    <sheet name="VRN - Vedleší rozpočtové ..." sheetId="3" r:id="rId3"/>
  </sheets>
  <definedNames>
    <definedName name="_xlnm._FilterDatabase" localSheetId="1" hidden="1">'01 - Rekonstrukce vstupní...'!$C$134:$K$430</definedName>
    <definedName name="_xlnm._FilterDatabase" localSheetId="2" hidden="1">'VRN - Vedleší rozpočtové ...'!$C$116:$K$132</definedName>
    <definedName name="_xlnm.Print_Area" localSheetId="1">'01 - Rekonstrukce vstupní...'!$C$4:$J$76,'01 - Rekonstrukce vstupní...'!$C$82:$J$116,'01 - Rekonstrukce vstupní...'!$C$122:$K$430</definedName>
    <definedName name="_xlnm.Print_Area" localSheetId="0">'Rekapitulace stavby'!$D$4:$AO$76,'Rekapitulace stavby'!$C$82:$AQ$97</definedName>
    <definedName name="_xlnm.Print_Area" localSheetId="2">'VRN - Vedleší rozpočtové ...'!$C$4:$J$76,'VRN - Vedleší rozpočtové ...'!$C$82:$J$98,'VRN - Vedleší rozpočtové ...'!$C$104:$K$132</definedName>
    <definedName name="_xlnm.Print_Titles" localSheetId="0">'Rekapitulace stavby'!$92:$92</definedName>
    <definedName name="_xlnm.Print_Titles" localSheetId="1">'01 - Rekonstrukce vstupní...'!$134:$134</definedName>
    <definedName name="_xlnm.Print_Titles" localSheetId="2">'VRN - Vedleší rozpočtové ...'!$116:$116</definedName>
  </definedNames>
  <calcPr calcId="191029"/>
</workbook>
</file>

<file path=xl/sharedStrings.xml><?xml version="1.0" encoding="utf-8"?>
<sst xmlns="http://schemas.openxmlformats.org/spreadsheetml/2006/main" count="3547" uniqueCount="577">
  <si>
    <t>Export Komplet</t>
  </si>
  <si>
    <t/>
  </si>
  <si>
    <t>2.0</t>
  </si>
  <si>
    <t>False</t>
  </si>
  <si>
    <t>{ccfb703f-7215-4954-b22d-58b4526f7c8a}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</si>
  <si>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</si>
  <si>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</si>
  <si>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</si>
  <si>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</si>
  <si>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</si>
  <si>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</si>
  <si>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</si>
  <si>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</si>
  <si>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</si>
  <si>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2023051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</si>
  <si>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</si>
  <si>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</si>
  <si>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ZŠ Schulzovy sady budova B - rekonstrukce vstupního vestilbulu</t>
  </si>
  <si>
    <t>KSO:</t>
  </si>
  <si>
    <t>CC-CZ:</t>
  </si>
  <si>
    <t>Místo:</t>
  </si>
  <si>
    <t>Dvůr Králové nad Labem</t>
  </si>
  <si>
    <t>Datum:</t>
  </si>
  <si>
    <t>17. 7. 2023</t>
  </si>
  <si>
    <t>Zadavatel:</t>
  </si>
  <si>
    <t>IČ:</t>
  </si>
  <si>
    <t>Město Dvůr Králové nad Labem</t>
  </si>
  <si>
    <t>DIČ:</t>
  </si>
  <si>
    <t>Uchazeč:</t>
  </si>
  <si>
    <t>Vyplň údaj</t>
  </si>
  <si>
    <t>Projektant:</t>
  </si>
  <si>
    <t>Studio Reaktor s.r.o.</t>
  </si>
  <si>
    <t>True</t>
  </si>
  <si>
    <t>Zpracovatel:</t>
  </si>
  <si>
    <t xml:space="preserve"> </t>
  </si>
  <si>
    <t>Poznámka:</t>
  </si>
  <si>
    <t>NEDÍLNOU SOUČÁSTÍ ROZPOČTU JE PROJEKTOVÁ DOKUMENTACE!
Soupis prací je sestaven s využitím položek Cenové soustavy ÚRS. Cenové a technické podmínky soustavy ÚRS, které nejsou součástí soupisu prací, jsou neomezeně dálkově k dispozici na www.cs-urs.cz. Položky soupisu prací, které nemají ve sloupci "Cenová soustava" uveden žádný údaj, nepochází s Cenové soustavy ÚRS. 
Dodávka akce se předpokládá včetně kompletní montáže, dopravy, vnitrostaveništní manipulace, veškerého souvisejícího doplňkového, podružného a montážního materiálu tak, aby celé zařízení bylo funkční a splňovalo všechny předpisy, které se na ně vztahují.
Při zpracování nabídky je nutné vycházet ze všech částí dokumentace (textové i grafické části, všech schémat a specifikace materiálu).
Součástí ceny musí být veškeré náklady, aby cena byla konečná a zahrnovala celou dodávku a montáž akce.
Všechny použité výrobky musí mít osvědčení o schválení k provozu v České republice.
V průběhu provádění prací budou respektovány všechny příslušné platné předpisy a požadavky BOZP. Náklady vyplývající z jejich dodržení jsou součástí jednotkové ceny a nebudou zvlášť hrazeny.
Veškeré práce budou provedeny úhledně, řádně a kvalitně řemeslným způsobem.
Zařízení bude uvedeno do provozu až po provedení všech výchozích zkouškách (revizích) el. instalace a pod. O provedených zkouškách budou vystaveny protokoly.
POVINNOSTÍ DODAVATELE JE PŘEKONTROLOVAT SPECIFIKACI MATERIÁLŮ A CHYBĚJÍCÍ MATERIÁL NEBO VÝKON DOPLNIT A OCENIT!
ROZPOČET JE NAVRŽEN DLE DOSTUPNÝCH MOŽNÝCH INFORMACÍ Z PROJEKTOVÉ DOKUMENTACE, PŘI STAVEBNÍCH PRACECH MOHOU BÝT ZJIŠTĚNY TAKOVÉ
SKUTEČNOSTI, KTERÉ MOHOU OVLIVNIT PŘEDPOKLAD A ROZSAH PRACÍ, V TĚCHTO PŘÍPADECH BUDE
 ÚPRAVA ŘEŠENA V RÁMCI ZMĚNOVÉHO ŘÍZENÍ A ZJIŠŤOVACÍCH PROTOKOLŮ NA STAVBĚ!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</si>
  <si>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</si>
  <si>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</si>
  <si>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</si>
  <si>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</si>
  <si>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</si>
  <si>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</si>
  <si>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</si>
  <si>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</si>
  <si>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</si>
  <si>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</si>
  <si>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</si>
  <si>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</si>
  <si>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</si>
  <si>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</si>
  <si>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</si>
  <si>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</si>
  <si>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</si>
  <si>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</si>
  <si>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</si>
  <si>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</si>
  <si>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</si>
  <si>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</si>
  <si>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</si>
  <si>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</si>
  <si>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</si>
  <si>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</si>
  <si>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</si>
  <si>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</si>
  <si>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</si>
  <si>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</si>
  <si>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</si>
  <si>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</si>
  <si>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</si>
  <si>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</si>
  <si>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</si>
  <si>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</si>
  <si>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</si>
  <si>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</si>
  <si>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</si>
  <si>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</si>
  <si>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</si>
  <si>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</si>
  <si>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</si>
  <si>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</si>
  <si>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</si>
  <si>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</si>
  <si>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Rekonstrukce vstupního vestibulu</t>
  </si>
  <si>
    <t>STA</t>
  </si>
  <si>
    <t>1</t>
  </si>
  <si>
    <t>{bb3fe39b-d137-48b6-8da3-eeca55ec01e6}</t>
  </si>
  <si>
    <t>2</t>
  </si>
  <si>
    <t>VRN</t>
  </si>
  <si>
    <t>Vedleší rozpočtové náklady</t>
  </si>
  <si>
    <t>{1f70aa0e-6d51-4b29-827d-eab52ac3b5ad}</t>
  </si>
  <si>
    <t>KRYCÍ LIST SOUPISU PRACÍ</t>
  </si>
  <si>
    <t>Objekt:</t>
  </si>
  <si>
    <t>01 - Rekonstrukce vstupního vestibulu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</si>
  <si>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</si>
  <si>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</si>
  <si>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</si>
  <si>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</si>
  <si>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</si>
  <si>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</si>
  <si>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</si>
  <si>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</si>
  <si>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</si>
  <si>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</si>
  <si>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</si>
  <si>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</si>
  <si>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</si>
  <si>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743 - Elektromontáže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</si>
  <si>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</si>
  <si>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</si>
  <si>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</si>
  <si>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772 - Podlahy z kamene</t>
  </si>
  <si>
    <t xml:space="preserve">    776 - Podlahy povlakové</t>
  </si>
  <si>
    <t xml:space="preserve">    782 - Dokončovací práce - obklady z kamene</t>
  </si>
  <si>
    <t xml:space="preserve">    783 - Dokončovací práce - nátěry</t>
  </si>
  <si>
    <t xml:space="preserve">    784 - Dokončovací práce - malby a tapety</t>
  </si>
  <si>
    <t>HZS - Hodinové zúčtovací sazby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</si>
  <si>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</si>
  <si>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</si>
  <si>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</si>
  <si>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</si>
  <si>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</si>
  <si>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</si>
  <si>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</si>
  <si>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</si>
  <si>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</si>
  <si>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</si>
  <si>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</si>
  <si>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</si>
  <si>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</si>
  <si>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</si>
  <si>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</si>
  <si>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</si>
  <si>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</si>
  <si>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5</t>
  </si>
  <si>
    <t>Komunikace pozemní</t>
  </si>
  <si>
    <t>K</t>
  </si>
  <si>
    <t>5R100</t>
  </si>
  <si>
    <t>Rozebrání a uvedení zámkové dlažby do původního stavu - dle popisu v PD</t>
  </si>
  <si>
    <t>m2</t>
  </si>
  <si>
    <t>CS Vlastní</t>
  </si>
  <si>
    <t>4</t>
  </si>
  <si>
    <t>898395791</t>
  </si>
  <si>
    <t>P</t>
  </si>
  <si>
    <t>Poznámka k položce:
kompletní provedení vč. přesunu hmot a stavebních přípomocí</t>
  </si>
  <si>
    <t>VV</t>
  </si>
  <si>
    <t>dle popisu v PD předběžně</t>
  </si>
  <si>
    <t>1*(3,315+3,315+6)</t>
  </si>
  <si>
    <t>6</t>
  </si>
  <si>
    <t>Úpravy povrchů, podlahy a osazování výplní</t>
  </si>
  <si>
    <t>611325417R</t>
  </si>
  <si>
    <t>Oprava vnitřní vápenocementové hladké omítky stropů v rozsahu plochy přes 10 do 30 % s celoplošným přeštukováním - dekorativní  štuk</t>
  </si>
  <si>
    <t>-629132980</t>
  </si>
  <si>
    <t>dle popisu v PD</t>
  </si>
  <si>
    <t>strop</t>
  </si>
  <si>
    <t>27,8</t>
  </si>
  <si>
    <t>3</t>
  </si>
  <si>
    <t>612135000</t>
  </si>
  <si>
    <t>Vyrovnání podkladu vnitřních stěn maltou vápennou tl do 10 mm</t>
  </si>
  <si>
    <t>CS ÚRS 2023 02</t>
  </si>
  <si>
    <t>-629813184</t>
  </si>
  <si>
    <t>64,23*0,3</t>
  </si>
  <si>
    <t>612135011</t>
  </si>
  <si>
    <t>Vyrovnání podkladu vnitřních stěn tmelem tl do 2 mm</t>
  </si>
  <si>
    <t>-689064095</t>
  </si>
  <si>
    <t>19,269</t>
  </si>
  <si>
    <t>612321141R</t>
  </si>
  <si>
    <t>Vápenocementová omítka štuková dvouvrstvá vnitřních stěn nanášená ručně - dekorativní štuk nový pod nátěrem</t>
  </si>
  <si>
    <t>541468872</t>
  </si>
  <si>
    <t>612325223</t>
  </si>
  <si>
    <t>Vápenocementová štuková omítka malých ploch přes 0,25 do 1 m2 na stěnách</t>
  </si>
  <si>
    <t>kus</t>
  </si>
  <si>
    <t>131595715</t>
  </si>
  <si>
    <t>8</t>
  </si>
  <si>
    <t>7</t>
  </si>
  <si>
    <t>612325417R</t>
  </si>
  <si>
    <t>Oprava vnitřní vápenocementové hladké omítky stěn v rozsahu plochy přes 10 do 30 % s celoplošným přeštukováním - dekorativní štuk</t>
  </si>
  <si>
    <t>-1304421836</t>
  </si>
  <si>
    <t>stěny</t>
  </si>
  <si>
    <t>(6,625+6,625+3,93+3,93)*3</t>
  </si>
  <si>
    <t>-1,3*2</t>
  </si>
  <si>
    <t>1,75*2</t>
  </si>
  <si>
    <t>Součet</t>
  </si>
  <si>
    <t>612131101</t>
  </si>
  <si>
    <t>Cementový postřik vnitřních stěn nanášený celoplošně ručně</t>
  </si>
  <si>
    <t>-959704181</t>
  </si>
  <si>
    <t>9</t>
  </si>
  <si>
    <t>622525105</t>
  </si>
  <si>
    <t>Tenkovrstvá omítka malých ploch přes 1 do 4 m2 na stěnách</t>
  </si>
  <si>
    <t>-2117024837</t>
  </si>
  <si>
    <t>vnější oprava kolem dveří</t>
  </si>
  <si>
    <t>10</t>
  </si>
  <si>
    <t>631311135</t>
  </si>
  <si>
    <t xml:space="preserve">Mazanina z betonu prostého bez zvýšených nároků na prostředí </t>
  </si>
  <si>
    <t>m3</t>
  </si>
  <si>
    <t>757606981</t>
  </si>
  <si>
    <t>Poznámka k položce:
typ betonu bude upřesněn po konzultaci se statikem</t>
  </si>
  <si>
    <t>dle popisu v PD - nová podlaha - doplnění rozdílů výšek podlah</t>
  </si>
  <si>
    <t>0,29*1,79*3,93</t>
  </si>
  <si>
    <t>0,145*0,3*3,93</t>
  </si>
  <si>
    <t>11</t>
  </si>
  <si>
    <t>631319013</t>
  </si>
  <si>
    <t>Příplatek k mazanině tl přes 120 do 240 mm za přehlazení povrchu</t>
  </si>
  <si>
    <t>-1169518780</t>
  </si>
  <si>
    <t>12</t>
  </si>
  <si>
    <t>631362021</t>
  </si>
  <si>
    <t>Výztuž mazanin svařovanými sítěmi Kari</t>
  </si>
  <si>
    <t>t</t>
  </si>
  <si>
    <t>-677583574</t>
  </si>
  <si>
    <t>2,09*3,93*8*2/1000"lokální výztuž</t>
  </si>
  <si>
    <t>13</t>
  </si>
  <si>
    <t>632481213</t>
  </si>
  <si>
    <t>Separační vrstva z PE fólie</t>
  </si>
  <si>
    <t>1700256832</t>
  </si>
  <si>
    <t>podlaha</t>
  </si>
  <si>
    <t>27,5</t>
  </si>
  <si>
    <t>Ostatní konstrukce a práce, bourání</t>
  </si>
  <si>
    <t>14</t>
  </si>
  <si>
    <t>611R100</t>
  </si>
  <si>
    <t>Dodávka a montáž nových základů schodiště vč. zděných konstrukcí a hydroizolace - dle popisu v PD</t>
  </si>
  <si>
    <t>sada</t>
  </si>
  <si>
    <t>-1754080388</t>
  </si>
  <si>
    <t>bude upřesněno dle dodaavtelské dílensk= dokumentace a zjišťovacího protokolu na stavbě</t>
  </si>
  <si>
    <t>949101111</t>
  </si>
  <si>
    <t>Lešení pomocné pro objekty pozemních staveb s lešeňovou podlahou v do 1,9 m zatížení do 150 kg/m2</t>
  </si>
  <si>
    <t>-626587964</t>
  </si>
  <si>
    <t>16</t>
  </si>
  <si>
    <t>949111112</t>
  </si>
  <si>
    <t>Montáž lešení lehkého kozového trubkového v přes 1,2 do 1,9 m</t>
  </si>
  <si>
    <t>-1733450630</t>
  </si>
  <si>
    <t>17</t>
  </si>
  <si>
    <t>949111212</t>
  </si>
  <si>
    <t>Příplatek k lešení lehkému kozovému trubkovému v přes 1,2 do 1,9 m za každý den použití</t>
  </si>
  <si>
    <t>743694346</t>
  </si>
  <si>
    <t>3*30</t>
  </si>
  <si>
    <t>18</t>
  </si>
  <si>
    <t>949111812</t>
  </si>
  <si>
    <t>Demontáž lešení lehkého kozového trubkového v přes 1,2 do 1,9 m</t>
  </si>
  <si>
    <t>-297871073</t>
  </si>
  <si>
    <t>19</t>
  </si>
  <si>
    <t>952901111</t>
  </si>
  <si>
    <t>Vyčištění budov bytové a občanské výstavby při výšce podlaží do 4 m</t>
  </si>
  <si>
    <t>-162367391</t>
  </si>
  <si>
    <t>20</t>
  </si>
  <si>
    <t>968072455R</t>
  </si>
  <si>
    <t>Vybourání stávajících vstupních dveří ozn. D1</t>
  </si>
  <si>
    <t>-1594141626</t>
  </si>
  <si>
    <t>968072455R1</t>
  </si>
  <si>
    <t>Vybourání stávajících vnitřních dveří vč. zárubně ozn. D2</t>
  </si>
  <si>
    <t>1536428385</t>
  </si>
  <si>
    <t>22</t>
  </si>
  <si>
    <t>978035123</t>
  </si>
  <si>
    <t>Odstranění tenkovrstvé omítky tl přes 2 mm odsekáním v rozsahu přes 10 do 30 %</t>
  </si>
  <si>
    <t>863032890</t>
  </si>
  <si>
    <t>23</t>
  </si>
  <si>
    <t>978013191</t>
  </si>
  <si>
    <t>Otlučení (osekání) vnitřní vápenné nebo vápenocementové omítky stěn v rozsahu přes 50 do 100 %</t>
  </si>
  <si>
    <t>2109194560</t>
  </si>
  <si>
    <t>omítka pod nátěrem</t>
  </si>
  <si>
    <t>1,5*(6,625+6,625+3,93+3,93)</t>
  </si>
  <si>
    <t>-1,5*1,3</t>
  </si>
  <si>
    <t>-1,75*1,5</t>
  </si>
  <si>
    <t>-1,5*1</t>
  </si>
  <si>
    <t>špalety</t>
  </si>
  <si>
    <t>0,5*2*1,5</t>
  </si>
  <si>
    <t>0,3*2*1,5</t>
  </si>
  <si>
    <t>24</t>
  </si>
  <si>
    <t>985131311</t>
  </si>
  <si>
    <t>Ruční dočištění ploch stěn, rubu kleneb a podlah ocelových kartáči</t>
  </si>
  <si>
    <t>-1027332656</t>
  </si>
  <si>
    <t>stěny+strop</t>
  </si>
  <si>
    <t>92,03</t>
  </si>
  <si>
    <t>25</t>
  </si>
  <si>
    <t>985131311R</t>
  </si>
  <si>
    <t>Demontáž stávajícího schodiště vč. základů - dle popisu v PD</t>
  </si>
  <si>
    <t>-1527142711</t>
  </si>
  <si>
    <t>997</t>
  </si>
  <si>
    <t>Přesun sutě</t>
  </si>
  <si>
    <t>26</t>
  </si>
  <si>
    <t>997013152</t>
  </si>
  <si>
    <t>Vnitrostaveništní doprava suti a vybouraných hmot pro budovy v přes 6 do 9 m s omezením mechanizace</t>
  </si>
  <si>
    <t>1403984992</t>
  </si>
  <si>
    <t>27</t>
  </si>
  <si>
    <t>997013501</t>
  </si>
  <si>
    <t>Odvoz suti a vybouraných hmot na skládku nebo meziskládku do 1 km se složením</t>
  </si>
  <si>
    <t>852522343</t>
  </si>
  <si>
    <t>28</t>
  </si>
  <si>
    <t>997013509</t>
  </si>
  <si>
    <t>Příplatek k odvozu suti a vybouraných hmot na skládku ZKD 1 km přes 1 km</t>
  </si>
  <si>
    <t>1226177238</t>
  </si>
  <si>
    <t>4,832*19 'Přepočtené koeficientem množství</t>
  </si>
  <si>
    <t>29</t>
  </si>
  <si>
    <t>997013631</t>
  </si>
  <si>
    <t>Poplatek za uložení na skládce (skládkovné) stavebního odpadu směsného kód odpadu 17 09 04</t>
  </si>
  <si>
    <t>-946375088</t>
  </si>
  <si>
    <t>998</t>
  </si>
  <si>
    <t>Přesun hmot</t>
  </si>
  <si>
    <t>30</t>
  </si>
  <si>
    <t>998011002</t>
  </si>
  <si>
    <t>Přesun hmot pro budovy zděné v do 12 m</t>
  </si>
  <si>
    <t>2088250943</t>
  </si>
  <si>
    <t>PSV</t>
  </si>
  <si>
    <t>Práce a dodávky PSV</t>
  </si>
  <si>
    <t>713</t>
  </si>
  <si>
    <t>Izolace tepelné</t>
  </si>
  <si>
    <t>31</t>
  </si>
  <si>
    <t>713R1</t>
  </si>
  <si>
    <t xml:space="preserve">Dodávka a montáž podkadního prahu z PURENIT desky - dle popisu v PD </t>
  </si>
  <si>
    <t>m</t>
  </si>
  <si>
    <t>997626247</t>
  </si>
  <si>
    <t xml:space="preserve"> purenit desek pod dveřmi</t>
  </si>
  <si>
    <t>1,75</t>
  </si>
  <si>
    <t>743</t>
  </si>
  <si>
    <t>Elektromontáže</t>
  </si>
  <si>
    <t>32</t>
  </si>
  <si>
    <t>743R100</t>
  </si>
  <si>
    <t>Přeložení zvonkového tabla a čtečky u vstupu - dle popisu v PD</t>
  </si>
  <si>
    <t>-813331952</t>
  </si>
  <si>
    <t>33</t>
  </si>
  <si>
    <t>743R101</t>
  </si>
  <si>
    <t>Dodávka a montáž nového světla u vstupu - dle popisu v PD</t>
  </si>
  <si>
    <t>-1741380802</t>
  </si>
  <si>
    <t>34</t>
  </si>
  <si>
    <t>743R102</t>
  </si>
  <si>
    <t>Dodávka a montáž elektroinstalace - dle popisu v PD</t>
  </si>
  <si>
    <t>-1836607070</t>
  </si>
  <si>
    <t>bude upřesněno dle dodavtelské cenové nabídky a zjišťovacího protokolu na stavbě</t>
  </si>
  <si>
    <t>766</t>
  </si>
  <si>
    <t>Konstrukce truhlářské</t>
  </si>
  <si>
    <t>35</t>
  </si>
  <si>
    <t>766R100</t>
  </si>
  <si>
    <t>Dodávka a montáž dvoukřídlých vstupních dveří ozn. D1 - dle popisu v PD</t>
  </si>
  <si>
    <t>1472173505</t>
  </si>
  <si>
    <t>Poznámka k položce:
Dveře hlavní
- dřevěné, dvoukřídlé, částečně prosklené             - nadsvětlík dle původního členění                            - barva dveří je šedozelená - bude upřesněno dle vzorkování dodavatele                                           - součástí samozavírač, panikový zámek, systém ukotvení dveřního křídla, elektrický otvírač 
dodáno na zakázku - navrženo v návaznosti na řešení vstupních dveří okolních budov  
kompletní provedení vč. přesunu hmot a stavebních přípomocí</t>
  </si>
  <si>
    <t>dle popisu v PD ozn. D1</t>
  </si>
  <si>
    <t>36</t>
  </si>
  <si>
    <t>766R101</t>
  </si>
  <si>
    <t>Dodávka a montáž vnitřních dveří vč. zárubně ozn. D2 - dle popisu v PD</t>
  </si>
  <si>
    <t>-1814485471</t>
  </si>
  <si>
    <t>Poznámka k položce:
kompletní provedení vč. přesunu hmot a stavebních přípomocí</t>
  </si>
  <si>
    <t>dle popisu v PD ozn. D2</t>
  </si>
  <si>
    <t>767</t>
  </si>
  <si>
    <t>Konstrukce zámečnické</t>
  </si>
  <si>
    <t>37</t>
  </si>
  <si>
    <t>767R100</t>
  </si>
  <si>
    <t>Demontáž vstupní rohože u vstupu - dle popisu v PD</t>
  </si>
  <si>
    <t>-388568600</t>
  </si>
  <si>
    <t>38</t>
  </si>
  <si>
    <t>767R101</t>
  </si>
  <si>
    <t>Dodávka a montáž zátěžové vstupní rohože - dle popisu v PD</t>
  </si>
  <si>
    <t>1035424961</t>
  </si>
  <si>
    <t>3,9*2,22</t>
  </si>
  <si>
    <t>39</t>
  </si>
  <si>
    <t>767R102</t>
  </si>
  <si>
    <t>Dodávka a montáž venkovní vstupní rohože - dle popisu v PD</t>
  </si>
  <si>
    <t>-789039395</t>
  </si>
  <si>
    <t>40</t>
  </si>
  <si>
    <t>767R103</t>
  </si>
  <si>
    <t>Dodávka a montáž stříšky nad vstupními dveřmi - dle popisu v PD</t>
  </si>
  <si>
    <t>-883642937</t>
  </si>
  <si>
    <t>41</t>
  </si>
  <si>
    <t>767R104</t>
  </si>
  <si>
    <t>Dodávka a montáž zábradlí u vstupního schodiště - dle popisu v PD</t>
  </si>
  <si>
    <t>-2110817594</t>
  </si>
  <si>
    <t>42</t>
  </si>
  <si>
    <t>767R105</t>
  </si>
  <si>
    <t>Dodávka a montáž znaku školy - dle popisu v PD</t>
  </si>
  <si>
    <t>-223674335</t>
  </si>
  <si>
    <t>43</t>
  </si>
  <si>
    <t>767R106</t>
  </si>
  <si>
    <t>Dodávka a montáž znaku města, dodávka a montáž označení budov - plechové nápisy - dle popisu v PD</t>
  </si>
  <si>
    <t>-123774381</t>
  </si>
  <si>
    <t>Poznámka k položce:
kompletní provedení vč. přesunu hmot a stavebních přípomocí
dodávka označení budov - plechové nápisy</t>
  </si>
  <si>
    <t>771</t>
  </si>
  <si>
    <t>Podlahy z dlaždic</t>
  </si>
  <si>
    <t>44</t>
  </si>
  <si>
    <t>771111011</t>
  </si>
  <si>
    <t>Vysátí podkladu před pokládkou dlažby</t>
  </si>
  <si>
    <t>-1727998877</t>
  </si>
  <si>
    <t>45</t>
  </si>
  <si>
    <t>771121011</t>
  </si>
  <si>
    <t>Nátěr penetrační na podlahu</t>
  </si>
  <si>
    <t>-165673463</t>
  </si>
  <si>
    <t>46</t>
  </si>
  <si>
    <t>771151011</t>
  </si>
  <si>
    <t>Samonivelační stěrka podlah pevnosti 20 MPa tl 3 mm</t>
  </si>
  <si>
    <t>-752585202</t>
  </si>
  <si>
    <t>teracco</t>
  </si>
  <si>
    <t>47</t>
  </si>
  <si>
    <t>771551810</t>
  </si>
  <si>
    <t>Demontáž podlah z dlaždic teracových kladených do malty</t>
  </si>
  <si>
    <t>-1857576387</t>
  </si>
  <si>
    <t>Poznámka k položce:
bude upřesněno dle dodaavtelské dílenské dokumentace a zjišťovacího protokolu na stavbě</t>
  </si>
  <si>
    <t xml:space="preserve">dle popisu v PD </t>
  </si>
  <si>
    <t>48</t>
  </si>
  <si>
    <t>771554112</t>
  </si>
  <si>
    <t>Montáž podlah z dlaždic teracových lepených flexibilním lepidlem přes 6 do 9 ks/m2</t>
  </si>
  <si>
    <t>-132289595</t>
  </si>
  <si>
    <t>49</t>
  </si>
  <si>
    <t>M</t>
  </si>
  <si>
    <t>59247374</t>
  </si>
  <si>
    <t>dlaždice teracová litá</t>
  </si>
  <si>
    <t>126979074</t>
  </si>
  <si>
    <t>18*1,1 'Přepočtené koeficientem množství</t>
  </si>
  <si>
    <t>50</t>
  </si>
  <si>
    <t>771571810</t>
  </si>
  <si>
    <t>Demontáž podlah z dlaždic keramických kladených do malty</t>
  </si>
  <si>
    <t>-1811816523</t>
  </si>
  <si>
    <t>dle popisu v pD</t>
  </si>
  <si>
    <t>51</t>
  </si>
  <si>
    <t>998771102</t>
  </si>
  <si>
    <t>Přesun hmot tonážní pro podlahy z dlaždic v objektech v do 12 m</t>
  </si>
  <si>
    <t>922775417</t>
  </si>
  <si>
    <t>772</t>
  </si>
  <si>
    <t>Podlahy z kamene</t>
  </si>
  <si>
    <t>52</t>
  </si>
  <si>
    <t>772211316R</t>
  </si>
  <si>
    <t>Dodávka  montáž pískovcového obkladu schodišťových stupňů - dle popisu v PD</t>
  </si>
  <si>
    <t>217639746</t>
  </si>
  <si>
    <t>bude upřesněno dle dodaavtelské dílenské dokumentace a zjišťovacího protokolu na stavbě</t>
  </si>
  <si>
    <t>5,94*4</t>
  </si>
  <si>
    <t>2,1*8</t>
  </si>
  <si>
    <t>53</t>
  </si>
  <si>
    <t>772211316R1</t>
  </si>
  <si>
    <t>Dodávka a montáž pískovcové dlažby  na podestu schodiště - dle popisu v PD</t>
  </si>
  <si>
    <t>-1367588767</t>
  </si>
  <si>
    <t>bude upřesněno dle dodavtelské dílenské dokumentace a zjišťovacího protokolu na stavbě</t>
  </si>
  <si>
    <t>2,045*3,54</t>
  </si>
  <si>
    <t>776</t>
  </si>
  <si>
    <t>Podlahy povlakové</t>
  </si>
  <si>
    <t>54</t>
  </si>
  <si>
    <t>776201812</t>
  </si>
  <si>
    <t>Demontáž lepených povlakových podlah s podložkou ručně</t>
  </si>
  <si>
    <t>1761897270</t>
  </si>
  <si>
    <t>18,5</t>
  </si>
  <si>
    <t>782</t>
  </si>
  <si>
    <t>Dokončovací práce - obklady z kamene</t>
  </si>
  <si>
    <t>55</t>
  </si>
  <si>
    <t>782132112</t>
  </si>
  <si>
    <t>Montáž obkladu stěn z pravoúhlých desek z tvrdého kamene do lepidla tl přes 25 do 30 mm</t>
  </si>
  <si>
    <t>-371147459</t>
  </si>
  <si>
    <t>dle popiau v pD</t>
  </si>
  <si>
    <t>0,86*(6,625+6,625+3,93+3,93)</t>
  </si>
  <si>
    <t>-1,3*0,86</t>
  </si>
  <si>
    <t>-1,75*0,86</t>
  </si>
  <si>
    <t>56</t>
  </si>
  <si>
    <t>58382711R</t>
  </si>
  <si>
    <t>deska obkladová - kamenný obklad</t>
  </si>
  <si>
    <t>1334308138</t>
  </si>
  <si>
    <t>15,532</t>
  </si>
  <si>
    <t>15,532*1,1 'Přepočtené koeficientem množství</t>
  </si>
  <si>
    <t>57</t>
  </si>
  <si>
    <t>782191111</t>
  </si>
  <si>
    <t>Příplatek k montáži obkladu stěn z kamene a betonu za plochu do 10 m2</t>
  </si>
  <si>
    <t>-2134685509</t>
  </si>
  <si>
    <t>58</t>
  </si>
  <si>
    <t>782991111</t>
  </si>
  <si>
    <t>Penetrace podkladu obkladu z kamene</t>
  </si>
  <si>
    <t>1804767185</t>
  </si>
  <si>
    <t>59</t>
  </si>
  <si>
    <t>782991115</t>
  </si>
  <si>
    <t>Spárování kamenných obkladů silikonem</t>
  </si>
  <si>
    <t>663997690</t>
  </si>
  <si>
    <t>6,625+6,625+3,93+3,93</t>
  </si>
  <si>
    <t>60</t>
  </si>
  <si>
    <t>782994914R</t>
  </si>
  <si>
    <t>Obklady z kamene oprava - očištění obkladů z kamene vč. povrchové úpravy - kamenné olemování dveří</t>
  </si>
  <si>
    <t>1663932983</t>
  </si>
  <si>
    <t>61</t>
  </si>
  <si>
    <t>998782102</t>
  </si>
  <si>
    <t>Přesun hmot tonážní pro obklady kamenné v objektech v přes 6 do 12 m</t>
  </si>
  <si>
    <t>-1473866007</t>
  </si>
  <si>
    <t>783</t>
  </si>
  <si>
    <t>Dokončovací práce - nátěry</t>
  </si>
  <si>
    <t>62</t>
  </si>
  <si>
    <t>783801401</t>
  </si>
  <si>
    <t>Ometení omítek před provedením nátěru</t>
  </si>
  <si>
    <t>865868586</t>
  </si>
  <si>
    <t>63</t>
  </si>
  <si>
    <t>783813131</t>
  </si>
  <si>
    <t>Penetrační syntetický nátěr hladkých, tenkovrstvých zrnitých a štukových omítek</t>
  </si>
  <si>
    <t>-1743066439</t>
  </si>
  <si>
    <t>0,64*(6,625+6,625+3,93+3,93)</t>
  </si>
  <si>
    <t>-0,64*1,3</t>
  </si>
  <si>
    <t>-0,64*1,75</t>
  </si>
  <si>
    <t>0,5*2*0,64"špalety</t>
  </si>
  <si>
    <t>0,3*2*0,64</t>
  </si>
  <si>
    <t>64</t>
  </si>
  <si>
    <t>783817121R</t>
  </si>
  <si>
    <t>Ochranný nátěr nad obkladem z kamene - dle popisu v PD</t>
  </si>
  <si>
    <t>-2065681867</t>
  </si>
  <si>
    <t>784</t>
  </si>
  <si>
    <t>Dokončovací práce - malby a tapety</t>
  </si>
  <si>
    <t>65</t>
  </si>
  <si>
    <t>784111003</t>
  </si>
  <si>
    <t>Oprášení (ometení ) podkladu v místnostech v přes 3,80 do 5,00 m</t>
  </si>
  <si>
    <t>-1819638636</t>
  </si>
  <si>
    <t>66</t>
  </si>
  <si>
    <t>784121003</t>
  </si>
  <si>
    <t>Oškrabání malby v místnostech v přes 3,80 do 5,00 m</t>
  </si>
  <si>
    <t>-1746679744</t>
  </si>
  <si>
    <t>dle popisu v PD - nad stávajícím nátěrem</t>
  </si>
  <si>
    <t>67</t>
  </si>
  <si>
    <t>784131103</t>
  </si>
  <si>
    <t>Odstranění linkrustace v místnostech v přes 3,80 do 5,00 m</t>
  </si>
  <si>
    <t>-1929393135</t>
  </si>
  <si>
    <t>68</t>
  </si>
  <si>
    <t>784181123</t>
  </si>
  <si>
    <t>Hloubková jednonásobná bezbarvá penetrace podkladu v místnostech v přes 3,80 do 5,00 m</t>
  </si>
  <si>
    <t>-417817222</t>
  </si>
  <si>
    <t>dle popisu v PD - nad obkladem</t>
  </si>
  <si>
    <t>(6,625+6,625+3,93+3,93)*3,6</t>
  </si>
  <si>
    <t>-1,3*2,3</t>
  </si>
  <si>
    <t>1,75*2,3</t>
  </si>
  <si>
    <t>69</t>
  </si>
  <si>
    <t>784221103</t>
  </si>
  <si>
    <t>Dvojnásobné bílé malby ze směsí za sucha dobře otěruvzdorných v místnostech přes 3,80 do 5,00 m</t>
  </si>
  <si>
    <t>1521750337</t>
  </si>
  <si>
    <t>104,831</t>
  </si>
  <si>
    <t>HZS</t>
  </si>
  <si>
    <t>Hodinové zúčtovací sazby</t>
  </si>
  <si>
    <t>70</t>
  </si>
  <si>
    <t>HZS1291</t>
  </si>
  <si>
    <t>Hodinová zúčtovací sazba pomocný stavební dělník</t>
  </si>
  <si>
    <t>hod</t>
  </si>
  <si>
    <t>512</t>
  </si>
  <si>
    <t>1602484819</t>
  </si>
  <si>
    <t>Poznámka k položce:
 - pomocné práce při stavebnívh prací
 - vyklizení dotčené části objektu a zajištění proti přístupu nepovolaných osob uzamčením</t>
  </si>
  <si>
    <t>práce spojené s rekonstrukcí</t>
  </si>
  <si>
    <t>OST</t>
  </si>
  <si>
    <t>Ostatní</t>
  </si>
  <si>
    <t>71</t>
  </si>
  <si>
    <t>OST100</t>
  </si>
  <si>
    <t>Dodávka a montáž informační nástěnky - dle popisu v PD</t>
  </si>
  <si>
    <t>-716600701</t>
  </si>
  <si>
    <t>72</t>
  </si>
  <si>
    <t>OST102</t>
  </si>
  <si>
    <t>Dodávka a montáž odpadkového koše- dle popisu v PD</t>
  </si>
  <si>
    <t>733100123</t>
  </si>
  <si>
    <t>VRN - Vedleší rozpočtové náklady</t>
  </si>
  <si>
    <t>VRN - Vedlejší rozpočtové náklady</t>
  </si>
  <si>
    <t>Vedlejší rozpočtové náklady</t>
  </si>
  <si>
    <t>013254000</t>
  </si>
  <si>
    <t>Dokumentace skutečného provedení stavby</t>
  </si>
  <si>
    <t>Kč</t>
  </si>
  <si>
    <t>-836010332</t>
  </si>
  <si>
    <t>013294000R</t>
  </si>
  <si>
    <t>Dílenské dokumentace</t>
  </si>
  <si>
    <t>1024</t>
  </si>
  <si>
    <t>2051123694</t>
  </si>
  <si>
    <t>1 "všechny jednotlivé dílenské dokumentace dle PD a potřebné pro realizaci díla - např- fasáda, fasádní prvky a další</t>
  </si>
  <si>
    <t>020001000</t>
  </si>
  <si>
    <t>Příprava staveniště</t>
  </si>
  <si>
    <t>1541393070</t>
  </si>
  <si>
    <t>030001000</t>
  </si>
  <si>
    <t>Zařízení staveniště</t>
  </si>
  <si>
    <t>701881720</t>
  </si>
  <si>
    <t>039002000</t>
  </si>
  <si>
    <t>Zrušení zařízení staveniště</t>
  </si>
  <si>
    <t>-461940110</t>
  </si>
  <si>
    <t>070001000</t>
  </si>
  <si>
    <t>Provozní vlivy</t>
  </si>
  <si>
    <t>1168101613</t>
  </si>
  <si>
    <t xml:space="preserve">Poznámka k položce:
Náklady na opatření proti poškození cizího majetku a vnitřních prostor stavby, součinnost s vlastníky stavbou dotčených prostor 
</t>
  </si>
  <si>
    <t>090001000</t>
  </si>
  <si>
    <t>Ostatní náklady</t>
  </si>
  <si>
    <t>693764313</t>
  </si>
  <si>
    <t xml:space="preserve">Poznámka k položce:
Náklady spojené s dodávkou energie, opatření na dodržování technologických předpisů ochrana sousedních pozemků </t>
  </si>
  <si>
    <t>012002000</t>
  </si>
  <si>
    <t>Geodetické práce - vytyčení stávajících inženýrských sítí</t>
  </si>
  <si>
    <t>Kč…</t>
  </si>
  <si>
    <t>608188748</t>
  </si>
  <si>
    <t>Poznámka k položce:
vytyčení stávajících inženýrských sítí pod stávajícími schody (vodovod, elektro)</t>
  </si>
  <si>
    <t>012002001</t>
  </si>
  <si>
    <t>Geodetické práce - ochrana stávajících sítí při výstavbě</t>
  </si>
  <si>
    <t>-2084096436</t>
  </si>
  <si>
    <t>Poznámka k položce:
ochrana stávajících sítí při výstavbě nového schodiště – manipulace v okolí sítě, uložení do chráničky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</si>
</sst>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4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7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40" t="s">
        <v>5</v>
      </c>
      <c r="AS2" s="206"/>
      <c r="AT2" s="206"/>
      <c r="AU2" s="206"/>
      <c r="AV2" s="206"/>
      <c r="AW2" s="206"/>
      <c r="AX2" s="206"/>
      <c r="AY2" s="206"/>
      <c r="AZ2" s="206"/>
      <c r="BA2" s="206"/>
      <c r="BB2" s="206"/>
      <c r="BC2" s="206"/>
      <c r="BD2" s="206"/>
      <c r="BE2" s="206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05" t="s">
        <v>14</v>
      </c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R5" s="20"/>
      <c r="BE5" s="202" t="s">
        <v>15</v>
      </c>
      <c r="BS5" s="17" t="s">
        <v>6</v>
      </c>
    </row>
    <row r="6" spans="2:71" s="1" customFormat="1" ht="36.95" customHeight="1">
      <c r="B6" s="20"/>
      <c r="D6" s="26" t="s">
        <v>16</v>
      </c>
      <c r="K6" s="207" t="s">
        <v>17</v>
      </c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R6" s="20"/>
      <c r="BE6" s="203"/>
      <c r="BS6" s="17" t="s">
        <v>6</v>
      </c>
    </row>
    <row r="7" spans="2:71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03"/>
      <c r="BS7" s="17" t="s">
        <v>6</v>
      </c>
    </row>
    <row r="8" spans="2:71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03"/>
      <c r="BS8" s="17" t="s">
        <v>6</v>
      </c>
    </row>
    <row r="9" spans="2:71" s="1" customFormat="1" ht="14.45" customHeight="1">
      <c r="B9" s="20"/>
      <c r="AR9" s="20"/>
      <c r="BE9" s="203"/>
      <c r="BS9" s="17" t="s">
        <v>6</v>
      </c>
    </row>
    <row r="10" spans="2:71" s="1" customFormat="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03"/>
      <c r="BS10" s="17" t="s">
        <v>6</v>
      </c>
    </row>
    <row r="11" spans="2:71" s="1" customFormat="1" ht="18.4" customHeight="1">
      <c r="B11" s="20"/>
      <c r="E11" s="25" t="s">
        <v>26</v>
      </c>
      <c r="AK11" s="27" t="s">
        <v>27</v>
      </c>
      <c r="AN11" s="25" t="s">
        <v>1</v>
      </c>
      <c r="AR11" s="20"/>
      <c r="BE11" s="203"/>
      <c r="BS11" s="17" t="s">
        <v>6</v>
      </c>
    </row>
    <row r="12" spans="2:71" s="1" customFormat="1" ht="6.95" customHeight="1">
      <c r="B12" s="20"/>
      <c r="AR12" s="20"/>
      <c r="BE12" s="203"/>
      <c r="BS12" s="17" t="s">
        <v>6</v>
      </c>
    </row>
    <row r="13" spans="2:71" s="1" customFormat="1" ht="12" customHeight="1">
      <c r="B13" s="20"/>
      <c r="D13" s="27" t="s">
        <v>28</v>
      </c>
      <c r="AK13" s="27" t="s">
        <v>25</v>
      </c>
      <c r="AN13" s="29" t="s">
        <v>29</v>
      </c>
      <c r="AR13" s="20"/>
      <c r="BE13" s="203"/>
      <c r="BS13" s="17" t="s">
        <v>6</v>
      </c>
    </row>
    <row r="14" spans="2:71" ht="12.75">
      <c r="B14" s="20"/>
      <c r="E14" s="208" t="s">
        <v>29</v>
      </c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7" t="s">
        <v>27</v>
      </c>
      <c r="AN14" s="29" t="s">
        <v>29</v>
      </c>
      <c r="AR14" s="20"/>
      <c r="BE14" s="203"/>
      <c r="BS14" s="17" t="s">
        <v>6</v>
      </c>
    </row>
    <row r="15" spans="2:71" s="1" customFormat="1" ht="6.95" customHeight="1">
      <c r="B15" s="20"/>
      <c r="AR15" s="20"/>
      <c r="BE15" s="203"/>
      <c r="BS15" s="17" t="s">
        <v>3</v>
      </c>
    </row>
    <row r="16" spans="2:71" s="1" customFormat="1" ht="12" customHeight="1">
      <c r="B16" s="20"/>
      <c r="D16" s="27" t="s">
        <v>30</v>
      </c>
      <c r="AK16" s="27" t="s">
        <v>25</v>
      </c>
      <c r="AN16" s="25" t="s">
        <v>1</v>
      </c>
      <c r="AR16" s="20"/>
      <c r="BE16" s="203"/>
      <c r="BS16" s="17" t="s">
        <v>3</v>
      </c>
    </row>
    <row r="17" spans="2:71" s="1" customFormat="1" ht="18.4" customHeight="1">
      <c r="B17" s="20"/>
      <c r="E17" s="25" t="s">
        <v>31</v>
      </c>
      <c r="AK17" s="27" t="s">
        <v>27</v>
      </c>
      <c r="AN17" s="25" t="s">
        <v>1</v>
      </c>
      <c r="AR17" s="20"/>
      <c r="BE17" s="203"/>
      <c r="BS17" s="17" t="s">
        <v>32</v>
      </c>
    </row>
    <row r="18" spans="2:71" s="1" customFormat="1" ht="6.95" customHeight="1">
      <c r="B18" s="20"/>
      <c r="AR18" s="20"/>
      <c r="BE18" s="203"/>
      <c r="BS18" s="17" t="s">
        <v>6</v>
      </c>
    </row>
    <row r="19" spans="2:71" s="1" customFormat="1" ht="12" customHeight="1">
      <c r="B19" s="20"/>
      <c r="D19" s="27" t="s">
        <v>33</v>
      </c>
      <c r="AK19" s="27" t="s">
        <v>25</v>
      </c>
      <c r="AN19" s="25" t="s">
        <v>1</v>
      </c>
      <c r="AR19" s="20"/>
      <c r="BE19" s="203"/>
      <c r="BS19" s="17" t="s">
        <v>6</v>
      </c>
    </row>
    <row r="20" spans="2:71" s="1" customFormat="1" ht="18.4" customHeight="1">
      <c r="B20" s="20"/>
      <c r="E20" s="25" t="s">
        <v>34</v>
      </c>
      <c r="AK20" s="27" t="s">
        <v>27</v>
      </c>
      <c r="AN20" s="25" t="s">
        <v>1</v>
      </c>
      <c r="AR20" s="20"/>
      <c r="BE20" s="203"/>
      <c r="BS20" s="17" t="s">
        <v>32</v>
      </c>
    </row>
    <row r="21" spans="2:57" s="1" customFormat="1" ht="6.95" customHeight="1">
      <c r="B21" s="20"/>
      <c r="AR21" s="20"/>
      <c r="BE21" s="203"/>
    </row>
    <row r="22" spans="2:57" s="1" customFormat="1" ht="12" customHeight="1">
      <c r="B22" s="20"/>
      <c r="D22" s="27" t="s">
        <v>35</v>
      </c>
      <c r="AR22" s="20"/>
      <c r="BE22" s="203"/>
    </row>
    <row r="23" spans="2:57" s="1" customFormat="1" ht="262.5" customHeight="1">
      <c r="B23" s="20"/>
      <c r="E23" s="210" t="s">
        <v>36</v>
      </c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R23" s="20"/>
      <c r="BE23" s="203"/>
    </row>
    <row r="24" spans="2:57" s="1" customFormat="1" ht="6.95" customHeight="1">
      <c r="B24" s="20"/>
      <c r="AR24" s="20"/>
      <c r="BE24" s="203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03"/>
    </row>
    <row r="26" spans="1:57" s="2" customFormat="1" ht="25.9" customHeight="1">
      <c r="A26" s="32"/>
      <c r="B26" s="33"/>
      <c r="C26" s="32"/>
      <c r="D26" s="34" t="s">
        <v>37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11">
        <f>ROUND(AG94,2)</f>
        <v>0</v>
      </c>
      <c r="AL26" s="212"/>
      <c r="AM26" s="212"/>
      <c r="AN26" s="212"/>
      <c r="AO26" s="212"/>
      <c r="AP26" s="32"/>
      <c r="AQ26" s="32"/>
      <c r="AR26" s="33"/>
      <c r="BE26" s="203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03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13" t="s">
        <v>38</v>
      </c>
      <c r="M28" s="213"/>
      <c r="N28" s="213"/>
      <c r="O28" s="213"/>
      <c r="P28" s="213"/>
      <c r="Q28" s="32"/>
      <c r="R28" s="32"/>
      <c r="S28" s="32"/>
      <c r="T28" s="32"/>
      <c r="U28" s="32"/>
      <c r="V28" s="32"/>
      <c r="W28" s="213" t="s">
        <v>39</v>
      </c>
      <c r="X28" s="213"/>
      <c r="Y28" s="213"/>
      <c r="Z28" s="213"/>
      <c r="AA28" s="213"/>
      <c r="AB28" s="213"/>
      <c r="AC28" s="213"/>
      <c r="AD28" s="213"/>
      <c r="AE28" s="213"/>
      <c r="AF28" s="32"/>
      <c r="AG28" s="32"/>
      <c r="AH28" s="32"/>
      <c r="AI28" s="32"/>
      <c r="AJ28" s="32"/>
      <c r="AK28" s="213" t="s">
        <v>40</v>
      </c>
      <c r="AL28" s="213"/>
      <c r="AM28" s="213"/>
      <c r="AN28" s="213"/>
      <c r="AO28" s="213"/>
      <c r="AP28" s="32"/>
      <c r="AQ28" s="32"/>
      <c r="AR28" s="33"/>
      <c r="BE28" s="203"/>
    </row>
    <row r="29" spans="2:57" s="3" customFormat="1" ht="14.45" customHeight="1">
      <c r="B29" s="37"/>
      <c r="D29" s="27" t="s">
        <v>41</v>
      </c>
      <c r="F29" s="27" t="s">
        <v>42</v>
      </c>
      <c r="L29" s="216">
        <v>0.21</v>
      </c>
      <c r="M29" s="215"/>
      <c r="N29" s="215"/>
      <c r="O29" s="215"/>
      <c r="P29" s="215"/>
      <c r="W29" s="214">
        <f>ROUND(AZ94,2)</f>
        <v>0</v>
      </c>
      <c r="X29" s="215"/>
      <c r="Y29" s="215"/>
      <c r="Z29" s="215"/>
      <c r="AA29" s="215"/>
      <c r="AB29" s="215"/>
      <c r="AC29" s="215"/>
      <c r="AD29" s="215"/>
      <c r="AE29" s="215"/>
      <c r="AK29" s="214">
        <f>ROUND(AV94,2)</f>
        <v>0</v>
      </c>
      <c r="AL29" s="215"/>
      <c r="AM29" s="215"/>
      <c r="AN29" s="215"/>
      <c r="AO29" s="215"/>
      <c r="AR29" s="37"/>
      <c r="BE29" s="204"/>
    </row>
    <row r="30" spans="2:57" s="3" customFormat="1" ht="14.45" customHeight="1">
      <c r="B30" s="37"/>
      <c r="F30" s="27" t="s">
        <v>43</v>
      </c>
      <c r="L30" s="216">
        <v>0.15</v>
      </c>
      <c r="M30" s="215"/>
      <c r="N30" s="215"/>
      <c r="O30" s="215"/>
      <c r="P30" s="215"/>
      <c r="W30" s="214">
        <f>ROUND(BA94,2)</f>
        <v>0</v>
      </c>
      <c r="X30" s="215"/>
      <c r="Y30" s="215"/>
      <c r="Z30" s="215"/>
      <c r="AA30" s="215"/>
      <c r="AB30" s="215"/>
      <c r="AC30" s="215"/>
      <c r="AD30" s="215"/>
      <c r="AE30" s="215"/>
      <c r="AK30" s="214">
        <f>ROUND(AW94,2)</f>
        <v>0</v>
      </c>
      <c r="AL30" s="215"/>
      <c r="AM30" s="215"/>
      <c r="AN30" s="215"/>
      <c r="AO30" s="215"/>
      <c r="AR30" s="37"/>
      <c r="BE30" s="204"/>
    </row>
    <row r="31" spans="2:57" s="3" customFormat="1" ht="14.45" customHeight="1" hidden="1">
      <c r="B31" s="37"/>
      <c r="F31" s="27" t="s">
        <v>44</v>
      </c>
      <c r="L31" s="216">
        <v>0.21</v>
      </c>
      <c r="M31" s="215"/>
      <c r="N31" s="215"/>
      <c r="O31" s="215"/>
      <c r="P31" s="215"/>
      <c r="W31" s="214">
        <f>ROUND(BB94,2)</f>
        <v>0</v>
      </c>
      <c r="X31" s="215"/>
      <c r="Y31" s="215"/>
      <c r="Z31" s="215"/>
      <c r="AA31" s="215"/>
      <c r="AB31" s="215"/>
      <c r="AC31" s="215"/>
      <c r="AD31" s="215"/>
      <c r="AE31" s="215"/>
      <c r="AK31" s="214">
        <v>0</v>
      </c>
      <c r="AL31" s="215"/>
      <c r="AM31" s="215"/>
      <c r="AN31" s="215"/>
      <c r="AO31" s="215"/>
      <c r="AR31" s="37"/>
      <c r="BE31" s="204"/>
    </row>
    <row r="32" spans="2:57" s="3" customFormat="1" ht="14.45" customHeight="1" hidden="1">
      <c r="B32" s="37"/>
      <c r="F32" s="27" t="s">
        <v>45</v>
      </c>
      <c r="L32" s="216">
        <v>0.15</v>
      </c>
      <c r="M32" s="215"/>
      <c r="N32" s="215"/>
      <c r="O32" s="215"/>
      <c r="P32" s="215"/>
      <c r="W32" s="214">
        <f>ROUND(BC94,2)</f>
        <v>0</v>
      </c>
      <c r="X32" s="215"/>
      <c r="Y32" s="215"/>
      <c r="Z32" s="215"/>
      <c r="AA32" s="215"/>
      <c r="AB32" s="215"/>
      <c r="AC32" s="215"/>
      <c r="AD32" s="215"/>
      <c r="AE32" s="215"/>
      <c r="AK32" s="214">
        <v>0</v>
      </c>
      <c r="AL32" s="215"/>
      <c r="AM32" s="215"/>
      <c r="AN32" s="215"/>
      <c r="AO32" s="215"/>
      <c r="AR32" s="37"/>
      <c r="BE32" s="204"/>
    </row>
    <row r="33" spans="2:57" s="3" customFormat="1" ht="14.45" customHeight="1" hidden="1">
      <c r="B33" s="37"/>
      <c r="F33" s="27" t="s">
        <v>46</v>
      </c>
      <c r="L33" s="216">
        <v>0</v>
      </c>
      <c r="M33" s="215"/>
      <c r="N33" s="215"/>
      <c r="O33" s="215"/>
      <c r="P33" s="215"/>
      <c r="W33" s="214">
        <f>ROUND(BD94,2)</f>
        <v>0</v>
      </c>
      <c r="X33" s="215"/>
      <c r="Y33" s="215"/>
      <c r="Z33" s="215"/>
      <c r="AA33" s="215"/>
      <c r="AB33" s="215"/>
      <c r="AC33" s="215"/>
      <c r="AD33" s="215"/>
      <c r="AE33" s="215"/>
      <c r="AK33" s="214">
        <v>0</v>
      </c>
      <c r="AL33" s="215"/>
      <c r="AM33" s="215"/>
      <c r="AN33" s="215"/>
      <c r="AO33" s="215"/>
      <c r="AR33" s="37"/>
      <c r="BE33" s="204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03"/>
    </row>
    <row r="35" spans="1:57" s="2" customFormat="1" ht="25.9" customHeight="1">
      <c r="A35" s="32"/>
      <c r="B35" s="33"/>
      <c r="C35" s="38"/>
      <c r="D35" s="39" t="s">
        <v>47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48</v>
      </c>
      <c r="U35" s="40"/>
      <c r="V35" s="40"/>
      <c r="W35" s="40"/>
      <c r="X35" s="217" t="s">
        <v>49</v>
      </c>
      <c r="Y35" s="218"/>
      <c r="Z35" s="218"/>
      <c r="AA35" s="218"/>
      <c r="AB35" s="218"/>
      <c r="AC35" s="40"/>
      <c r="AD35" s="40"/>
      <c r="AE35" s="40"/>
      <c r="AF35" s="40"/>
      <c r="AG35" s="40"/>
      <c r="AH35" s="40"/>
      <c r="AI35" s="40"/>
      <c r="AJ35" s="40"/>
      <c r="AK35" s="219">
        <f>SUM(AK26:AK33)</f>
        <v>0</v>
      </c>
      <c r="AL35" s="218"/>
      <c r="AM35" s="218"/>
      <c r="AN35" s="218"/>
      <c r="AO35" s="220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42"/>
      <c r="D49" s="43" t="s">
        <v>50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51</v>
      </c>
      <c r="AI49" s="44"/>
      <c r="AJ49" s="44"/>
      <c r="AK49" s="44"/>
      <c r="AL49" s="44"/>
      <c r="AM49" s="44"/>
      <c r="AN49" s="44"/>
      <c r="AO49" s="44"/>
      <c r="AR49" s="42"/>
    </row>
    <row r="50" spans="2:44" ht="11.25">
      <c r="B50" s="20"/>
      <c r="AR50" s="20"/>
    </row>
    <row r="51" spans="2:44" ht="11.25">
      <c r="B51" s="20"/>
      <c r="AR51" s="20"/>
    </row>
    <row r="52" spans="2:44" ht="11.25">
      <c r="B52" s="20"/>
      <c r="AR52" s="20"/>
    </row>
    <row r="53" spans="2:44" ht="11.25">
      <c r="B53" s="20"/>
      <c r="AR53" s="20"/>
    </row>
    <row r="54" spans="2:44" ht="11.25">
      <c r="B54" s="20"/>
      <c r="AR54" s="20"/>
    </row>
    <row r="55" spans="2:44" ht="11.25">
      <c r="B55" s="20"/>
      <c r="AR55" s="20"/>
    </row>
    <row r="56" spans="2:44" ht="11.25">
      <c r="B56" s="20"/>
      <c r="AR56" s="20"/>
    </row>
    <row r="57" spans="2:44" ht="11.25">
      <c r="B57" s="20"/>
      <c r="AR57" s="20"/>
    </row>
    <row r="58" spans="2:44" ht="11.25">
      <c r="B58" s="20"/>
      <c r="AR58" s="20"/>
    </row>
    <row r="59" spans="2:44" ht="11.25">
      <c r="B59" s="20"/>
      <c r="AR59" s="20"/>
    </row>
    <row r="60" spans="1:57" s="2" customFormat="1" ht="12.75">
      <c r="A60" s="32"/>
      <c r="B60" s="33"/>
      <c r="C60" s="32"/>
      <c r="D60" s="45" t="s">
        <v>52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53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52</v>
      </c>
      <c r="AI60" s="35"/>
      <c r="AJ60" s="35"/>
      <c r="AK60" s="35"/>
      <c r="AL60" s="35"/>
      <c r="AM60" s="45" t="s">
        <v>53</v>
      </c>
      <c r="AN60" s="35"/>
      <c r="AO60" s="35"/>
      <c r="AP60" s="32"/>
      <c r="AQ60" s="32"/>
      <c r="AR60" s="33"/>
      <c r="BE60" s="32"/>
    </row>
    <row r="61" spans="2:44" ht="11.25">
      <c r="B61" s="20"/>
      <c r="AR61" s="20"/>
    </row>
    <row r="62" spans="2:44" ht="11.25">
      <c r="B62" s="20"/>
      <c r="AR62" s="20"/>
    </row>
    <row r="63" spans="2:44" ht="11.25">
      <c r="B63" s="20"/>
      <c r="AR63" s="20"/>
    </row>
    <row r="64" spans="1:57" s="2" customFormat="1" ht="12.75">
      <c r="A64" s="32"/>
      <c r="B64" s="33"/>
      <c r="C64" s="32"/>
      <c r="D64" s="43" t="s">
        <v>54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55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1.25">
      <c r="B65" s="20"/>
      <c r="AR65" s="20"/>
    </row>
    <row r="66" spans="2:44" ht="11.25">
      <c r="B66" s="20"/>
      <c r="AR66" s="20"/>
    </row>
    <row r="67" spans="2:44" ht="11.25">
      <c r="B67" s="20"/>
      <c r="AR67" s="20"/>
    </row>
    <row r="68" spans="2:44" ht="11.25">
      <c r="B68" s="20"/>
      <c r="AR68" s="20"/>
    </row>
    <row r="69" spans="2:44" ht="11.25">
      <c r="B69" s="20"/>
      <c r="AR69" s="20"/>
    </row>
    <row r="70" spans="2:44" ht="11.25">
      <c r="B70" s="20"/>
      <c r="AR70" s="20"/>
    </row>
    <row r="71" spans="2:44" ht="11.25">
      <c r="B71" s="20"/>
      <c r="AR71" s="20"/>
    </row>
    <row r="72" spans="2:44" ht="11.25">
      <c r="B72" s="20"/>
      <c r="AR72" s="20"/>
    </row>
    <row r="73" spans="2:44" ht="11.25">
      <c r="B73" s="20"/>
      <c r="AR73" s="20"/>
    </row>
    <row r="74" spans="2:44" ht="11.25">
      <c r="B74" s="20"/>
      <c r="AR74" s="20"/>
    </row>
    <row r="75" spans="1:57" s="2" customFormat="1" ht="12.75">
      <c r="A75" s="32"/>
      <c r="B75" s="33"/>
      <c r="C75" s="32"/>
      <c r="D75" s="45" t="s">
        <v>52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53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52</v>
      </c>
      <c r="AI75" s="35"/>
      <c r="AJ75" s="35"/>
      <c r="AK75" s="35"/>
      <c r="AL75" s="35"/>
      <c r="AM75" s="45" t="s">
        <v>53</v>
      </c>
      <c r="AN75" s="35"/>
      <c r="AO75" s="35"/>
      <c r="AP75" s="32"/>
      <c r="AQ75" s="32"/>
      <c r="AR75" s="33"/>
      <c r="BE75" s="32"/>
    </row>
    <row r="76" spans="1:57" s="2" customFormat="1" ht="11.25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5" customHeight="1">
      <c r="A82" s="32"/>
      <c r="B82" s="33"/>
      <c r="C82" s="21" t="s">
        <v>56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13</v>
      </c>
      <c r="L84" s="4" t="str">
        <f>K5</f>
        <v>2023051</v>
      </c>
      <c r="AR84" s="51"/>
    </row>
    <row r="85" spans="2:44" s="5" customFormat="1" ht="36.95" customHeight="1">
      <c r="B85" s="52"/>
      <c r="C85" s="53" t="s">
        <v>16</v>
      </c>
      <c r="L85" s="221" t="str">
        <f>K6</f>
        <v>ZŠ Schulzovy sady budova B - rekonstrukce vstupního vestilbulu</v>
      </c>
      <c r="M85" s="222"/>
      <c r="N85" s="222"/>
      <c r="O85" s="222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  <c r="AH85" s="222"/>
      <c r="AI85" s="222"/>
      <c r="AJ85" s="222"/>
      <c r="AK85" s="222"/>
      <c r="AL85" s="222"/>
      <c r="AM85" s="222"/>
      <c r="AN85" s="222"/>
      <c r="AO85" s="222"/>
      <c r="AR85" s="52"/>
    </row>
    <row r="86" spans="1:57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>Dvůr Králové nad Labem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23" t="str">
        <f>IF(AN8="","",AN8)</f>
        <v>17. 7. 2023</v>
      </c>
      <c r="AN87" s="223"/>
      <c r="AO87" s="32"/>
      <c r="AP87" s="32"/>
      <c r="AQ87" s="32"/>
      <c r="AR87" s="33"/>
      <c r="BE87" s="32"/>
    </row>
    <row r="88" spans="1:5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15.2" customHeight="1">
      <c r="A89" s="32"/>
      <c r="B89" s="33"/>
      <c r="C89" s="27" t="s">
        <v>24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>Město Dvůr Králové nad Labem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30</v>
      </c>
      <c r="AJ89" s="32"/>
      <c r="AK89" s="32"/>
      <c r="AL89" s="32"/>
      <c r="AM89" s="224" t="str">
        <f>IF(E17="","",E17)</f>
        <v>Studio Reaktor s.r.o.</v>
      </c>
      <c r="AN89" s="225"/>
      <c r="AO89" s="225"/>
      <c r="AP89" s="225"/>
      <c r="AQ89" s="32"/>
      <c r="AR89" s="33"/>
      <c r="AS89" s="226" t="s">
        <v>57</v>
      </c>
      <c r="AT89" s="227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2" customHeight="1">
      <c r="A90" s="32"/>
      <c r="B90" s="33"/>
      <c r="C90" s="27" t="s">
        <v>28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33</v>
      </c>
      <c r="AJ90" s="32"/>
      <c r="AK90" s="32"/>
      <c r="AL90" s="32"/>
      <c r="AM90" s="224" t="str">
        <f>IF(E20="","",E20)</f>
        <v xml:space="preserve"> </v>
      </c>
      <c r="AN90" s="225"/>
      <c r="AO90" s="225"/>
      <c r="AP90" s="225"/>
      <c r="AQ90" s="32"/>
      <c r="AR90" s="33"/>
      <c r="AS90" s="228"/>
      <c r="AT90" s="229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28"/>
      <c r="AT91" s="229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30" t="s">
        <v>58</v>
      </c>
      <c r="D92" s="231"/>
      <c r="E92" s="231"/>
      <c r="F92" s="231"/>
      <c r="G92" s="231"/>
      <c r="H92" s="60"/>
      <c r="I92" s="232" t="s">
        <v>59</v>
      </c>
      <c r="J92" s="231"/>
      <c r="K92" s="231"/>
      <c r="L92" s="231"/>
      <c r="M92" s="231"/>
      <c r="N92" s="231"/>
      <c r="O92" s="231"/>
      <c r="P92" s="231"/>
      <c r="Q92" s="231"/>
      <c r="R92" s="231"/>
      <c r="S92" s="231"/>
      <c r="T92" s="231"/>
      <c r="U92" s="231"/>
      <c r="V92" s="231"/>
      <c r="W92" s="231"/>
      <c r="X92" s="231"/>
      <c r="Y92" s="231"/>
      <c r="Z92" s="231"/>
      <c r="AA92" s="231"/>
      <c r="AB92" s="231"/>
      <c r="AC92" s="231"/>
      <c r="AD92" s="231"/>
      <c r="AE92" s="231"/>
      <c r="AF92" s="231"/>
      <c r="AG92" s="233" t="s">
        <v>60</v>
      </c>
      <c r="AH92" s="231"/>
      <c r="AI92" s="231"/>
      <c r="AJ92" s="231"/>
      <c r="AK92" s="231"/>
      <c r="AL92" s="231"/>
      <c r="AM92" s="231"/>
      <c r="AN92" s="232" t="s">
        <v>61</v>
      </c>
      <c r="AO92" s="231"/>
      <c r="AP92" s="234"/>
      <c r="AQ92" s="61" t="s">
        <v>62</v>
      </c>
      <c r="AR92" s="33"/>
      <c r="AS92" s="62" t="s">
        <v>63</v>
      </c>
      <c r="AT92" s="63" t="s">
        <v>64</v>
      </c>
      <c r="AU92" s="63" t="s">
        <v>65</v>
      </c>
      <c r="AV92" s="63" t="s">
        <v>66</v>
      </c>
      <c r="AW92" s="63" t="s">
        <v>67</v>
      </c>
      <c r="AX92" s="63" t="s">
        <v>68</v>
      </c>
      <c r="AY92" s="63" t="s">
        <v>69</v>
      </c>
      <c r="AZ92" s="63" t="s">
        <v>70</v>
      </c>
      <c r="BA92" s="63" t="s">
        <v>71</v>
      </c>
      <c r="BB92" s="63" t="s">
        <v>72</v>
      </c>
      <c r="BC92" s="63" t="s">
        <v>73</v>
      </c>
      <c r="BD92" s="64" t="s">
        <v>74</v>
      </c>
      <c r="BE92" s="32"/>
    </row>
    <row r="93" spans="1:57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5" customHeight="1">
      <c r="B94" s="68"/>
      <c r="C94" s="69" t="s">
        <v>75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38">
        <f>ROUND(SUM(AG95:AG96),2)</f>
        <v>0</v>
      </c>
      <c r="AH94" s="238"/>
      <c r="AI94" s="238"/>
      <c r="AJ94" s="238"/>
      <c r="AK94" s="238"/>
      <c r="AL94" s="238"/>
      <c r="AM94" s="238"/>
      <c r="AN94" s="239">
        <f>SUM(AG94,AT94)</f>
        <v>0</v>
      </c>
      <c r="AO94" s="239"/>
      <c r="AP94" s="239"/>
      <c r="AQ94" s="72" t="s">
        <v>1</v>
      </c>
      <c r="AR94" s="68"/>
      <c r="AS94" s="73">
        <f>ROUND(SUM(AS95:AS96),2)</f>
        <v>0</v>
      </c>
      <c r="AT94" s="74">
        <f>ROUND(SUM(AV94:AW94),2)</f>
        <v>0</v>
      </c>
      <c r="AU94" s="75">
        <f>ROUND(SUM(AU95:AU96),5)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ROUND(SUM(AZ95:AZ96),2)</f>
        <v>0</v>
      </c>
      <c r="BA94" s="74">
        <f>ROUND(SUM(BA95:BA96),2)</f>
        <v>0</v>
      </c>
      <c r="BB94" s="74">
        <f>ROUND(SUM(BB95:BB96),2)</f>
        <v>0</v>
      </c>
      <c r="BC94" s="74">
        <f>ROUND(SUM(BC95:BC96),2)</f>
        <v>0</v>
      </c>
      <c r="BD94" s="76">
        <f>ROUND(SUM(BD95:BD96),2)</f>
        <v>0</v>
      </c>
      <c r="BS94" s="77" t="s">
        <v>76</v>
      </c>
      <c r="BT94" s="77" t="s">
        <v>77</v>
      </c>
      <c r="BU94" s="78" t="s">
        <v>78</v>
      </c>
      <c r="BV94" s="77" t="s">
        <v>79</v>
      </c>
      <c r="BW94" s="77" t="s">
        <v>4</v>
      </c>
      <c r="BX94" s="77" t="s">
        <v>80</v>
      </c>
      <c r="CL94" s="77" t="s">
        <v>1</v>
      </c>
    </row>
    <row r="95" spans="1:91" s="7" customFormat="1" ht="16.5" customHeight="1">
      <c r="A95" s="79" t="s">
        <v>81</v>
      </c>
      <c r="B95" s="80"/>
      <c r="C95" s="81"/>
      <c r="D95" s="237" t="s">
        <v>82</v>
      </c>
      <c r="E95" s="237"/>
      <c r="F95" s="237"/>
      <c r="G95" s="237"/>
      <c r="H95" s="237"/>
      <c r="I95" s="82"/>
      <c r="J95" s="237" t="s">
        <v>83</v>
      </c>
      <c r="K95" s="237"/>
      <c r="L95" s="237"/>
      <c r="M95" s="237"/>
      <c r="N95" s="237"/>
      <c r="O95" s="237"/>
      <c r="P95" s="237"/>
      <c r="Q95" s="237"/>
      <c r="R95" s="237"/>
      <c r="S95" s="237"/>
      <c r="T95" s="237"/>
      <c r="U95" s="237"/>
      <c r="V95" s="237"/>
      <c r="W95" s="237"/>
      <c r="X95" s="237"/>
      <c r="Y95" s="237"/>
      <c r="Z95" s="237"/>
      <c r="AA95" s="237"/>
      <c r="AB95" s="237"/>
      <c r="AC95" s="237"/>
      <c r="AD95" s="237"/>
      <c r="AE95" s="237"/>
      <c r="AF95" s="237"/>
      <c r="AG95" s="235">
        <f>'01 - Rekonstrukce vstupní...'!J30</f>
        <v>0</v>
      </c>
      <c r="AH95" s="236"/>
      <c r="AI95" s="236"/>
      <c r="AJ95" s="236"/>
      <c r="AK95" s="236"/>
      <c r="AL95" s="236"/>
      <c r="AM95" s="236"/>
      <c r="AN95" s="235">
        <f>SUM(AG95,AT95)</f>
        <v>0</v>
      </c>
      <c r="AO95" s="236"/>
      <c r="AP95" s="236"/>
      <c r="AQ95" s="83" t="s">
        <v>84</v>
      </c>
      <c r="AR95" s="80"/>
      <c r="AS95" s="84">
        <v>0</v>
      </c>
      <c r="AT95" s="85">
        <f>ROUND(SUM(AV95:AW95),2)</f>
        <v>0</v>
      </c>
      <c r="AU95" s="86">
        <f>'01 - Rekonstrukce vstupní...'!P135</f>
        <v>0</v>
      </c>
      <c r="AV95" s="85">
        <f>'01 - Rekonstrukce vstupní...'!J33</f>
        <v>0</v>
      </c>
      <c r="AW95" s="85">
        <f>'01 - Rekonstrukce vstupní...'!J34</f>
        <v>0</v>
      </c>
      <c r="AX95" s="85">
        <f>'01 - Rekonstrukce vstupní...'!J35</f>
        <v>0</v>
      </c>
      <c r="AY95" s="85">
        <f>'01 - Rekonstrukce vstupní...'!J36</f>
        <v>0</v>
      </c>
      <c r="AZ95" s="85">
        <f>'01 - Rekonstrukce vstupní...'!F33</f>
        <v>0</v>
      </c>
      <c r="BA95" s="85">
        <f>'01 - Rekonstrukce vstupní...'!F34</f>
        <v>0</v>
      </c>
      <c r="BB95" s="85">
        <f>'01 - Rekonstrukce vstupní...'!F35</f>
        <v>0</v>
      </c>
      <c r="BC95" s="85">
        <f>'01 - Rekonstrukce vstupní...'!F36</f>
        <v>0</v>
      </c>
      <c r="BD95" s="87">
        <f>'01 - Rekonstrukce vstupní...'!F37</f>
        <v>0</v>
      </c>
      <c r="BT95" s="88" t="s">
        <v>85</v>
      </c>
      <c r="BV95" s="88" t="s">
        <v>79</v>
      </c>
      <c r="BW95" s="88" t="s">
        <v>86</v>
      </c>
      <c r="BX95" s="88" t="s">
        <v>4</v>
      </c>
      <c r="CL95" s="88" t="s">
        <v>1</v>
      </c>
      <c r="CM95" s="88" t="s">
        <v>87</v>
      </c>
    </row>
    <row r="96" spans="1:91" s="7" customFormat="1" ht="16.5" customHeight="1">
      <c r="A96" s="79" t="s">
        <v>81</v>
      </c>
      <c r="B96" s="80"/>
      <c r="C96" s="81"/>
      <c r="D96" s="237" t="s">
        <v>88</v>
      </c>
      <c r="E96" s="237"/>
      <c r="F96" s="237"/>
      <c r="G96" s="237"/>
      <c r="H96" s="237"/>
      <c r="I96" s="82"/>
      <c r="J96" s="237" t="s">
        <v>89</v>
      </c>
      <c r="K96" s="237"/>
      <c r="L96" s="237"/>
      <c r="M96" s="237"/>
      <c r="N96" s="237"/>
      <c r="O96" s="237"/>
      <c r="P96" s="237"/>
      <c r="Q96" s="237"/>
      <c r="R96" s="237"/>
      <c r="S96" s="237"/>
      <c r="T96" s="237"/>
      <c r="U96" s="237"/>
      <c r="V96" s="237"/>
      <c r="W96" s="237"/>
      <c r="X96" s="237"/>
      <c r="Y96" s="237"/>
      <c r="Z96" s="237"/>
      <c r="AA96" s="237"/>
      <c r="AB96" s="237"/>
      <c r="AC96" s="237"/>
      <c r="AD96" s="237"/>
      <c r="AE96" s="237"/>
      <c r="AF96" s="237"/>
      <c r="AG96" s="235">
        <f>'VRN - Vedleší rozpočtové ...'!J30</f>
        <v>0</v>
      </c>
      <c r="AH96" s="236"/>
      <c r="AI96" s="236"/>
      <c r="AJ96" s="236"/>
      <c r="AK96" s="236"/>
      <c r="AL96" s="236"/>
      <c r="AM96" s="236"/>
      <c r="AN96" s="235">
        <f>SUM(AG96,AT96)</f>
        <v>0</v>
      </c>
      <c r="AO96" s="236"/>
      <c r="AP96" s="236"/>
      <c r="AQ96" s="83" t="s">
        <v>84</v>
      </c>
      <c r="AR96" s="80"/>
      <c r="AS96" s="89">
        <v>0</v>
      </c>
      <c r="AT96" s="90">
        <f>ROUND(SUM(AV96:AW96),2)</f>
        <v>0</v>
      </c>
      <c r="AU96" s="91">
        <f>'VRN - Vedleší rozpočtové ...'!P117</f>
        <v>0</v>
      </c>
      <c r="AV96" s="90">
        <f>'VRN - Vedleší rozpočtové ...'!J33</f>
        <v>0</v>
      </c>
      <c r="AW96" s="90">
        <f>'VRN - Vedleší rozpočtové ...'!J34</f>
        <v>0</v>
      </c>
      <c r="AX96" s="90">
        <f>'VRN - Vedleší rozpočtové ...'!J35</f>
        <v>0</v>
      </c>
      <c r="AY96" s="90">
        <f>'VRN - Vedleší rozpočtové ...'!J36</f>
        <v>0</v>
      </c>
      <c r="AZ96" s="90">
        <f>'VRN - Vedleší rozpočtové ...'!F33</f>
        <v>0</v>
      </c>
      <c r="BA96" s="90">
        <f>'VRN - Vedleší rozpočtové ...'!F34</f>
        <v>0</v>
      </c>
      <c r="BB96" s="90">
        <f>'VRN - Vedleší rozpočtové ...'!F35</f>
        <v>0</v>
      </c>
      <c r="BC96" s="90">
        <f>'VRN - Vedleší rozpočtové ...'!F36</f>
        <v>0</v>
      </c>
      <c r="BD96" s="92">
        <f>'VRN - Vedleší rozpočtové ...'!F37</f>
        <v>0</v>
      </c>
      <c r="BT96" s="88" t="s">
        <v>85</v>
      </c>
      <c r="BV96" s="88" t="s">
        <v>79</v>
      </c>
      <c r="BW96" s="88" t="s">
        <v>90</v>
      </c>
      <c r="BX96" s="88" t="s">
        <v>4</v>
      </c>
      <c r="CL96" s="88" t="s">
        <v>1</v>
      </c>
      <c r="CM96" s="88" t="s">
        <v>87</v>
      </c>
    </row>
    <row r="97" spans="1:57" s="2" customFormat="1" ht="30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3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  <row r="98" spans="1:57" s="2" customFormat="1" ht="6.95" customHeight="1">
      <c r="A98" s="32"/>
      <c r="B98" s="47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33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</row>
  </sheetData>
  <mergeCells count="46"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01 - Rekonstrukce vstupní...'!C2" display="/"/>
    <hyperlink ref="A96" location="'VRN - Vedleší rozpočtové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4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40" t="s">
        <v>5</v>
      </c>
      <c r="M2" s="206"/>
      <c r="N2" s="206"/>
      <c r="O2" s="206"/>
      <c r="P2" s="206"/>
      <c r="Q2" s="206"/>
      <c r="R2" s="206"/>
      <c r="S2" s="206"/>
      <c r="T2" s="206"/>
      <c r="U2" s="206"/>
      <c r="V2" s="206"/>
      <c r="AT2" s="17" t="s">
        <v>86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87</v>
      </c>
    </row>
    <row r="4" spans="2:46" s="1" customFormat="1" ht="24.95" customHeight="1">
      <c r="B4" s="20"/>
      <c r="D4" s="21" t="s">
        <v>91</v>
      </c>
      <c r="L4" s="20"/>
      <c r="M4" s="93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16.5" customHeight="1">
      <c r="B7" s="20"/>
      <c r="E7" s="241" t="str">
        <f>'Rekapitulace stavby'!K6</f>
        <v>ZŠ Schulzovy sady budova B - rekonstrukce vstupního vestilbulu</v>
      </c>
      <c r="F7" s="242"/>
      <c r="G7" s="242"/>
      <c r="H7" s="242"/>
      <c r="L7" s="20"/>
    </row>
    <row r="8" spans="1:31" s="2" customFormat="1" ht="12" customHeight="1">
      <c r="A8" s="32"/>
      <c r="B8" s="33"/>
      <c r="C8" s="32"/>
      <c r="D8" s="27" t="s">
        <v>92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21" t="s">
        <v>93</v>
      </c>
      <c r="F9" s="243"/>
      <c r="G9" s="243"/>
      <c r="H9" s="243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1.25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2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27" t="s">
        <v>22</v>
      </c>
      <c r="J12" s="55" t="str">
        <f>'Rekapitulace stavby'!AN8</f>
        <v>17. 7. 2023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27" t="s">
        <v>25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">
        <v>26</v>
      </c>
      <c r="F15" s="32"/>
      <c r="G15" s="32"/>
      <c r="H15" s="32"/>
      <c r="I15" s="27" t="s">
        <v>27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28</v>
      </c>
      <c r="E17" s="32"/>
      <c r="F17" s="32"/>
      <c r="G17" s="32"/>
      <c r="H17" s="32"/>
      <c r="I17" s="2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44" t="str">
        <f>'Rekapitulace stavby'!E14</f>
        <v>Vyplň údaj</v>
      </c>
      <c r="F18" s="205"/>
      <c r="G18" s="205"/>
      <c r="H18" s="205"/>
      <c r="I18" s="27" t="s">
        <v>27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30</v>
      </c>
      <c r="E20" s="32"/>
      <c r="F20" s="32"/>
      <c r="G20" s="32"/>
      <c r="H20" s="32"/>
      <c r="I20" s="27" t="s">
        <v>25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27" t="s">
        <v>27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33</v>
      </c>
      <c r="E23" s="32"/>
      <c r="F23" s="32"/>
      <c r="G23" s="32"/>
      <c r="H23" s="32"/>
      <c r="I23" s="27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27" t="s">
        <v>27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10" t="s">
        <v>1</v>
      </c>
      <c r="F27" s="210"/>
      <c r="G27" s="210"/>
      <c r="H27" s="210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7" t="s">
        <v>37</v>
      </c>
      <c r="E30" s="32"/>
      <c r="F30" s="32"/>
      <c r="G30" s="32"/>
      <c r="H30" s="32"/>
      <c r="I30" s="32"/>
      <c r="J30" s="71">
        <f>ROUND(J135,2)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39</v>
      </c>
      <c r="G32" s="32"/>
      <c r="H32" s="32"/>
      <c r="I32" s="36" t="s">
        <v>38</v>
      </c>
      <c r="J32" s="36" t="s">
        <v>40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98" t="s">
        <v>41</v>
      </c>
      <c r="E33" s="27" t="s">
        <v>42</v>
      </c>
      <c r="F33" s="99">
        <f>ROUND((SUM(BE135:BE430)),2)</f>
        <v>0</v>
      </c>
      <c r="G33" s="32"/>
      <c r="H33" s="32"/>
      <c r="I33" s="100">
        <v>0.21</v>
      </c>
      <c r="J33" s="99">
        <f>ROUND(((SUM(BE135:BE430))*I33),2)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43</v>
      </c>
      <c r="F34" s="99">
        <f>ROUND((SUM(BF135:BF430)),2)</f>
        <v>0</v>
      </c>
      <c r="G34" s="32"/>
      <c r="H34" s="32"/>
      <c r="I34" s="100">
        <v>0.15</v>
      </c>
      <c r="J34" s="99">
        <f>ROUND(((SUM(BF135:BF430))*I34),2)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44</v>
      </c>
      <c r="F35" s="99">
        <f>ROUND((SUM(BG135:BG430)),2)</f>
        <v>0</v>
      </c>
      <c r="G35" s="32"/>
      <c r="H35" s="32"/>
      <c r="I35" s="100">
        <v>0.21</v>
      </c>
      <c r="J35" s="99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45</v>
      </c>
      <c r="F36" s="99">
        <f>ROUND((SUM(BH135:BH430)),2)</f>
        <v>0</v>
      </c>
      <c r="G36" s="32"/>
      <c r="H36" s="32"/>
      <c r="I36" s="100">
        <v>0.15</v>
      </c>
      <c r="J36" s="99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46</v>
      </c>
      <c r="F37" s="99">
        <f>ROUND((SUM(BI135:BI430)),2)</f>
        <v>0</v>
      </c>
      <c r="G37" s="32"/>
      <c r="H37" s="32"/>
      <c r="I37" s="100">
        <v>0</v>
      </c>
      <c r="J37" s="99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1"/>
      <c r="D39" s="102" t="s">
        <v>47</v>
      </c>
      <c r="E39" s="60"/>
      <c r="F39" s="60"/>
      <c r="G39" s="103" t="s">
        <v>48</v>
      </c>
      <c r="H39" s="104" t="s">
        <v>49</v>
      </c>
      <c r="I39" s="60"/>
      <c r="J39" s="105">
        <f>SUM(J30:J37)</f>
        <v>0</v>
      </c>
      <c r="K39" s="106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2"/>
      <c r="D50" s="43" t="s">
        <v>50</v>
      </c>
      <c r="E50" s="44"/>
      <c r="F50" s="44"/>
      <c r="G50" s="43" t="s">
        <v>51</v>
      </c>
      <c r="H50" s="44"/>
      <c r="I50" s="44"/>
      <c r="J50" s="44"/>
      <c r="K50" s="44"/>
      <c r="L50" s="4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2"/>
      <c r="B61" s="33"/>
      <c r="C61" s="32"/>
      <c r="D61" s="45" t="s">
        <v>52</v>
      </c>
      <c r="E61" s="35"/>
      <c r="F61" s="107" t="s">
        <v>53</v>
      </c>
      <c r="G61" s="45" t="s">
        <v>52</v>
      </c>
      <c r="H61" s="35"/>
      <c r="I61" s="35"/>
      <c r="J61" s="108" t="s">
        <v>53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2"/>
      <c r="B65" s="33"/>
      <c r="C65" s="32"/>
      <c r="D65" s="43" t="s">
        <v>54</v>
      </c>
      <c r="E65" s="46"/>
      <c r="F65" s="46"/>
      <c r="G65" s="43" t="s">
        <v>55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2"/>
      <c r="B76" s="33"/>
      <c r="C76" s="32"/>
      <c r="D76" s="45" t="s">
        <v>52</v>
      </c>
      <c r="E76" s="35"/>
      <c r="F76" s="107" t="s">
        <v>53</v>
      </c>
      <c r="G76" s="45" t="s">
        <v>52</v>
      </c>
      <c r="H76" s="35"/>
      <c r="I76" s="35"/>
      <c r="J76" s="108" t="s">
        <v>53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94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41" t="str">
        <f>E7</f>
        <v>ZŠ Schulzovy sady budova B - rekonstrukce vstupního vestilbulu</v>
      </c>
      <c r="F85" s="242"/>
      <c r="G85" s="242"/>
      <c r="H85" s="242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92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21" t="str">
        <f>E9</f>
        <v>01 - Rekonstrukce vstupního vestibulu</v>
      </c>
      <c r="F87" s="243"/>
      <c r="G87" s="243"/>
      <c r="H87" s="243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>Dvůr Králové nad Labem</v>
      </c>
      <c r="G89" s="32"/>
      <c r="H89" s="32"/>
      <c r="I89" s="27" t="s">
        <v>22</v>
      </c>
      <c r="J89" s="55" t="str">
        <f>IF(J12="","",J12)</f>
        <v>17. 7. 2023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2" customHeight="1">
      <c r="A91" s="32"/>
      <c r="B91" s="33"/>
      <c r="C91" s="27" t="s">
        <v>24</v>
      </c>
      <c r="D91" s="32"/>
      <c r="E91" s="32"/>
      <c r="F91" s="25" t="str">
        <f>E15</f>
        <v>Město Dvůr Králové nad Labem</v>
      </c>
      <c r="G91" s="32"/>
      <c r="H91" s="32"/>
      <c r="I91" s="27" t="s">
        <v>30</v>
      </c>
      <c r="J91" s="30" t="str">
        <f>E21</f>
        <v>Studio Reaktor s.r.o.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28</v>
      </c>
      <c r="D92" s="32"/>
      <c r="E92" s="32"/>
      <c r="F92" s="25" t="str">
        <f>IF(E18="","",E18)</f>
        <v>Vyplň údaj</v>
      </c>
      <c r="G92" s="32"/>
      <c r="H92" s="32"/>
      <c r="I92" s="27" t="s">
        <v>33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09" t="s">
        <v>95</v>
      </c>
      <c r="D94" s="101"/>
      <c r="E94" s="101"/>
      <c r="F94" s="101"/>
      <c r="G94" s="101"/>
      <c r="H94" s="101"/>
      <c r="I94" s="101"/>
      <c r="J94" s="110" t="s">
        <v>96</v>
      </c>
      <c r="K94" s="101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11" t="s">
        <v>97</v>
      </c>
      <c r="D96" s="32"/>
      <c r="E96" s="32"/>
      <c r="F96" s="32"/>
      <c r="G96" s="32"/>
      <c r="H96" s="32"/>
      <c r="I96" s="32"/>
      <c r="J96" s="71">
        <f>J135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98</v>
      </c>
    </row>
    <row r="97" spans="2:12" s="9" customFormat="1" ht="24.95" customHeight="1">
      <c r="B97" s="112"/>
      <c r="D97" s="113" t="s">
        <v>99</v>
      </c>
      <c r="E97" s="114"/>
      <c r="F97" s="114"/>
      <c r="G97" s="114"/>
      <c r="H97" s="114"/>
      <c r="I97" s="114"/>
      <c r="J97" s="115">
        <f>J136</f>
        <v>0</v>
      </c>
      <c r="L97" s="112"/>
    </row>
    <row r="98" spans="2:12" s="10" customFormat="1" ht="19.9" customHeight="1">
      <c r="B98" s="116"/>
      <c r="D98" s="117" t="s">
        <v>100</v>
      </c>
      <c r="E98" s="118"/>
      <c r="F98" s="118"/>
      <c r="G98" s="118"/>
      <c r="H98" s="118"/>
      <c r="I98" s="118"/>
      <c r="J98" s="119">
        <f>J137</f>
        <v>0</v>
      </c>
      <c r="L98" s="116"/>
    </row>
    <row r="99" spans="2:12" s="10" customFormat="1" ht="19.9" customHeight="1">
      <c r="B99" s="116"/>
      <c r="D99" s="117" t="s">
        <v>101</v>
      </c>
      <c r="E99" s="118"/>
      <c r="F99" s="118"/>
      <c r="G99" s="118"/>
      <c r="H99" s="118"/>
      <c r="I99" s="118"/>
      <c r="J99" s="119">
        <f>J142</f>
        <v>0</v>
      </c>
      <c r="L99" s="116"/>
    </row>
    <row r="100" spans="2:12" s="10" customFormat="1" ht="19.9" customHeight="1">
      <c r="B100" s="116"/>
      <c r="D100" s="117" t="s">
        <v>102</v>
      </c>
      <c r="E100" s="118"/>
      <c r="F100" s="118"/>
      <c r="G100" s="118"/>
      <c r="H100" s="118"/>
      <c r="I100" s="118"/>
      <c r="J100" s="119">
        <f>J182</f>
        <v>0</v>
      </c>
      <c r="L100" s="116"/>
    </row>
    <row r="101" spans="2:12" s="10" customFormat="1" ht="19.9" customHeight="1">
      <c r="B101" s="116"/>
      <c r="D101" s="117" t="s">
        <v>103</v>
      </c>
      <c r="E101" s="118"/>
      <c r="F101" s="118"/>
      <c r="G101" s="118"/>
      <c r="H101" s="118"/>
      <c r="I101" s="118"/>
      <c r="J101" s="119">
        <f>J234</f>
        <v>0</v>
      </c>
      <c r="L101" s="116"/>
    </row>
    <row r="102" spans="2:12" s="10" customFormat="1" ht="19.9" customHeight="1">
      <c r="B102" s="116"/>
      <c r="D102" s="117" t="s">
        <v>104</v>
      </c>
      <c r="E102" s="118"/>
      <c r="F102" s="118"/>
      <c r="G102" s="118"/>
      <c r="H102" s="118"/>
      <c r="I102" s="118"/>
      <c r="J102" s="119">
        <f>J240</f>
        <v>0</v>
      </c>
      <c r="L102" s="116"/>
    </row>
    <row r="103" spans="2:12" s="9" customFormat="1" ht="24.95" customHeight="1">
      <c r="B103" s="112"/>
      <c r="D103" s="113" t="s">
        <v>105</v>
      </c>
      <c r="E103" s="114"/>
      <c r="F103" s="114"/>
      <c r="G103" s="114"/>
      <c r="H103" s="114"/>
      <c r="I103" s="114"/>
      <c r="J103" s="115">
        <f>J242</f>
        <v>0</v>
      </c>
      <c r="L103" s="112"/>
    </row>
    <row r="104" spans="2:12" s="10" customFormat="1" ht="19.9" customHeight="1">
      <c r="B104" s="116"/>
      <c r="D104" s="117" t="s">
        <v>106</v>
      </c>
      <c r="E104" s="118"/>
      <c r="F104" s="118"/>
      <c r="G104" s="118"/>
      <c r="H104" s="118"/>
      <c r="I104" s="118"/>
      <c r="J104" s="119">
        <f>J243</f>
        <v>0</v>
      </c>
      <c r="L104" s="116"/>
    </row>
    <row r="105" spans="2:12" s="10" customFormat="1" ht="19.9" customHeight="1">
      <c r="B105" s="116"/>
      <c r="D105" s="117" t="s">
        <v>107</v>
      </c>
      <c r="E105" s="118"/>
      <c r="F105" s="118"/>
      <c r="G105" s="118"/>
      <c r="H105" s="118"/>
      <c r="I105" s="118"/>
      <c r="J105" s="119">
        <f>J248</f>
        <v>0</v>
      </c>
      <c r="L105" s="116"/>
    </row>
    <row r="106" spans="2:12" s="10" customFormat="1" ht="19.9" customHeight="1">
      <c r="B106" s="116"/>
      <c r="D106" s="117" t="s">
        <v>108</v>
      </c>
      <c r="E106" s="118"/>
      <c r="F106" s="118"/>
      <c r="G106" s="118"/>
      <c r="H106" s="118"/>
      <c r="I106" s="118"/>
      <c r="J106" s="119">
        <f>J256</f>
        <v>0</v>
      </c>
      <c r="L106" s="116"/>
    </row>
    <row r="107" spans="2:12" s="10" customFormat="1" ht="19.9" customHeight="1">
      <c r="B107" s="116"/>
      <c r="D107" s="117" t="s">
        <v>109</v>
      </c>
      <c r="E107" s="118"/>
      <c r="F107" s="118"/>
      <c r="G107" s="118"/>
      <c r="H107" s="118"/>
      <c r="I107" s="118"/>
      <c r="J107" s="119">
        <f>J265</f>
        <v>0</v>
      </c>
      <c r="L107" s="116"/>
    </row>
    <row r="108" spans="2:12" s="10" customFormat="1" ht="19.9" customHeight="1">
      <c r="B108" s="116"/>
      <c r="D108" s="117" t="s">
        <v>110</v>
      </c>
      <c r="E108" s="118"/>
      <c r="F108" s="118"/>
      <c r="G108" s="118"/>
      <c r="H108" s="118"/>
      <c r="I108" s="118"/>
      <c r="J108" s="119">
        <f>J294</f>
        <v>0</v>
      </c>
      <c r="L108" s="116"/>
    </row>
    <row r="109" spans="2:12" s="10" customFormat="1" ht="19.9" customHeight="1">
      <c r="B109" s="116"/>
      <c r="D109" s="117" t="s">
        <v>111</v>
      </c>
      <c r="E109" s="118"/>
      <c r="F109" s="118"/>
      <c r="G109" s="118"/>
      <c r="H109" s="118"/>
      <c r="I109" s="118"/>
      <c r="J109" s="119">
        <f>J320</f>
        <v>0</v>
      </c>
      <c r="L109" s="116"/>
    </row>
    <row r="110" spans="2:12" s="10" customFormat="1" ht="19.9" customHeight="1">
      <c r="B110" s="116"/>
      <c r="D110" s="117" t="s">
        <v>112</v>
      </c>
      <c r="E110" s="118"/>
      <c r="F110" s="118"/>
      <c r="G110" s="118"/>
      <c r="H110" s="118"/>
      <c r="I110" s="118"/>
      <c r="J110" s="119">
        <f>J333</f>
        <v>0</v>
      </c>
      <c r="L110" s="116"/>
    </row>
    <row r="111" spans="2:12" s="10" customFormat="1" ht="19.9" customHeight="1">
      <c r="B111" s="116"/>
      <c r="D111" s="117" t="s">
        <v>113</v>
      </c>
      <c r="E111" s="118"/>
      <c r="F111" s="118"/>
      <c r="G111" s="118"/>
      <c r="H111" s="118"/>
      <c r="I111" s="118"/>
      <c r="J111" s="119">
        <f>J337</f>
        <v>0</v>
      </c>
      <c r="L111" s="116"/>
    </row>
    <row r="112" spans="2:12" s="10" customFormat="1" ht="19.9" customHeight="1">
      <c r="B112" s="116"/>
      <c r="D112" s="117" t="s">
        <v>114</v>
      </c>
      <c r="E112" s="118"/>
      <c r="F112" s="118"/>
      <c r="G112" s="118"/>
      <c r="H112" s="118"/>
      <c r="I112" s="118"/>
      <c r="J112" s="119">
        <f>J360</f>
        <v>0</v>
      </c>
      <c r="L112" s="116"/>
    </row>
    <row r="113" spans="2:12" s="10" customFormat="1" ht="19.9" customHeight="1">
      <c r="B113" s="116"/>
      <c r="D113" s="117" t="s">
        <v>115</v>
      </c>
      <c r="E113" s="118"/>
      <c r="F113" s="118"/>
      <c r="G113" s="118"/>
      <c r="H113" s="118"/>
      <c r="I113" s="118"/>
      <c r="J113" s="119">
        <f>J388</f>
        <v>0</v>
      </c>
      <c r="L113" s="116"/>
    </row>
    <row r="114" spans="2:12" s="9" customFormat="1" ht="24.95" customHeight="1">
      <c r="B114" s="112"/>
      <c r="D114" s="113" t="s">
        <v>116</v>
      </c>
      <c r="E114" s="114"/>
      <c r="F114" s="114"/>
      <c r="G114" s="114"/>
      <c r="H114" s="114"/>
      <c r="I114" s="114"/>
      <c r="J114" s="115">
        <f>J421</f>
        <v>0</v>
      </c>
      <c r="L114" s="112"/>
    </row>
    <row r="115" spans="2:12" s="9" customFormat="1" ht="24.95" customHeight="1">
      <c r="B115" s="112"/>
      <c r="D115" s="113" t="s">
        <v>117</v>
      </c>
      <c r="E115" s="114"/>
      <c r="F115" s="114"/>
      <c r="G115" s="114"/>
      <c r="H115" s="114"/>
      <c r="I115" s="114"/>
      <c r="J115" s="115">
        <f>J426</f>
        <v>0</v>
      </c>
      <c r="L115" s="112"/>
    </row>
    <row r="116" spans="1:31" s="2" customFormat="1" ht="21.75" customHeight="1">
      <c r="A116" s="32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6.95" customHeight="1">
      <c r="A117" s="32"/>
      <c r="B117" s="47"/>
      <c r="C117" s="48"/>
      <c r="D117" s="48"/>
      <c r="E117" s="48"/>
      <c r="F117" s="48"/>
      <c r="G117" s="48"/>
      <c r="H117" s="48"/>
      <c r="I117" s="48"/>
      <c r="J117" s="48"/>
      <c r="K117" s="48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21" spans="1:31" s="2" customFormat="1" ht="6.95" customHeight="1">
      <c r="A121" s="32"/>
      <c r="B121" s="49"/>
      <c r="C121" s="50"/>
      <c r="D121" s="50"/>
      <c r="E121" s="50"/>
      <c r="F121" s="50"/>
      <c r="G121" s="50"/>
      <c r="H121" s="50"/>
      <c r="I121" s="50"/>
      <c r="J121" s="50"/>
      <c r="K121" s="50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24.95" customHeight="1">
      <c r="A122" s="32"/>
      <c r="B122" s="33"/>
      <c r="C122" s="21" t="s">
        <v>118</v>
      </c>
      <c r="D122" s="32"/>
      <c r="E122" s="32"/>
      <c r="F122" s="32"/>
      <c r="G122" s="32"/>
      <c r="H122" s="32"/>
      <c r="I122" s="32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6.95" customHeight="1">
      <c r="A123" s="32"/>
      <c r="B123" s="33"/>
      <c r="C123" s="32"/>
      <c r="D123" s="32"/>
      <c r="E123" s="32"/>
      <c r="F123" s="32"/>
      <c r="G123" s="32"/>
      <c r="H123" s="32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2" customHeight="1">
      <c r="A124" s="32"/>
      <c r="B124" s="33"/>
      <c r="C124" s="27" t="s">
        <v>16</v>
      </c>
      <c r="D124" s="32"/>
      <c r="E124" s="32"/>
      <c r="F124" s="32"/>
      <c r="G124" s="32"/>
      <c r="H124" s="32"/>
      <c r="I124" s="32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6.5" customHeight="1">
      <c r="A125" s="32"/>
      <c r="B125" s="33"/>
      <c r="C125" s="32"/>
      <c r="D125" s="32"/>
      <c r="E125" s="241" t="str">
        <f>E7</f>
        <v>ZŠ Schulzovy sady budova B - rekonstrukce vstupního vestilbulu</v>
      </c>
      <c r="F125" s="242"/>
      <c r="G125" s="242"/>
      <c r="H125" s="242"/>
      <c r="I125" s="32"/>
      <c r="J125" s="32"/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12" customHeight="1">
      <c r="A126" s="32"/>
      <c r="B126" s="33"/>
      <c r="C126" s="27" t="s">
        <v>92</v>
      </c>
      <c r="D126" s="32"/>
      <c r="E126" s="32"/>
      <c r="F126" s="32"/>
      <c r="G126" s="32"/>
      <c r="H126" s="32"/>
      <c r="I126" s="32"/>
      <c r="J126" s="32"/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16.5" customHeight="1">
      <c r="A127" s="32"/>
      <c r="B127" s="33"/>
      <c r="C127" s="32"/>
      <c r="D127" s="32"/>
      <c r="E127" s="221" t="str">
        <f>E9</f>
        <v>01 - Rekonstrukce vstupního vestibulu</v>
      </c>
      <c r="F127" s="243"/>
      <c r="G127" s="243"/>
      <c r="H127" s="243"/>
      <c r="I127" s="32"/>
      <c r="J127" s="32"/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6.95" customHeight="1">
      <c r="A128" s="32"/>
      <c r="B128" s="33"/>
      <c r="C128" s="32"/>
      <c r="D128" s="32"/>
      <c r="E128" s="32"/>
      <c r="F128" s="32"/>
      <c r="G128" s="32"/>
      <c r="H128" s="32"/>
      <c r="I128" s="32"/>
      <c r="J128" s="32"/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12" customHeight="1">
      <c r="A129" s="32"/>
      <c r="B129" s="33"/>
      <c r="C129" s="27" t="s">
        <v>20</v>
      </c>
      <c r="D129" s="32"/>
      <c r="E129" s="32"/>
      <c r="F129" s="25" t="str">
        <f>F12</f>
        <v>Dvůr Králové nad Labem</v>
      </c>
      <c r="G129" s="32"/>
      <c r="H129" s="32"/>
      <c r="I129" s="27" t="s">
        <v>22</v>
      </c>
      <c r="J129" s="55" t="str">
        <f>IF(J12="","",J12)</f>
        <v>17. 7. 2023</v>
      </c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6.95" customHeight="1">
      <c r="A130" s="32"/>
      <c r="B130" s="33"/>
      <c r="C130" s="32"/>
      <c r="D130" s="32"/>
      <c r="E130" s="32"/>
      <c r="F130" s="32"/>
      <c r="G130" s="32"/>
      <c r="H130" s="32"/>
      <c r="I130" s="32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15.2" customHeight="1">
      <c r="A131" s="32"/>
      <c r="B131" s="33"/>
      <c r="C131" s="27" t="s">
        <v>24</v>
      </c>
      <c r="D131" s="32"/>
      <c r="E131" s="32"/>
      <c r="F131" s="25" t="str">
        <f>E15</f>
        <v>Město Dvůr Králové nad Labem</v>
      </c>
      <c r="G131" s="32"/>
      <c r="H131" s="32"/>
      <c r="I131" s="27" t="s">
        <v>30</v>
      </c>
      <c r="J131" s="30" t="str">
        <f>E21</f>
        <v>Studio Reaktor s.r.o.</v>
      </c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2" customFormat="1" ht="15.2" customHeight="1">
      <c r="A132" s="32"/>
      <c r="B132" s="33"/>
      <c r="C132" s="27" t="s">
        <v>28</v>
      </c>
      <c r="D132" s="32"/>
      <c r="E132" s="32"/>
      <c r="F132" s="25" t="str">
        <f>IF(E18="","",E18)</f>
        <v>Vyplň údaj</v>
      </c>
      <c r="G132" s="32"/>
      <c r="H132" s="32"/>
      <c r="I132" s="27" t="s">
        <v>33</v>
      </c>
      <c r="J132" s="30" t="str">
        <f>E24</f>
        <v xml:space="preserve"> </v>
      </c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2" customFormat="1" ht="10.35" customHeight="1">
      <c r="A133" s="32"/>
      <c r="B133" s="33"/>
      <c r="C133" s="32"/>
      <c r="D133" s="32"/>
      <c r="E133" s="32"/>
      <c r="F133" s="32"/>
      <c r="G133" s="32"/>
      <c r="H133" s="32"/>
      <c r="I133" s="32"/>
      <c r="J133" s="32"/>
      <c r="K133" s="32"/>
      <c r="L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s="11" customFormat="1" ht="29.25" customHeight="1">
      <c r="A134" s="120"/>
      <c r="B134" s="121"/>
      <c r="C134" s="122" t="s">
        <v>119</v>
      </c>
      <c r="D134" s="123" t="s">
        <v>62</v>
      </c>
      <c r="E134" s="123" t="s">
        <v>58</v>
      </c>
      <c r="F134" s="123" t="s">
        <v>59</v>
      </c>
      <c r="G134" s="123" t="s">
        <v>120</v>
      </c>
      <c r="H134" s="123" t="s">
        <v>121</v>
      </c>
      <c r="I134" s="123" t="s">
        <v>122</v>
      </c>
      <c r="J134" s="123" t="s">
        <v>96</v>
      </c>
      <c r="K134" s="124" t="s">
        <v>123</v>
      </c>
      <c r="L134" s="125"/>
      <c r="M134" s="62" t="s">
        <v>1</v>
      </c>
      <c r="N134" s="63" t="s">
        <v>41</v>
      </c>
      <c r="O134" s="63" t="s">
        <v>124</v>
      </c>
      <c r="P134" s="63" t="s">
        <v>125</v>
      </c>
      <c r="Q134" s="63" t="s">
        <v>126</v>
      </c>
      <c r="R134" s="63" t="s">
        <v>127</v>
      </c>
      <c r="S134" s="63" t="s">
        <v>128</v>
      </c>
      <c r="T134" s="64" t="s">
        <v>129</v>
      </c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</row>
    <row r="135" spans="1:63" s="2" customFormat="1" ht="22.9" customHeight="1">
      <c r="A135" s="32"/>
      <c r="B135" s="33"/>
      <c r="C135" s="69" t="s">
        <v>130</v>
      </c>
      <c r="D135" s="32"/>
      <c r="E135" s="32"/>
      <c r="F135" s="32"/>
      <c r="G135" s="32"/>
      <c r="H135" s="32"/>
      <c r="I135" s="32"/>
      <c r="J135" s="126">
        <f>BK135</f>
        <v>0</v>
      </c>
      <c r="K135" s="32"/>
      <c r="L135" s="33"/>
      <c r="M135" s="65"/>
      <c r="N135" s="56"/>
      <c r="O135" s="66"/>
      <c r="P135" s="127">
        <f>P136+P242+P421+P426</f>
        <v>0</v>
      </c>
      <c r="Q135" s="66"/>
      <c r="R135" s="127">
        <f>R136+R242+R421+R426</f>
        <v>12.633240690000001</v>
      </c>
      <c r="S135" s="66"/>
      <c r="T135" s="128">
        <f>T136+T242+T421+T426</f>
        <v>4.8315322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T135" s="17" t="s">
        <v>76</v>
      </c>
      <c r="AU135" s="17" t="s">
        <v>98</v>
      </c>
      <c r="BK135" s="129">
        <f>BK136+BK242+BK421+BK426</f>
        <v>0</v>
      </c>
    </row>
    <row r="136" spans="2:63" s="12" customFormat="1" ht="25.9" customHeight="1">
      <c r="B136" s="130"/>
      <c r="D136" s="131" t="s">
        <v>76</v>
      </c>
      <c r="E136" s="132" t="s">
        <v>131</v>
      </c>
      <c r="F136" s="132" t="s">
        <v>132</v>
      </c>
      <c r="I136" s="133"/>
      <c r="J136" s="134">
        <f>BK136</f>
        <v>0</v>
      </c>
      <c r="L136" s="130"/>
      <c r="M136" s="135"/>
      <c r="N136" s="136"/>
      <c r="O136" s="136"/>
      <c r="P136" s="137">
        <f>P137+P142+P182+P234+P240</f>
        <v>0</v>
      </c>
      <c r="Q136" s="136"/>
      <c r="R136" s="137">
        <f>R137+R142+R182+R234+R240</f>
        <v>9.08072218</v>
      </c>
      <c r="S136" s="136"/>
      <c r="T136" s="138">
        <f>T137+T142+T182+T234+T240</f>
        <v>1.5711429</v>
      </c>
      <c r="AR136" s="131" t="s">
        <v>85</v>
      </c>
      <c r="AT136" s="139" t="s">
        <v>76</v>
      </c>
      <c r="AU136" s="139" t="s">
        <v>77</v>
      </c>
      <c r="AY136" s="131" t="s">
        <v>133</v>
      </c>
      <c r="BK136" s="140">
        <f>BK137+BK142+BK182+BK234+BK240</f>
        <v>0</v>
      </c>
    </row>
    <row r="137" spans="2:63" s="12" customFormat="1" ht="22.9" customHeight="1">
      <c r="B137" s="130"/>
      <c r="D137" s="131" t="s">
        <v>76</v>
      </c>
      <c r="E137" s="141" t="s">
        <v>134</v>
      </c>
      <c r="F137" s="141" t="s">
        <v>135</v>
      </c>
      <c r="I137" s="133"/>
      <c r="J137" s="142">
        <f>BK137</f>
        <v>0</v>
      </c>
      <c r="L137" s="130"/>
      <c r="M137" s="135"/>
      <c r="N137" s="136"/>
      <c r="O137" s="136"/>
      <c r="P137" s="137">
        <f>SUM(P138:P141)</f>
        <v>0</v>
      </c>
      <c r="Q137" s="136"/>
      <c r="R137" s="137">
        <f>SUM(R138:R141)</f>
        <v>0</v>
      </c>
      <c r="S137" s="136"/>
      <c r="T137" s="138">
        <f>SUM(T138:T141)</f>
        <v>0</v>
      </c>
      <c r="AR137" s="131" t="s">
        <v>85</v>
      </c>
      <c r="AT137" s="139" t="s">
        <v>76</v>
      </c>
      <c r="AU137" s="139" t="s">
        <v>85</v>
      </c>
      <c r="AY137" s="131" t="s">
        <v>133</v>
      </c>
      <c r="BK137" s="140">
        <f>SUM(BK138:BK141)</f>
        <v>0</v>
      </c>
    </row>
    <row r="138" spans="1:65" s="2" customFormat="1" ht="24.2" customHeight="1">
      <c r="A138" s="32"/>
      <c r="B138" s="143"/>
      <c r="C138" s="144" t="s">
        <v>85</v>
      </c>
      <c r="D138" s="144" t="s">
        <v>136</v>
      </c>
      <c r="E138" s="145" t="s">
        <v>137</v>
      </c>
      <c r="F138" s="146" t="s">
        <v>138</v>
      </c>
      <c r="G138" s="147" t="s">
        <v>139</v>
      </c>
      <c r="H138" s="148">
        <v>12.63</v>
      </c>
      <c r="I138" s="149"/>
      <c r="J138" s="150">
        <f>ROUND(I138*H138,2)</f>
        <v>0</v>
      </c>
      <c r="K138" s="146" t="s">
        <v>140</v>
      </c>
      <c r="L138" s="33"/>
      <c r="M138" s="151" t="s">
        <v>1</v>
      </c>
      <c r="N138" s="152" t="s">
        <v>42</v>
      </c>
      <c r="O138" s="58"/>
      <c r="P138" s="153">
        <f>O138*H138</f>
        <v>0</v>
      </c>
      <c r="Q138" s="153">
        <v>0</v>
      </c>
      <c r="R138" s="153">
        <f>Q138*H138</f>
        <v>0</v>
      </c>
      <c r="S138" s="153">
        <v>0</v>
      </c>
      <c r="T138" s="154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55" t="s">
        <v>141</v>
      </c>
      <c r="AT138" s="155" t="s">
        <v>136</v>
      </c>
      <c r="AU138" s="155" t="s">
        <v>87</v>
      </c>
      <c r="AY138" s="17" t="s">
        <v>133</v>
      </c>
      <c r="BE138" s="156">
        <f>IF(N138="základní",J138,0)</f>
        <v>0</v>
      </c>
      <c r="BF138" s="156">
        <f>IF(N138="snížená",J138,0)</f>
        <v>0</v>
      </c>
      <c r="BG138" s="156">
        <f>IF(N138="zákl. přenesená",J138,0)</f>
        <v>0</v>
      </c>
      <c r="BH138" s="156">
        <f>IF(N138="sníž. přenesená",J138,0)</f>
        <v>0</v>
      </c>
      <c r="BI138" s="156">
        <f>IF(N138="nulová",J138,0)</f>
        <v>0</v>
      </c>
      <c r="BJ138" s="17" t="s">
        <v>85</v>
      </c>
      <c r="BK138" s="156">
        <f>ROUND(I138*H138,2)</f>
        <v>0</v>
      </c>
      <c r="BL138" s="17" t="s">
        <v>141</v>
      </c>
      <c r="BM138" s="155" t="s">
        <v>142</v>
      </c>
    </row>
    <row r="139" spans="1:47" s="2" customFormat="1" ht="19.5">
      <c r="A139" s="32"/>
      <c r="B139" s="33"/>
      <c r="C139" s="32"/>
      <c r="D139" s="157" t="s">
        <v>143</v>
      </c>
      <c r="E139" s="32"/>
      <c r="F139" s="158" t="s">
        <v>144</v>
      </c>
      <c r="G139" s="32"/>
      <c r="H139" s="32"/>
      <c r="I139" s="159"/>
      <c r="J139" s="32"/>
      <c r="K139" s="32"/>
      <c r="L139" s="33"/>
      <c r="M139" s="160"/>
      <c r="N139" s="161"/>
      <c r="O139" s="58"/>
      <c r="P139" s="58"/>
      <c r="Q139" s="58"/>
      <c r="R139" s="58"/>
      <c r="S139" s="58"/>
      <c r="T139" s="59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T139" s="17" t="s">
        <v>143</v>
      </c>
      <c r="AU139" s="17" t="s">
        <v>87</v>
      </c>
    </row>
    <row r="140" spans="2:51" s="13" customFormat="1" ht="11.25">
      <c r="B140" s="162"/>
      <c r="D140" s="157" t="s">
        <v>145</v>
      </c>
      <c r="E140" s="163" t="s">
        <v>1</v>
      </c>
      <c r="F140" s="164" t="s">
        <v>146</v>
      </c>
      <c r="H140" s="163" t="s">
        <v>1</v>
      </c>
      <c r="I140" s="165"/>
      <c r="L140" s="162"/>
      <c r="M140" s="166"/>
      <c r="N140" s="167"/>
      <c r="O140" s="167"/>
      <c r="P140" s="167"/>
      <c r="Q140" s="167"/>
      <c r="R140" s="167"/>
      <c r="S140" s="167"/>
      <c r="T140" s="168"/>
      <c r="AT140" s="163" t="s">
        <v>145</v>
      </c>
      <c r="AU140" s="163" t="s">
        <v>87</v>
      </c>
      <c r="AV140" s="13" t="s">
        <v>85</v>
      </c>
      <c r="AW140" s="13" t="s">
        <v>32</v>
      </c>
      <c r="AX140" s="13" t="s">
        <v>77</v>
      </c>
      <c r="AY140" s="163" t="s">
        <v>133</v>
      </c>
    </row>
    <row r="141" spans="2:51" s="14" customFormat="1" ht="11.25">
      <c r="B141" s="169"/>
      <c r="D141" s="157" t="s">
        <v>145</v>
      </c>
      <c r="E141" s="170" t="s">
        <v>1</v>
      </c>
      <c r="F141" s="171" t="s">
        <v>147</v>
      </c>
      <c r="H141" s="172">
        <v>12.63</v>
      </c>
      <c r="I141" s="173"/>
      <c r="L141" s="169"/>
      <c r="M141" s="174"/>
      <c r="N141" s="175"/>
      <c r="O141" s="175"/>
      <c r="P141" s="175"/>
      <c r="Q141" s="175"/>
      <c r="R141" s="175"/>
      <c r="S141" s="175"/>
      <c r="T141" s="176"/>
      <c r="AT141" s="170" t="s">
        <v>145</v>
      </c>
      <c r="AU141" s="170" t="s">
        <v>87</v>
      </c>
      <c r="AV141" s="14" t="s">
        <v>87</v>
      </c>
      <c r="AW141" s="14" t="s">
        <v>32</v>
      </c>
      <c r="AX141" s="14" t="s">
        <v>85</v>
      </c>
      <c r="AY141" s="170" t="s">
        <v>133</v>
      </c>
    </row>
    <row r="142" spans="2:63" s="12" customFormat="1" ht="22.9" customHeight="1">
      <c r="B142" s="130"/>
      <c r="D142" s="131" t="s">
        <v>76</v>
      </c>
      <c r="E142" s="141" t="s">
        <v>148</v>
      </c>
      <c r="F142" s="141" t="s">
        <v>149</v>
      </c>
      <c r="I142" s="133"/>
      <c r="J142" s="142">
        <f>BK142</f>
        <v>0</v>
      </c>
      <c r="L142" s="130"/>
      <c r="M142" s="135"/>
      <c r="N142" s="136"/>
      <c r="O142" s="136"/>
      <c r="P142" s="137">
        <f>SUM(P143:P181)</f>
        <v>0</v>
      </c>
      <c r="Q142" s="136"/>
      <c r="R142" s="137">
        <f>SUM(R143:R181)</f>
        <v>9.07604718</v>
      </c>
      <c r="S142" s="136"/>
      <c r="T142" s="138">
        <f>SUM(T143:T181)</f>
        <v>0</v>
      </c>
      <c r="AR142" s="131" t="s">
        <v>85</v>
      </c>
      <c r="AT142" s="139" t="s">
        <v>76</v>
      </c>
      <c r="AU142" s="139" t="s">
        <v>85</v>
      </c>
      <c r="AY142" s="131" t="s">
        <v>133</v>
      </c>
      <c r="BK142" s="140">
        <f>SUM(BK143:BK181)</f>
        <v>0</v>
      </c>
    </row>
    <row r="143" spans="1:65" s="2" customFormat="1" ht="37.9" customHeight="1">
      <c r="A143" s="32"/>
      <c r="B143" s="143"/>
      <c r="C143" s="144" t="s">
        <v>87</v>
      </c>
      <c r="D143" s="144" t="s">
        <v>136</v>
      </c>
      <c r="E143" s="145" t="s">
        <v>150</v>
      </c>
      <c r="F143" s="146" t="s">
        <v>151</v>
      </c>
      <c r="G143" s="147" t="s">
        <v>139</v>
      </c>
      <c r="H143" s="148">
        <v>27.8</v>
      </c>
      <c r="I143" s="149"/>
      <c r="J143" s="150">
        <f>ROUND(I143*H143,2)</f>
        <v>0</v>
      </c>
      <c r="K143" s="146" t="s">
        <v>140</v>
      </c>
      <c r="L143" s="33"/>
      <c r="M143" s="151" t="s">
        <v>1</v>
      </c>
      <c r="N143" s="152" t="s">
        <v>42</v>
      </c>
      <c r="O143" s="58"/>
      <c r="P143" s="153">
        <f>O143*H143</f>
        <v>0</v>
      </c>
      <c r="Q143" s="153">
        <v>0.021</v>
      </c>
      <c r="R143" s="153">
        <f>Q143*H143</f>
        <v>0.5838000000000001</v>
      </c>
      <c r="S143" s="153">
        <v>0</v>
      </c>
      <c r="T143" s="154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55" t="s">
        <v>141</v>
      </c>
      <c r="AT143" s="155" t="s">
        <v>136</v>
      </c>
      <c r="AU143" s="155" t="s">
        <v>87</v>
      </c>
      <c r="AY143" s="17" t="s">
        <v>133</v>
      </c>
      <c r="BE143" s="156">
        <f>IF(N143="základní",J143,0)</f>
        <v>0</v>
      </c>
      <c r="BF143" s="156">
        <f>IF(N143="snížená",J143,0)</f>
        <v>0</v>
      </c>
      <c r="BG143" s="156">
        <f>IF(N143="zákl. přenesená",J143,0)</f>
        <v>0</v>
      </c>
      <c r="BH143" s="156">
        <f>IF(N143="sníž. přenesená",J143,0)</f>
        <v>0</v>
      </c>
      <c r="BI143" s="156">
        <f>IF(N143="nulová",J143,0)</f>
        <v>0</v>
      </c>
      <c r="BJ143" s="17" t="s">
        <v>85</v>
      </c>
      <c r="BK143" s="156">
        <f>ROUND(I143*H143,2)</f>
        <v>0</v>
      </c>
      <c r="BL143" s="17" t="s">
        <v>141</v>
      </c>
      <c r="BM143" s="155" t="s">
        <v>152</v>
      </c>
    </row>
    <row r="144" spans="1:47" s="2" customFormat="1" ht="19.5">
      <c r="A144" s="32"/>
      <c r="B144" s="33"/>
      <c r="C144" s="32"/>
      <c r="D144" s="157" t="s">
        <v>143</v>
      </c>
      <c r="E144" s="32"/>
      <c r="F144" s="158" t="s">
        <v>144</v>
      </c>
      <c r="G144" s="32"/>
      <c r="H144" s="32"/>
      <c r="I144" s="159"/>
      <c r="J144" s="32"/>
      <c r="K144" s="32"/>
      <c r="L144" s="33"/>
      <c r="M144" s="160"/>
      <c r="N144" s="161"/>
      <c r="O144" s="58"/>
      <c r="P144" s="58"/>
      <c r="Q144" s="58"/>
      <c r="R144" s="58"/>
      <c r="S144" s="58"/>
      <c r="T144" s="59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T144" s="17" t="s">
        <v>143</v>
      </c>
      <c r="AU144" s="17" t="s">
        <v>87</v>
      </c>
    </row>
    <row r="145" spans="2:51" s="13" customFormat="1" ht="11.25">
      <c r="B145" s="162"/>
      <c r="D145" s="157" t="s">
        <v>145</v>
      </c>
      <c r="E145" s="163" t="s">
        <v>1</v>
      </c>
      <c r="F145" s="164" t="s">
        <v>153</v>
      </c>
      <c r="H145" s="163" t="s">
        <v>1</v>
      </c>
      <c r="I145" s="165"/>
      <c r="L145" s="162"/>
      <c r="M145" s="166"/>
      <c r="N145" s="167"/>
      <c r="O145" s="167"/>
      <c r="P145" s="167"/>
      <c r="Q145" s="167"/>
      <c r="R145" s="167"/>
      <c r="S145" s="167"/>
      <c r="T145" s="168"/>
      <c r="AT145" s="163" t="s">
        <v>145</v>
      </c>
      <c r="AU145" s="163" t="s">
        <v>87</v>
      </c>
      <c r="AV145" s="13" t="s">
        <v>85</v>
      </c>
      <c r="AW145" s="13" t="s">
        <v>32</v>
      </c>
      <c r="AX145" s="13" t="s">
        <v>77</v>
      </c>
      <c r="AY145" s="163" t="s">
        <v>133</v>
      </c>
    </row>
    <row r="146" spans="2:51" s="13" customFormat="1" ht="11.25">
      <c r="B146" s="162"/>
      <c r="D146" s="157" t="s">
        <v>145</v>
      </c>
      <c r="E146" s="163" t="s">
        <v>1</v>
      </c>
      <c r="F146" s="164" t="s">
        <v>154</v>
      </c>
      <c r="H146" s="163" t="s">
        <v>1</v>
      </c>
      <c r="I146" s="165"/>
      <c r="L146" s="162"/>
      <c r="M146" s="166"/>
      <c r="N146" s="167"/>
      <c r="O146" s="167"/>
      <c r="P146" s="167"/>
      <c r="Q146" s="167"/>
      <c r="R146" s="167"/>
      <c r="S146" s="167"/>
      <c r="T146" s="168"/>
      <c r="AT146" s="163" t="s">
        <v>145</v>
      </c>
      <c r="AU146" s="163" t="s">
        <v>87</v>
      </c>
      <c r="AV146" s="13" t="s">
        <v>85</v>
      </c>
      <c r="AW146" s="13" t="s">
        <v>32</v>
      </c>
      <c r="AX146" s="13" t="s">
        <v>77</v>
      </c>
      <c r="AY146" s="163" t="s">
        <v>133</v>
      </c>
    </row>
    <row r="147" spans="2:51" s="14" customFormat="1" ht="11.25">
      <c r="B147" s="169"/>
      <c r="D147" s="157" t="s">
        <v>145</v>
      </c>
      <c r="E147" s="170" t="s">
        <v>1</v>
      </c>
      <c r="F147" s="171" t="s">
        <v>155</v>
      </c>
      <c r="H147" s="172">
        <v>27.8</v>
      </c>
      <c r="I147" s="173"/>
      <c r="L147" s="169"/>
      <c r="M147" s="174"/>
      <c r="N147" s="175"/>
      <c r="O147" s="175"/>
      <c r="P147" s="175"/>
      <c r="Q147" s="175"/>
      <c r="R147" s="175"/>
      <c r="S147" s="175"/>
      <c r="T147" s="176"/>
      <c r="AT147" s="170" t="s">
        <v>145</v>
      </c>
      <c r="AU147" s="170" t="s">
        <v>87</v>
      </c>
      <c r="AV147" s="14" t="s">
        <v>87</v>
      </c>
      <c r="AW147" s="14" t="s">
        <v>32</v>
      </c>
      <c r="AX147" s="14" t="s">
        <v>85</v>
      </c>
      <c r="AY147" s="170" t="s">
        <v>133</v>
      </c>
    </row>
    <row r="148" spans="1:65" s="2" customFormat="1" ht="24.2" customHeight="1">
      <c r="A148" s="32"/>
      <c r="B148" s="143"/>
      <c r="C148" s="144" t="s">
        <v>156</v>
      </c>
      <c r="D148" s="144" t="s">
        <v>136</v>
      </c>
      <c r="E148" s="145" t="s">
        <v>157</v>
      </c>
      <c r="F148" s="146" t="s">
        <v>158</v>
      </c>
      <c r="G148" s="147" t="s">
        <v>139</v>
      </c>
      <c r="H148" s="148">
        <v>19.269</v>
      </c>
      <c r="I148" s="149"/>
      <c r="J148" s="150">
        <f>ROUND(I148*H148,2)</f>
        <v>0</v>
      </c>
      <c r="K148" s="146" t="s">
        <v>159</v>
      </c>
      <c r="L148" s="33"/>
      <c r="M148" s="151" t="s">
        <v>1</v>
      </c>
      <c r="N148" s="152" t="s">
        <v>42</v>
      </c>
      <c r="O148" s="58"/>
      <c r="P148" s="153">
        <f>O148*H148</f>
        <v>0</v>
      </c>
      <c r="Q148" s="153">
        <v>0.0167</v>
      </c>
      <c r="R148" s="153">
        <f>Q148*H148</f>
        <v>0.3217923</v>
      </c>
      <c r="S148" s="153">
        <v>0</v>
      </c>
      <c r="T148" s="154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55" t="s">
        <v>141</v>
      </c>
      <c r="AT148" s="155" t="s">
        <v>136</v>
      </c>
      <c r="AU148" s="155" t="s">
        <v>87</v>
      </c>
      <c r="AY148" s="17" t="s">
        <v>133</v>
      </c>
      <c r="BE148" s="156">
        <f>IF(N148="základní",J148,0)</f>
        <v>0</v>
      </c>
      <c r="BF148" s="156">
        <f>IF(N148="snížená",J148,0)</f>
        <v>0</v>
      </c>
      <c r="BG148" s="156">
        <f>IF(N148="zákl. přenesená",J148,0)</f>
        <v>0</v>
      </c>
      <c r="BH148" s="156">
        <f>IF(N148="sníž. přenesená",J148,0)</f>
        <v>0</v>
      </c>
      <c r="BI148" s="156">
        <f>IF(N148="nulová",J148,0)</f>
        <v>0</v>
      </c>
      <c r="BJ148" s="17" t="s">
        <v>85</v>
      </c>
      <c r="BK148" s="156">
        <f>ROUND(I148*H148,2)</f>
        <v>0</v>
      </c>
      <c r="BL148" s="17" t="s">
        <v>141</v>
      </c>
      <c r="BM148" s="155" t="s">
        <v>160</v>
      </c>
    </row>
    <row r="149" spans="2:51" s="14" customFormat="1" ht="11.25">
      <c r="B149" s="169"/>
      <c r="D149" s="157" t="s">
        <v>145</v>
      </c>
      <c r="E149" s="170" t="s">
        <v>1</v>
      </c>
      <c r="F149" s="171" t="s">
        <v>161</v>
      </c>
      <c r="H149" s="172">
        <v>19.269</v>
      </c>
      <c r="I149" s="173"/>
      <c r="L149" s="169"/>
      <c r="M149" s="174"/>
      <c r="N149" s="175"/>
      <c r="O149" s="175"/>
      <c r="P149" s="175"/>
      <c r="Q149" s="175"/>
      <c r="R149" s="175"/>
      <c r="S149" s="175"/>
      <c r="T149" s="176"/>
      <c r="AT149" s="170" t="s">
        <v>145</v>
      </c>
      <c r="AU149" s="170" t="s">
        <v>87</v>
      </c>
      <c r="AV149" s="14" t="s">
        <v>87</v>
      </c>
      <c r="AW149" s="14" t="s">
        <v>32</v>
      </c>
      <c r="AX149" s="14" t="s">
        <v>85</v>
      </c>
      <c r="AY149" s="170" t="s">
        <v>133</v>
      </c>
    </row>
    <row r="150" spans="1:65" s="2" customFormat="1" ht="21.75" customHeight="1">
      <c r="A150" s="32"/>
      <c r="B150" s="143"/>
      <c r="C150" s="144" t="s">
        <v>141</v>
      </c>
      <c r="D150" s="144" t="s">
        <v>136</v>
      </c>
      <c r="E150" s="145" t="s">
        <v>162</v>
      </c>
      <c r="F150" s="146" t="s">
        <v>163</v>
      </c>
      <c r="G150" s="147" t="s">
        <v>139</v>
      </c>
      <c r="H150" s="148">
        <v>19.269</v>
      </c>
      <c r="I150" s="149"/>
      <c r="J150" s="150">
        <f>ROUND(I150*H150,2)</f>
        <v>0</v>
      </c>
      <c r="K150" s="146" t="s">
        <v>159</v>
      </c>
      <c r="L150" s="33"/>
      <c r="M150" s="151" t="s">
        <v>1</v>
      </c>
      <c r="N150" s="152" t="s">
        <v>42</v>
      </c>
      <c r="O150" s="58"/>
      <c r="P150" s="153">
        <f>O150*H150</f>
        <v>0</v>
      </c>
      <c r="Q150" s="153">
        <v>0.00546</v>
      </c>
      <c r="R150" s="153">
        <f>Q150*H150</f>
        <v>0.10520873999999998</v>
      </c>
      <c r="S150" s="153">
        <v>0</v>
      </c>
      <c r="T150" s="154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55" t="s">
        <v>141</v>
      </c>
      <c r="AT150" s="155" t="s">
        <v>136</v>
      </c>
      <c r="AU150" s="155" t="s">
        <v>87</v>
      </c>
      <c r="AY150" s="17" t="s">
        <v>133</v>
      </c>
      <c r="BE150" s="156">
        <f>IF(N150="základní",J150,0)</f>
        <v>0</v>
      </c>
      <c r="BF150" s="156">
        <f>IF(N150="snížená",J150,0)</f>
        <v>0</v>
      </c>
      <c r="BG150" s="156">
        <f>IF(N150="zákl. přenesená",J150,0)</f>
        <v>0</v>
      </c>
      <c r="BH150" s="156">
        <f>IF(N150="sníž. přenesená",J150,0)</f>
        <v>0</v>
      </c>
      <c r="BI150" s="156">
        <f>IF(N150="nulová",J150,0)</f>
        <v>0</v>
      </c>
      <c r="BJ150" s="17" t="s">
        <v>85</v>
      </c>
      <c r="BK150" s="156">
        <f>ROUND(I150*H150,2)</f>
        <v>0</v>
      </c>
      <c r="BL150" s="17" t="s">
        <v>141</v>
      </c>
      <c r="BM150" s="155" t="s">
        <v>164</v>
      </c>
    </row>
    <row r="151" spans="2:51" s="14" customFormat="1" ht="11.25">
      <c r="B151" s="169"/>
      <c r="D151" s="157" t="s">
        <v>145</v>
      </c>
      <c r="E151" s="170" t="s">
        <v>1</v>
      </c>
      <c r="F151" s="171" t="s">
        <v>165</v>
      </c>
      <c r="H151" s="172">
        <v>19.269</v>
      </c>
      <c r="I151" s="173"/>
      <c r="L151" s="169"/>
      <c r="M151" s="174"/>
      <c r="N151" s="175"/>
      <c r="O151" s="175"/>
      <c r="P151" s="175"/>
      <c r="Q151" s="175"/>
      <c r="R151" s="175"/>
      <c r="S151" s="175"/>
      <c r="T151" s="176"/>
      <c r="AT151" s="170" t="s">
        <v>145</v>
      </c>
      <c r="AU151" s="170" t="s">
        <v>87</v>
      </c>
      <c r="AV151" s="14" t="s">
        <v>87</v>
      </c>
      <c r="AW151" s="14" t="s">
        <v>32</v>
      </c>
      <c r="AX151" s="14" t="s">
        <v>85</v>
      </c>
      <c r="AY151" s="170" t="s">
        <v>133</v>
      </c>
    </row>
    <row r="152" spans="1:65" s="2" customFormat="1" ht="37.9" customHeight="1">
      <c r="A152" s="32"/>
      <c r="B152" s="143"/>
      <c r="C152" s="144" t="s">
        <v>134</v>
      </c>
      <c r="D152" s="144" t="s">
        <v>136</v>
      </c>
      <c r="E152" s="145" t="s">
        <v>166</v>
      </c>
      <c r="F152" s="146" t="s">
        <v>167</v>
      </c>
      <c r="G152" s="147" t="s">
        <v>139</v>
      </c>
      <c r="H152" s="148">
        <v>27.99</v>
      </c>
      <c r="I152" s="149"/>
      <c r="J152" s="150">
        <f>ROUND(I152*H152,2)</f>
        <v>0</v>
      </c>
      <c r="K152" s="146" t="s">
        <v>140</v>
      </c>
      <c r="L152" s="33"/>
      <c r="M152" s="151" t="s">
        <v>1</v>
      </c>
      <c r="N152" s="152" t="s">
        <v>42</v>
      </c>
      <c r="O152" s="58"/>
      <c r="P152" s="153">
        <f>O152*H152</f>
        <v>0</v>
      </c>
      <c r="Q152" s="153">
        <v>0.01838</v>
      </c>
      <c r="R152" s="153">
        <f>Q152*H152</f>
        <v>0.5144562</v>
      </c>
      <c r="S152" s="153">
        <v>0</v>
      </c>
      <c r="T152" s="154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55" t="s">
        <v>141</v>
      </c>
      <c r="AT152" s="155" t="s">
        <v>136</v>
      </c>
      <c r="AU152" s="155" t="s">
        <v>87</v>
      </c>
      <c r="AY152" s="17" t="s">
        <v>133</v>
      </c>
      <c r="BE152" s="156">
        <f>IF(N152="základní",J152,0)</f>
        <v>0</v>
      </c>
      <c r="BF152" s="156">
        <f>IF(N152="snížená",J152,0)</f>
        <v>0</v>
      </c>
      <c r="BG152" s="156">
        <f>IF(N152="zákl. přenesená",J152,0)</f>
        <v>0</v>
      </c>
      <c r="BH152" s="156">
        <f>IF(N152="sníž. přenesená",J152,0)</f>
        <v>0</v>
      </c>
      <c r="BI152" s="156">
        <f>IF(N152="nulová",J152,0)</f>
        <v>0</v>
      </c>
      <c r="BJ152" s="17" t="s">
        <v>85</v>
      </c>
      <c r="BK152" s="156">
        <f>ROUND(I152*H152,2)</f>
        <v>0</v>
      </c>
      <c r="BL152" s="17" t="s">
        <v>141</v>
      </c>
      <c r="BM152" s="155" t="s">
        <v>168</v>
      </c>
    </row>
    <row r="153" spans="1:65" s="2" customFormat="1" ht="24.2" customHeight="1">
      <c r="A153" s="32"/>
      <c r="B153" s="143"/>
      <c r="C153" s="144" t="s">
        <v>148</v>
      </c>
      <c r="D153" s="144" t="s">
        <v>136</v>
      </c>
      <c r="E153" s="145" t="s">
        <v>169</v>
      </c>
      <c r="F153" s="146" t="s">
        <v>170</v>
      </c>
      <c r="G153" s="147" t="s">
        <v>171</v>
      </c>
      <c r="H153" s="148">
        <v>8</v>
      </c>
      <c r="I153" s="149"/>
      <c r="J153" s="150">
        <f>ROUND(I153*H153,2)</f>
        <v>0</v>
      </c>
      <c r="K153" s="146" t="s">
        <v>159</v>
      </c>
      <c r="L153" s="33"/>
      <c r="M153" s="151" t="s">
        <v>1</v>
      </c>
      <c r="N153" s="152" t="s">
        <v>42</v>
      </c>
      <c r="O153" s="58"/>
      <c r="P153" s="153">
        <f>O153*H153</f>
        <v>0</v>
      </c>
      <c r="Q153" s="153">
        <v>0.0415</v>
      </c>
      <c r="R153" s="153">
        <f>Q153*H153</f>
        <v>0.332</v>
      </c>
      <c r="S153" s="153">
        <v>0</v>
      </c>
      <c r="T153" s="154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55" t="s">
        <v>141</v>
      </c>
      <c r="AT153" s="155" t="s">
        <v>136</v>
      </c>
      <c r="AU153" s="155" t="s">
        <v>87</v>
      </c>
      <c r="AY153" s="17" t="s">
        <v>133</v>
      </c>
      <c r="BE153" s="156">
        <f>IF(N153="základní",J153,0)</f>
        <v>0</v>
      </c>
      <c r="BF153" s="156">
        <f>IF(N153="snížená",J153,0)</f>
        <v>0</v>
      </c>
      <c r="BG153" s="156">
        <f>IF(N153="zákl. přenesená",J153,0)</f>
        <v>0</v>
      </c>
      <c r="BH153" s="156">
        <f>IF(N153="sníž. přenesená",J153,0)</f>
        <v>0</v>
      </c>
      <c r="BI153" s="156">
        <f>IF(N153="nulová",J153,0)</f>
        <v>0</v>
      </c>
      <c r="BJ153" s="17" t="s">
        <v>85</v>
      </c>
      <c r="BK153" s="156">
        <f>ROUND(I153*H153,2)</f>
        <v>0</v>
      </c>
      <c r="BL153" s="17" t="s">
        <v>141</v>
      </c>
      <c r="BM153" s="155" t="s">
        <v>172</v>
      </c>
    </row>
    <row r="154" spans="2:51" s="14" customFormat="1" ht="11.25">
      <c r="B154" s="169"/>
      <c r="D154" s="157" t="s">
        <v>145</v>
      </c>
      <c r="E154" s="170" t="s">
        <v>1</v>
      </c>
      <c r="F154" s="171" t="s">
        <v>173</v>
      </c>
      <c r="H154" s="172">
        <v>8</v>
      </c>
      <c r="I154" s="173"/>
      <c r="L154" s="169"/>
      <c r="M154" s="174"/>
      <c r="N154" s="175"/>
      <c r="O154" s="175"/>
      <c r="P154" s="175"/>
      <c r="Q154" s="175"/>
      <c r="R154" s="175"/>
      <c r="S154" s="175"/>
      <c r="T154" s="176"/>
      <c r="AT154" s="170" t="s">
        <v>145</v>
      </c>
      <c r="AU154" s="170" t="s">
        <v>87</v>
      </c>
      <c r="AV154" s="14" t="s">
        <v>87</v>
      </c>
      <c r="AW154" s="14" t="s">
        <v>32</v>
      </c>
      <c r="AX154" s="14" t="s">
        <v>85</v>
      </c>
      <c r="AY154" s="170" t="s">
        <v>133</v>
      </c>
    </row>
    <row r="155" spans="1:65" s="2" customFormat="1" ht="37.9" customHeight="1">
      <c r="A155" s="32"/>
      <c r="B155" s="143"/>
      <c r="C155" s="144" t="s">
        <v>174</v>
      </c>
      <c r="D155" s="144" t="s">
        <v>136</v>
      </c>
      <c r="E155" s="145" t="s">
        <v>175</v>
      </c>
      <c r="F155" s="146" t="s">
        <v>176</v>
      </c>
      <c r="G155" s="147" t="s">
        <v>139</v>
      </c>
      <c r="H155" s="148">
        <v>64.23</v>
      </c>
      <c r="I155" s="149"/>
      <c r="J155" s="150">
        <f>ROUND(I155*H155,2)</f>
        <v>0</v>
      </c>
      <c r="K155" s="146" t="s">
        <v>140</v>
      </c>
      <c r="L155" s="33"/>
      <c r="M155" s="151" t="s">
        <v>1</v>
      </c>
      <c r="N155" s="152" t="s">
        <v>42</v>
      </c>
      <c r="O155" s="58"/>
      <c r="P155" s="153">
        <f>O155*H155</f>
        <v>0</v>
      </c>
      <c r="Q155" s="153">
        <v>0.0197</v>
      </c>
      <c r="R155" s="153">
        <f>Q155*H155</f>
        <v>1.265331</v>
      </c>
      <c r="S155" s="153">
        <v>0</v>
      </c>
      <c r="T155" s="154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55" t="s">
        <v>141</v>
      </c>
      <c r="AT155" s="155" t="s">
        <v>136</v>
      </c>
      <c r="AU155" s="155" t="s">
        <v>87</v>
      </c>
      <c r="AY155" s="17" t="s">
        <v>133</v>
      </c>
      <c r="BE155" s="156">
        <f>IF(N155="základní",J155,0)</f>
        <v>0</v>
      </c>
      <c r="BF155" s="156">
        <f>IF(N155="snížená",J155,0)</f>
        <v>0</v>
      </c>
      <c r="BG155" s="156">
        <f>IF(N155="zákl. přenesená",J155,0)</f>
        <v>0</v>
      </c>
      <c r="BH155" s="156">
        <f>IF(N155="sníž. přenesená",J155,0)</f>
        <v>0</v>
      </c>
      <c r="BI155" s="156">
        <f>IF(N155="nulová",J155,0)</f>
        <v>0</v>
      </c>
      <c r="BJ155" s="17" t="s">
        <v>85</v>
      </c>
      <c r="BK155" s="156">
        <f>ROUND(I155*H155,2)</f>
        <v>0</v>
      </c>
      <c r="BL155" s="17" t="s">
        <v>141</v>
      </c>
      <c r="BM155" s="155" t="s">
        <v>177</v>
      </c>
    </row>
    <row r="156" spans="2:51" s="13" customFormat="1" ht="11.25">
      <c r="B156" s="162"/>
      <c r="D156" s="157" t="s">
        <v>145</v>
      </c>
      <c r="E156" s="163" t="s">
        <v>1</v>
      </c>
      <c r="F156" s="164" t="s">
        <v>178</v>
      </c>
      <c r="H156" s="163" t="s">
        <v>1</v>
      </c>
      <c r="I156" s="165"/>
      <c r="L156" s="162"/>
      <c r="M156" s="166"/>
      <c r="N156" s="167"/>
      <c r="O156" s="167"/>
      <c r="P156" s="167"/>
      <c r="Q156" s="167"/>
      <c r="R156" s="167"/>
      <c r="S156" s="167"/>
      <c r="T156" s="168"/>
      <c r="AT156" s="163" t="s">
        <v>145</v>
      </c>
      <c r="AU156" s="163" t="s">
        <v>87</v>
      </c>
      <c r="AV156" s="13" t="s">
        <v>85</v>
      </c>
      <c r="AW156" s="13" t="s">
        <v>32</v>
      </c>
      <c r="AX156" s="13" t="s">
        <v>77</v>
      </c>
      <c r="AY156" s="163" t="s">
        <v>133</v>
      </c>
    </row>
    <row r="157" spans="2:51" s="14" customFormat="1" ht="11.25">
      <c r="B157" s="169"/>
      <c r="D157" s="157" t="s">
        <v>145</v>
      </c>
      <c r="E157" s="170" t="s">
        <v>1</v>
      </c>
      <c r="F157" s="171" t="s">
        <v>179</v>
      </c>
      <c r="H157" s="172">
        <v>63.33</v>
      </c>
      <c r="I157" s="173"/>
      <c r="L157" s="169"/>
      <c r="M157" s="174"/>
      <c r="N157" s="175"/>
      <c r="O157" s="175"/>
      <c r="P157" s="175"/>
      <c r="Q157" s="175"/>
      <c r="R157" s="175"/>
      <c r="S157" s="175"/>
      <c r="T157" s="176"/>
      <c r="AT157" s="170" t="s">
        <v>145</v>
      </c>
      <c r="AU157" s="170" t="s">
        <v>87</v>
      </c>
      <c r="AV157" s="14" t="s">
        <v>87</v>
      </c>
      <c r="AW157" s="14" t="s">
        <v>32</v>
      </c>
      <c r="AX157" s="14" t="s">
        <v>77</v>
      </c>
      <c r="AY157" s="170" t="s">
        <v>133</v>
      </c>
    </row>
    <row r="158" spans="2:51" s="14" customFormat="1" ht="11.25">
      <c r="B158" s="169"/>
      <c r="D158" s="157" t="s">
        <v>145</v>
      </c>
      <c r="E158" s="170" t="s">
        <v>1</v>
      </c>
      <c r="F158" s="171" t="s">
        <v>180</v>
      </c>
      <c r="H158" s="172">
        <v>-2.6</v>
      </c>
      <c r="I158" s="173"/>
      <c r="L158" s="169"/>
      <c r="M158" s="174"/>
      <c r="N158" s="175"/>
      <c r="O158" s="175"/>
      <c r="P158" s="175"/>
      <c r="Q158" s="175"/>
      <c r="R158" s="175"/>
      <c r="S158" s="175"/>
      <c r="T158" s="176"/>
      <c r="AT158" s="170" t="s">
        <v>145</v>
      </c>
      <c r="AU158" s="170" t="s">
        <v>87</v>
      </c>
      <c r="AV158" s="14" t="s">
        <v>87</v>
      </c>
      <c r="AW158" s="14" t="s">
        <v>32</v>
      </c>
      <c r="AX158" s="14" t="s">
        <v>77</v>
      </c>
      <c r="AY158" s="170" t="s">
        <v>133</v>
      </c>
    </row>
    <row r="159" spans="2:51" s="14" customFormat="1" ht="11.25">
      <c r="B159" s="169"/>
      <c r="D159" s="157" t="s">
        <v>145</v>
      </c>
      <c r="E159" s="170" t="s">
        <v>1</v>
      </c>
      <c r="F159" s="171" t="s">
        <v>181</v>
      </c>
      <c r="H159" s="172">
        <v>3.5</v>
      </c>
      <c r="I159" s="173"/>
      <c r="L159" s="169"/>
      <c r="M159" s="174"/>
      <c r="N159" s="175"/>
      <c r="O159" s="175"/>
      <c r="P159" s="175"/>
      <c r="Q159" s="175"/>
      <c r="R159" s="175"/>
      <c r="S159" s="175"/>
      <c r="T159" s="176"/>
      <c r="AT159" s="170" t="s">
        <v>145</v>
      </c>
      <c r="AU159" s="170" t="s">
        <v>87</v>
      </c>
      <c r="AV159" s="14" t="s">
        <v>87</v>
      </c>
      <c r="AW159" s="14" t="s">
        <v>32</v>
      </c>
      <c r="AX159" s="14" t="s">
        <v>77</v>
      </c>
      <c r="AY159" s="170" t="s">
        <v>133</v>
      </c>
    </row>
    <row r="160" spans="2:51" s="15" customFormat="1" ht="11.25">
      <c r="B160" s="177"/>
      <c r="D160" s="157" t="s">
        <v>145</v>
      </c>
      <c r="E160" s="178" t="s">
        <v>1</v>
      </c>
      <c r="F160" s="179" t="s">
        <v>182</v>
      </c>
      <c r="H160" s="180">
        <v>64.22999999999999</v>
      </c>
      <c r="I160" s="181"/>
      <c r="L160" s="177"/>
      <c r="M160" s="182"/>
      <c r="N160" s="183"/>
      <c r="O160" s="183"/>
      <c r="P160" s="183"/>
      <c r="Q160" s="183"/>
      <c r="R160" s="183"/>
      <c r="S160" s="183"/>
      <c r="T160" s="184"/>
      <c r="AT160" s="178" t="s">
        <v>145</v>
      </c>
      <c r="AU160" s="178" t="s">
        <v>87</v>
      </c>
      <c r="AV160" s="15" t="s">
        <v>141</v>
      </c>
      <c r="AW160" s="15" t="s">
        <v>32</v>
      </c>
      <c r="AX160" s="15" t="s">
        <v>85</v>
      </c>
      <c r="AY160" s="178" t="s">
        <v>133</v>
      </c>
    </row>
    <row r="161" spans="1:65" s="2" customFormat="1" ht="24.2" customHeight="1">
      <c r="A161" s="32"/>
      <c r="B161" s="143"/>
      <c r="C161" s="144" t="s">
        <v>173</v>
      </c>
      <c r="D161" s="144" t="s">
        <v>136</v>
      </c>
      <c r="E161" s="145" t="s">
        <v>183</v>
      </c>
      <c r="F161" s="146" t="s">
        <v>184</v>
      </c>
      <c r="G161" s="147" t="s">
        <v>139</v>
      </c>
      <c r="H161" s="148">
        <v>27.99</v>
      </c>
      <c r="I161" s="149"/>
      <c r="J161" s="150">
        <f>ROUND(I161*H161,2)</f>
        <v>0</v>
      </c>
      <c r="K161" s="146" t="s">
        <v>159</v>
      </c>
      <c r="L161" s="33"/>
      <c r="M161" s="151" t="s">
        <v>1</v>
      </c>
      <c r="N161" s="152" t="s">
        <v>42</v>
      </c>
      <c r="O161" s="58"/>
      <c r="P161" s="153">
        <f>O161*H161</f>
        <v>0</v>
      </c>
      <c r="Q161" s="153">
        <v>0.00735</v>
      </c>
      <c r="R161" s="153">
        <f>Q161*H161</f>
        <v>0.20572649999999998</v>
      </c>
      <c r="S161" s="153">
        <v>0</v>
      </c>
      <c r="T161" s="154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55" t="s">
        <v>141</v>
      </c>
      <c r="AT161" s="155" t="s">
        <v>136</v>
      </c>
      <c r="AU161" s="155" t="s">
        <v>87</v>
      </c>
      <c r="AY161" s="17" t="s">
        <v>133</v>
      </c>
      <c r="BE161" s="156">
        <f>IF(N161="základní",J161,0)</f>
        <v>0</v>
      </c>
      <c r="BF161" s="156">
        <f>IF(N161="snížená",J161,0)</f>
        <v>0</v>
      </c>
      <c r="BG161" s="156">
        <f>IF(N161="zákl. přenesená",J161,0)</f>
        <v>0</v>
      </c>
      <c r="BH161" s="156">
        <f>IF(N161="sníž. přenesená",J161,0)</f>
        <v>0</v>
      </c>
      <c r="BI161" s="156">
        <f>IF(N161="nulová",J161,0)</f>
        <v>0</v>
      </c>
      <c r="BJ161" s="17" t="s">
        <v>85</v>
      </c>
      <c r="BK161" s="156">
        <f>ROUND(I161*H161,2)</f>
        <v>0</v>
      </c>
      <c r="BL161" s="17" t="s">
        <v>141</v>
      </c>
      <c r="BM161" s="155" t="s">
        <v>185</v>
      </c>
    </row>
    <row r="162" spans="1:65" s="2" customFormat="1" ht="24.2" customHeight="1">
      <c r="A162" s="32"/>
      <c r="B162" s="143"/>
      <c r="C162" s="144" t="s">
        <v>186</v>
      </c>
      <c r="D162" s="144" t="s">
        <v>136</v>
      </c>
      <c r="E162" s="145" t="s">
        <v>187</v>
      </c>
      <c r="F162" s="146" t="s">
        <v>188</v>
      </c>
      <c r="G162" s="147" t="s">
        <v>171</v>
      </c>
      <c r="H162" s="148">
        <v>5</v>
      </c>
      <c r="I162" s="149"/>
      <c r="J162" s="150">
        <f>ROUND(I162*H162,2)</f>
        <v>0</v>
      </c>
      <c r="K162" s="146" t="s">
        <v>159</v>
      </c>
      <c r="L162" s="33"/>
      <c r="M162" s="151" t="s">
        <v>1</v>
      </c>
      <c r="N162" s="152" t="s">
        <v>42</v>
      </c>
      <c r="O162" s="58"/>
      <c r="P162" s="153">
        <f>O162*H162</f>
        <v>0</v>
      </c>
      <c r="Q162" s="153">
        <v>0.01466</v>
      </c>
      <c r="R162" s="153">
        <f>Q162*H162</f>
        <v>0.0733</v>
      </c>
      <c r="S162" s="153">
        <v>0</v>
      </c>
      <c r="T162" s="154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55" t="s">
        <v>141</v>
      </c>
      <c r="AT162" s="155" t="s">
        <v>136</v>
      </c>
      <c r="AU162" s="155" t="s">
        <v>87</v>
      </c>
      <c r="AY162" s="17" t="s">
        <v>133</v>
      </c>
      <c r="BE162" s="156">
        <f>IF(N162="základní",J162,0)</f>
        <v>0</v>
      </c>
      <c r="BF162" s="156">
        <f>IF(N162="snížená",J162,0)</f>
        <v>0</v>
      </c>
      <c r="BG162" s="156">
        <f>IF(N162="zákl. přenesená",J162,0)</f>
        <v>0</v>
      </c>
      <c r="BH162" s="156">
        <f>IF(N162="sníž. přenesená",J162,0)</f>
        <v>0</v>
      </c>
      <c r="BI162" s="156">
        <f>IF(N162="nulová",J162,0)</f>
        <v>0</v>
      </c>
      <c r="BJ162" s="17" t="s">
        <v>85</v>
      </c>
      <c r="BK162" s="156">
        <f>ROUND(I162*H162,2)</f>
        <v>0</v>
      </c>
      <c r="BL162" s="17" t="s">
        <v>141</v>
      </c>
      <c r="BM162" s="155" t="s">
        <v>189</v>
      </c>
    </row>
    <row r="163" spans="2:51" s="13" customFormat="1" ht="11.25">
      <c r="B163" s="162"/>
      <c r="D163" s="157" t="s">
        <v>145</v>
      </c>
      <c r="E163" s="163" t="s">
        <v>1</v>
      </c>
      <c r="F163" s="164" t="s">
        <v>190</v>
      </c>
      <c r="H163" s="163" t="s">
        <v>1</v>
      </c>
      <c r="I163" s="165"/>
      <c r="L163" s="162"/>
      <c r="M163" s="166"/>
      <c r="N163" s="167"/>
      <c r="O163" s="167"/>
      <c r="P163" s="167"/>
      <c r="Q163" s="167"/>
      <c r="R163" s="167"/>
      <c r="S163" s="167"/>
      <c r="T163" s="168"/>
      <c r="AT163" s="163" t="s">
        <v>145</v>
      </c>
      <c r="AU163" s="163" t="s">
        <v>87</v>
      </c>
      <c r="AV163" s="13" t="s">
        <v>85</v>
      </c>
      <c r="AW163" s="13" t="s">
        <v>32</v>
      </c>
      <c r="AX163" s="13" t="s">
        <v>77</v>
      </c>
      <c r="AY163" s="163" t="s">
        <v>133</v>
      </c>
    </row>
    <row r="164" spans="2:51" s="14" customFormat="1" ht="11.25">
      <c r="B164" s="169"/>
      <c r="D164" s="157" t="s">
        <v>145</v>
      </c>
      <c r="E164" s="170" t="s">
        <v>1</v>
      </c>
      <c r="F164" s="171" t="s">
        <v>134</v>
      </c>
      <c r="H164" s="172">
        <v>5</v>
      </c>
      <c r="I164" s="173"/>
      <c r="L164" s="169"/>
      <c r="M164" s="174"/>
      <c r="N164" s="175"/>
      <c r="O164" s="175"/>
      <c r="P164" s="175"/>
      <c r="Q164" s="175"/>
      <c r="R164" s="175"/>
      <c r="S164" s="175"/>
      <c r="T164" s="176"/>
      <c r="AT164" s="170" t="s">
        <v>145</v>
      </c>
      <c r="AU164" s="170" t="s">
        <v>87</v>
      </c>
      <c r="AV164" s="14" t="s">
        <v>87</v>
      </c>
      <c r="AW164" s="14" t="s">
        <v>32</v>
      </c>
      <c r="AX164" s="14" t="s">
        <v>85</v>
      </c>
      <c r="AY164" s="170" t="s">
        <v>133</v>
      </c>
    </row>
    <row r="165" spans="1:65" s="2" customFormat="1" ht="24.2" customHeight="1">
      <c r="A165" s="32"/>
      <c r="B165" s="143"/>
      <c r="C165" s="144" t="s">
        <v>191</v>
      </c>
      <c r="D165" s="144" t="s">
        <v>136</v>
      </c>
      <c r="E165" s="145" t="s">
        <v>192</v>
      </c>
      <c r="F165" s="146" t="s">
        <v>193</v>
      </c>
      <c r="G165" s="147" t="s">
        <v>194</v>
      </c>
      <c r="H165" s="148">
        <v>2.211</v>
      </c>
      <c r="I165" s="149"/>
      <c r="J165" s="150">
        <f>ROUND(I165*H165,2)</f>
        <v>0</v>
      </c>
      <c r="K165" s="146" t="s">
        <v>159</v>
      </c>
      <c r="L165" s="33"/>
      <c r="M165" s="151" t="s">
        <v>1</v>
      </c>
      <c r="N165" s="152" t="s">
        <v>42</v>
      </c>
      <c r="O165" s="58"/>
      <c r="P165" s="153">
        <f>O165*H165</f>
        <v>0</v>
      </c>
      <c r="Q165" s="153">
        <v>2.50187</v>
      </c>
      <c r="R165" s="153">
        <f>Q165*H165</f>
        <v>5.53163457</v>
      </c>
      <c r="S165" s="153">
        <v>0</v>
      </c>
      <c r="T165" s="154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55" t="s">
        <v>141</v>
      </c>
      <c r="AT165" s="155" t="s">
        <v>136</v>
      </c>
      <c r="AU165" s="155" t="s">
        <v>87</v>
      </c>
      <c r="AY165" s="17" t="s">
        <v>133</v>
      </c>
      <c r="BE165" s="156">
        <f>IF(N165="základní",J165,0)</f>
        <v>0</v>
      </c>
      <c r="BF165" s="156">
        <f>IF(N165="snížená",J165,0)</f>
        <v>0</v>
      </c>
      <c r="BG165" s="156">
        <f>IF(N165="zákl. přenesená",J165,0)</f>
        <v>0</v>
      </c>
      <c r="BH165" s="156">
        <f>IF(N165="sníž. přenesená",J165,0)</f>
        <v>0</v>
      </c>
      <c r="BI165" s="156">
        <f>IF(N165="nulová",J165,0)</f>
        <v>0</v>
      </c>
      <c r="BJ165" s="17" t="s">
        <v>85</v>
      </c>
      <c r="BK165" s="156">
        <f>ROUND(I165*H165,2)</f>
        <v>0</v>
      </c>
      <c r="BL165" s="17" t="s">
        <v>141</v>
      </c>
      <c r="BM165" s="155" t="s">
        <v>195</v>
      </c>
    </row>
    <row r="166" spans="1:47" s="2" customFormat="1" ht="19.5">
      <c r="A166" s="32"/>
      <c r="B166" s="33"/>
      <c r="C166" s="32"/>
      <c r="D166" s="157" t="s">
        <v>143</v>
      </c>
      <c r="E166" s="32"/>
      <c r="F166" s="158" t="s">
        <v>196</v>
      </c>
      <c r="G166" s="32"/>
      <c r="H166" s="32"/>
      <c r="I166" s="159"/>
      <c r="J166" s="32"/>
      <c r="K166" s="32"/>
      <c r="L166" s="33"/>
      <c r="M166" s="160"/>
      <c r="N166" s="161"/>
      <c r="O166" s="58"/>
      <c r="P166" s="58"/>
      <c r="Q166" s="58"/>
      <c r="R166" s="58"/>
      <c r="S166" s="58"/>
      <c r="T166" s="59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T166" s="17" t="s">
        <v>143</v>
      </c>
      <c r="AU166" s="17" t="s">
        <v>87</v>
      </c>
    </row>
    <row r="167" spans="2:51" s="13" customFormat="1" ht="22.5">
      <c r="B167" s="162"/>
      <c r="D167" s="157" t="s">
        <v>145</v>
      </c>
      <c r="E167" s="163" t="s">
        <v>1</v>
      </c>
      <c r="F167" s="164" t="s">
        <v>197</v>
      </c>
      <c r="H167" s="163" t="s">
        <v>1</v>
      </c>
      <c r="I167" s="165"/>
      <c r="L167" s="162"/>
      <c r="M167" s="166"/>
      <c r="N167" s="167"/>
      <c r="O167" s="167"/>
      <c r="P167" s="167"/>
      <c r="Q167" s="167"/>
      <c r="R167" s="167"/>
      <c r="S167" s="167"/>
      <c r="T167" s="168"/>
      <c r="AT167" s="163" t="s">
        <v>145</v>
      </c>
      <c r="AU167" s="163" t="s">
        <v>87</v>
      </c>
      <c r="AV167" s="13" t="s">
        <v>85</v>
      </c>
      <c r="AW167" s="13" t="s">
        <v>32</v>
      </c>
      <c r="AX167" s="13" t="s">
        <v>77</v>
      </c>
      <c r="AY167" s="163" t="s">
        <v>133</v>
      </c>
    </row>
    <row r="168" spans="2:51" s="14" customFormat="1" ht="11.25">
      <c r="B168" s="169"/>
      <c r="D168" s="157" t="s">
        <v>145</v>
      </c>
      <c r="E168" s="170" t="s">
        <v>1</v>
      </c>
      <c r="F168" s="171" t="s">
        <v>198</v>
      </c>
      <c r="H168" s="172">
        <v>2.04</v>
      </c>
      <c r="I168" s="173"/>
      <c r="L168" s="169"/>
      <c r="M168" s="174"/>
      <c r="N168" s="175"/>
      <c r="O168" s="175"/>
      <c r="P168" s="175"/>
      <c r="Q168" s="175"/>
      <c r="R168" s="175"/>
      <c r="S168" s="175"/>
      <c r="T168" s="176"/>
      <c r="AT168" s="170" t="s">
        <v>145</v>
      </c>
      <c r="AU168" s="170" t="s">
        <v>87</v>
      </c>
      <c r="AV168" s="14" t="s">
        <v>87</v>
      </c>
      <c r="AW168" s="14" t="s">
        <v>32</v>
      </c>
      <c r="AX168" s="14" t="s">
        <v>77</v>
      </c>
      <c r="AY168" s="170" t="s">
        <v>133</v>
      </c>
    </row>
    <row r="169" spans="2:51" s="14" customFormat="1" ht="11.25">
      <c r="B169" s="169"/>
      <c r="D169" s="157" t="s">
        <v>145</v>
      </c>
      <c r="E169" s="170" t="s">
        <v>1</v>
      </c>
      <c r="F169" s="171" t="s">
        <v>199</v>
      </c>
      <c r="H169" s="172">
        <v>0.171</v>
      </c>
      <c r="I169" s="173"/>
      <c r="L169" s="169"/>
      <c r="M169" s="174"/>
      <c r="N169" s="175"/>
      <c r="O169" s="175"/>
      <c r="P169" s="175"/>
      <c r="Q169" s="175"/>
      <c r="R169" s="175"/>
      <c r="S169" s="175"/>
      <c r="T169" s="176"/>
      <c r="AT169" s="170" t="s">
        <v>145</v>
      </c>
      <c r="AU169" s="170" t="s">
        <v>87</v>
      </c>
      <c r="AV169" s="14" t="s">
        <v>87</v>
      </c>
      <c r="AW169" s="14" t="s">
        <v>32</v>
      </c>
      <c r="AX169" s="14" t="s">
        <v>77</v>
      </c>
      <c r="AY169" s="170" t="s">
        <v>133</v>
      </c>
    </row>
    <row r="170" spans="2:51" s="15" customFormat="1" ht="11.25">
      <c r="B170" s="177"/>
      <c r="D170" s="157" t="s">
        <v>145</v>
      </c>
      <c r="E170" s="178" t="s">
        <v>1</v>
      </c>
      <c r="F170" s="179" t="s">
        <v>182</v>
      </c>
      <c r="H170" s="180">
        <v>2.211</v>
      </c>
      <c r="I170" s="181"/>
      <c r="L170" s="177"/>
      <c r="M170" s="182"/>
      <c r="N170" s="183"/>
      <c r="O170" s="183"/>
      <c r="P170" s="183"/>
      <c r="Q170" s="183"/>
      <c r="R170" s="183"/>
      <c r="S170" s="183"/>
      <c r="T170" s="184"/>
      <c r="AT170" s="178" t="s">
        <v>145</v>
      </c>
      <c r="AU170" s="178" t="s">
        <v>87</v>
      </c>
      <c r="AV170" s="15" t="s">
        <v>141</v>
      </c>
      <c r="AW170" s="15" t="s">
        <v>32</v>
      </c>
      <c r="AX170" s="15" t="s">
        <v>85</v>
      </c>
      <c r="AY170" s="178" t="s">
        <v>133</v>
      </c>
    </row>
    <row r="171" spans="1:65" s="2" customFormat="1" ht="24.2" customHeight="1">
      <c r="A171" s="32"/>
      <c r="B171" s="143"/>
      <c r="C171" s="144" t="s">
        <v>200</v>
      </c>
      <c r="D171" s="144" t="s">
        <v>136</v>
      </c>
      <c r="E171" s="145" t="s">
        <v>201</v>
      </c>
      <c r="F171" s="146" t="s">
        <v>202</v>
      </c>
      <c r="G171" s="147" t="s">
        <v>194</v>
      </c>
      <c r="H171" s="148">
        <v>2.211</v>
      </c>
      <c r="I171" s="149"/>
      <c r="J171" s="150">
        <f>ROUND(I171*H171,2)</f>
        <v>0</v>
      </c>
      <c r="K171" s="146" t="s">
        <v>159</v>
      </c>
      <c r="L171" s="33"/>
      <c r="M171" s="151" t="s">
        <v>1</v>
      </c>
      <c r="N171" s="152" t="s">
        <v>42</v>
      </c>
      <c r="O171" s="58"/>
      <c r="P171" s="153">
        <f>O171*H171</f>
        <v>0</v>
      </c>
      <c r="Q171" s="153">
        <v>0</v>
      </c>
      <c r="R171" s="153">
        <f>Q171*H171</f>
        <v>0</v>
      </c>
      <c r="S171" s="153">
        <v>0</v>
      </c>
      <c r="T171" s="154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55" t="s">
        <v>141</v>
      </c>
      <c r="AT171" s="155" t="s">
        <v>136</v>
      </c>
      <c r="AU171" s="155" t="s">
        <v>87</v>
      </c>
      <c r="AY171" s="17" t="s">
        <v>133</v>
      </c>
      <c r="BE171" s="156">
        <f>IF(N171="základní",J171,0)</f>
        <v>0</v>
      </c>
      <c r="BF171" s="156">
        <f>IF(N171="snížená",J171,0)</f>
        <v>0</v>
      </c>
      <c r="BG171" s="156">
        <f>IF(N171="zákl. přenesená",J171,0)</f>
        <v>0</v>
      </c>
      <c r="BH171" s="156">
        <f>IF(N171="sníž. přenesená",J171,0)</f>
        <v>0</v>
      </c>
      <c r="BI171" s="156">
        <f>IF(N171="nulová",J171,0)</f>
        <v>0</v>
      </c>
      <c r="BJ171" s="17" t="s">
        <v>85</v>
      </c>
      <c r="BK171" s="156">
        <f>ROUND(I171*H171,2)</f>
        <v>0</v>
      </c>
      <c r="BL171" s="17" t="s">
        <v>141</v>
      </c>
      <c r="BM171" s="155" t="s">
        <v>203</v>
      </c>
    </row>
    <row r="172" spans="2:51" s="13" customFormat="1" ht="22.5">
      <c r="B172" s="162"/>
      <c r="D172" s="157" t="s">
        <v>145</v>
      </c>
      <c r="E172" s="163" t="s">
        <v>1</v>
      </c>
      <c r="F172" s="164" t="s">
        <v>197</v>
      </c>
      <c r="H172" s="163" t="s">
        <v>1</v>
      </c>
      <c r="I172" s="165"/>
      <c r="L172" s="162"/>
      <c r="M172" s="166"/>
      <c r="N172" s="167"/>
      <c r="O172" s="167"/>
      <c r="P172" s="167"/>
      <c r="Q172" s="167"/>
      <c r="R172" s="167"/>
      <c r="S172" s="167"/>
      <c r="T172" s="168"/>
      <c r="AT172" s="163" t="s">
        <v>145</v>
      </c>
      <c r="AU172" s="163" t="s">
        <v>87</v>
      </c>
      <c r="AV172" s="13" t="s">
        <v>85</v>
      </c>
      <c r="AW172" s="13" t="s">
        <v>32</v>
      </c>
      <c r="AX172" s="13" t="s">
        <v>77</v>
      </c>
      <c r="AY172" s="163" t="s">
        <v>133</v>
      </c>
    </row>
    <row r="173" spans="2:51" s="14" customFormat="1" ht="11.25">
      <c r="B173" s="169"/>
      <c r="D173" s="157" t="s">
        <v>145</v>
      </c>
      <c r="E173" s="170" t="s">
        <v>1</v>
      </c>
      <c r="F173" s="171" t="s">
        <v>198</v>
      </c>
      <c r="H173" s="172">
        <v>2.04</v>
      </c>
      <c r="I173" s="173"/>
      <c r="L173" s="169"/>
      <c r="M173" s="174"/>
      <c r="N173" s="175"/>
      <c r="O173" s="175"/>
      <c r="P173" s="175"/>
      <c r="Q173" s="175"/>
      <c r="R173" s="175"/>
      <c r="S173" s="175"/>
      <c r="T173" s="176"/>
      <c r="AT173" s="170" t="s">
        <v>145</v>
      </c>
      <c r="AU173" s="170" t="s">
        <v>87</v>
      </c>
      <c r="AV173" s="14" t="s">
        <v>87</v>
      </c>
      <c r="AW173" s="14" t="s">
        <v>32</v>
      </c>
      <c r="AX173" s="14" t="s">
        <v>77</v>
      </c>
      <c r="AY173" s="170" t="s">
        <v>133</v>
      </c>
    </row>
    <row r="174" spans="2:51" s="14" customFormat="1" ht="11.25">
      <c r="B174" s="169"/>
      <c r="D174" s="157" t="s">
        <v>145</v>
      </c>
      <c r="E174" s="170" t="s">
        <v>1</v>
      </c>
      <c r="F174" s="171" t="s">
        <v>199</v>
      </c>
      <c r="H174" s="172">
        <v>0.171</v>
      </c>
      <c r="I174" s="173"/>
      <c r="L174" s="169"/>
      <c r="M174" s="174"/>
      <c r="N174" s="175"/>
      <c r="O174" s="175"/>
      <c r="P174" s="175"/>
      <c r="Q174" s="175"/>
      <c r="R174" s="175"/>
      <c r="S174" s="175"/>
      <c r="T174" s="176"/>
      <c r="AT174" s="170" t="s">
        <v>145</v>
      </c>
      <c r="AU174" s="170" t="s">
        <v>87</v>
      </c>
      <c r="AV174" s="14" t="s">
        <v>87</v>
      </c>
      <c r="AW174" s="14" t="s">
        <v>32</v>
      </c>
      <c r="AX174" s="14" t="s">
        <v>77</v>
      </c>
      <c r="AY174" s="170" t="s">
        <v>133</v>
      </c>
    </row>
    <row r="175" spans="2:51" s="15" customFormat="1" ht="11.25">
      <c r="B175" s="177"/>
      <c r="D175" s="157" t="s">
        <v>145</v>
      </c>
      <c r="E175" s="178" t="s">
        <v>1</v>
      </c>
      <c r="F175" s="179" t="s">
        <v>182</v>
      </c>
      <c r="H175" s="180">
        <v>2.211</v>
      </c>
      <c r="I175" s="181"/>
      <c r="L175" s="177"/>
      <c r="M175" s="182"/>
      <c r="N175" s="183"/>
      <c r="O175" s="183"/>
      <c r="P175" s="183"/>
      <c r="Q175" s="183"/>
      <c r="R175" s="183"/>
      <c r="S175" s="183"/>
      <c r="T175" s="184"/>
      <c r="AT175" s="178" t="s">
        <v>145</v>
      </c>
      <c r="AU175" s="178" t="s">
        <v>87</v>
      </c>
      <c r="AV175" s="15" t="s">
        <v>141</v>
      </c>
      <c r="AW175" s="15" t="s">
        <v>32</v>
      </c>
      <c r="AX175" s="15" t="s">
        <v>85</v>
      </c>
      <c r="AY175" s="178" t="s">
        <v>133</v>
      </c>
    </row>
    <row r="176" spans="1:65" s="2" customFormat="1" ht="16.5" customHeight="1">
      <c r="A176" s="32"/>
      <c r="B176" s="143"/>
      <c r="C176" s="144" t="s">
        <v>204</v>
      </c>
      <c r="D176" s="144" t="s">
        <v>136</v>
      </c>
      <c r="E176" s="145" t="s">
        <v>205</v>
      </c>
      <c r="F176" s="146" t="s">
        <v>206</v>
      </c>
      <c r="G176" s="147" t="s">
        <v>207</v>
      </c>
      <c r="H176" s="148">
        <v>0.131</v>
      </c>
      <c r="I176" s="149"/>
      <c r="J176" s="150">
        <f>ROUND(I176*H176,2)</f>
        <v>0</v>
      </c>
      <c r="K176" s="146" t="s">
        <v>159</v>
      </c>
      <c r="L176" s="33"/>
      <c r="M176" s="151" t="s">
        <v>1</v>
      </c>
      <c r="N176" s="152" t="s">
        <v>42</v>
      </c>
      <c r="O176" s="58"/>
      <c r="P176" s="153">
        <f>O176*H176</f>
        <v>0</v>
      </c>
      <c r="Q176" s="153">
        <v>1.06277</v>
      </c>
      <c r="R176" s="153">
        <f>Q176*H176</f>
        <v>0.13922287</v>
      </c>
      <c r="S176" s="153">
        <v>0</v>
      </c>
      <c r="T176" s="154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55" t="s">
        <v>141</v>
      </c>
      <c r="AT176" s="155" t="s">
        <v>136</v>
      </c>
      <c r="AU176" s="155" t="s">
        <v>87</v>
      </c>
      <c r="AY176" s="17" t="s">
        <v>133</v>
      </c>
      <c r="BE176" s="156">
        <f>IF(N176="základní",J176,0)</f>
        <v>0</v>
      </c>
      <c r="BF176" s="156">
        <f>IF(N176="snížená",J176,0)</f>
        <v>0</v>
      </c>
      <c r="BG176" s="156">
        <f>IF(N176="zákl. přenesená",J176,0)</f>
        <v>0</v>
      </c>
      <c r="BH176" s="156">
        <f>IF(N176="sníž. přenesená",J176,0)</f>
        <v>0</v>
      </c>
      <c r="BI176" s="156">
        <f>IF(N176="nulová",J176,0)</f>
        <v>0</v>
      </c>
      <c r="BJ176" s="17" t="s">
        <v>85</v>
      </c>
      <c r="BK176" s="156">
        <f>ROUND(I176*H176,2)</f>
        <v>0</v>
      </c>
      <c r="BL176" s="17" t="s">
        <v>141</v>
      </c>
      <c r="BM176" s="155" t="s">
        <v>208</v>
      </c>
    </row>
    <row r="177" spans="2:51" s="14" customFormat="1" ht="11.25">
      <c r="B177" s="169"/>
      <c r="D177" s="157" t="s">
        <v>145</v>
      </c>
      <c r="E177" s="170" t="s">
        <v>1</v>
      </c>
      <c r="F177" s="171" t="s">
        <v>209</v>
      </c>
      <c r="H177" s="172">
        <v>0.131</v>
      </c>
      <c r="I177" s="173"/>
      <c r="L177" s="169"/>
      <c r="M177" s="174"/>
      <c r="N177" s="175"/>
      <c r="O177" s="175"/>
      <c r="P177" s="175"/>
      <c r="Q177" s="175"/>
      <c r="R177" s="175"/>
      <c r="S177" s="175"/>
      <c r="T177" s="176"/>
      <c r="AT177" s="170" t="s">
        <v>145</v>
      </c>
      <c r="AU177" s="170" t="s">
        <v>87</v>
      </c>
      <c r="AV177" s="14" t="s">
        <v>87</v>
      </c>
      <c r="AW177" s="14" t="s">
        <v>32</v>
      </c>
      <c r="AX177" s="14" t="s">
        <v>77</v>
      </c>
      <c r="AY177" s="170" t="s">
        <v>133</v>
      </c>
    </row>
    <row r="178" spans="2:51" s="15" customFormat="1" ht="11.25">
      <c r="B178" s="177"/>
      <c r="D178" s="157" t="s">
        <v>145</v>
      </c>
      <c r="E178" s="178" t="s">
        <v>1</v>
      </c>
      <c r="F178" s="179" t="s">
        <v>182</v>
      </c>
      <c r="H178" s="180">
        <v>0.131</v>
      </c>
      <c r="I178" s="181"/>
      <c r="L178" s="177"/>
      <c r="M178" s="182"/>
      <c r="N178" s="183"/>
      <c r="O178" s="183"/>
      <c r="P178" s="183"/>
      <c r="Q178" s="183"/>
      <c r="R178" s="183"/>
      <c r="S178" s="183"/>
      <c r="T178" s="184"/>
      <c r="AT178" s="178" t="s">
        <v>145</v>
      </c>
      <c r="AU178" s="178" t="s">
        <v>87</v>
      </c>
      <c r="AV178" s="15" t="s">
        <v>141</v>
      </c>
      <c r="AW178" s="15" t="s">
        <v>32</v>
      </c>
      <c r="AX178" s="15" t="s">
        <v>85</v>
      </c>
      <c r="AY178" s="178" t="s">
        <v>133</v>
      </c>
    </row>
    <row r="179" spans="1:65" s="2" customFormat="1" ht="16.5" customHeight="1">
      <c r="A179" s="32"/>
      <c r="B179" s="143"/>
      <c r="C179" s="144" t="s">
        <v>210</v>
      </c>
      <c r="D179" s="144" t="s">
        <v>136</v>
      </c>
      <c r="E179" s="145" t="s">
        <v>211</v>
      </c>
      <c r="F179" s="146" t="s">
        <v>212</v>
      </c>
      <c r="G179" s="147" t="s">
        <v>139</v>
      </c>
      <c r="H179" s="148">
        <v>27.5</v>
      </c>
      <c r="I179" s="149"/>
      <c r="J179" s="150">
        <f>ROUND(I179*H179,2)</f>
        <v>0</v>
      </c>
      <c r="K179" s="146" t="s">
        <v>159</v>
      </c>
      <c r="L179" s="33"/>
      <c r="M179" s="151" t="s">
        <v>1</v>
      </c>
      <c r="N179" s="152" t="s">
        <v>42</v>
      </c>
      <c r="O179" s="58"/>
      <c r="P179" s="153">
        <f>O179*H179</f>
        <v>0</v>
      </c>
      <c r="Q179" s="153">
        <v>0.00013</v>
      </c>
      <c r="R179" s="153">
        <f>Q179*H179</f>
        <v>0.0035749999999999996</v>
      </c>
      <c r="S179" s="153">
        <v>0</v>
      </c>
      <c r="T179" s="154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55" t="s">
        <v>141</v>
      </c>
      <c r="AT179" s="155" t="s">
        <v>136</v>
      </c>
      <c r="AU179" s="155" t="s">
        <v>87</v>
      </c>
      <c r="AY179" s="17" t="s">
        <v>133</v>
      </c>
      <c r="BE179" s="156">
        <f>IF(N179="základní",J179,0)</f>
        <v>0</v>
      </c>
      <c r="BF179" s="156">
        <f>IF(N179="snížená",J179,0)</f>
        <v>0</v>
      </c>
      <c r="BG179" s="156">
        <f>IF(N179="zákl. přenesená",J179,0)</f>
        <v>0</v>
      </c>
      <c r="BH179" s="156">
        <f>IF(N179="sníž. přenesená",J179,0)</f>
        <v>0</v>
      </c>
      <c r="BI179" s="156">
        <f>IF(N179="nulová",J179,0)</f>
        <v>0</v>
      </c>
      <c r="BJ179" s="17" t="s">
        <v>85</v>
      </c>
      <c r="BK179" s="156">
        <f>ROUND(I179*H179,2)</f>
        <v>0</v>
      </c>
      <c r="BL179" s="17" t="s">
        <v>141</v>
      </c>
      <c r="BM179" s="155" t="s">
        <v>213</v>
      </c>
    </row>
    <row r="180" spans="2:51" s="13" customFormat="1" ht="11.25">
      <c r="B180" s="162"/>
      <c r="D180" s="157" t="s">
        <v>145</v>
      </c>
      <c r="E180" s="163" t="s">
        <v>1</v>
      </c>
      <c r="F180" s="164" t="s">
        <v>214</v>
      </c>
      <c r="H180" s="163" t="s">
        <v>1</v>
      </c>
      <c r="I180" s="165"/>
      <c r="L180" s="162"/>
      <c r="M180" s="166"/>
      <c r="N180" s="167"/>
      <c r="O180" s="167"/>
      <c r="P180" s="167"/>
      <c r="Q180" s="167"/>
      <c r="R180" s="167"/>
      <c r="S180" s="167"/>
      <c r="T180" s="168"/>
      <c r="AT180" s="163" t="s">
        <v>145</v>
      </c>
      <c r="AU180" s="163" t="s">
        <v>87</v>
      </c>
      <c r="AV180" s="13" t="s">
        <v>85</v>
      </c>
      <c r="AW180" s="13" t="s">
        <v>32</v>
      </c>
      <c r="AX180" s="13" t="s">
        <v>77</v>
      </c>
      <c r="AY180" s="163" t="s">
        <v>133</v>
      </c>
    </row>
    <row r="181" spans="2:51" s="14" customFormat="1" ht="11.25">
      <c r="B181" s="169"/>
      <c r="D181" s="157" t="s">
        <v>145</v>
      </c>
      <c r="E181" s="170" t="s">
        <v>1</v>
      </c>
      <c r="F181" s="171" t="s">
        <v>215</v>
      </c>
      <c r="H181" s="172">
        <v>27.5</v>
      </c>
      <c r="I181" s="173"/>
      <c r="L181" s="169"/>
      <c r="M181" s="174"/>
      <c r="N181" s="175"/>
      <c r="O181" s="175"/>
      <c r="P181" s="175"/>
      <c r="Q181" s="175"/>
      <c r="R181" s="175"/>
      <c r="S181" s="175"/>
      <c r="T181" s="176"/>
      <c r="AT181" s="170" t="s">
        <v>145</v>
      </c>
      <c r="AU181" s="170" t="s">
        <v>87</v>
      </c>
      <c r="AV181" s="14" t="s">
        <v>87</v>
      </c>
      <c r="AW181" s="14" t="s">
        <v>32</v>
      </c>
      <c r="AX181" s="14" t="s">
        <v>85</v>
      </c>
      <c r="AY181" s="170" t="s">
        <v>133</v>
      </c>
    </row>
    <row r="182" spans="2:63" s="12" customFormat="1" ht="22.9" customHeight="1">
      <c r="B182" s="130"/>
      <c r="D182" s="131" t="s">
        <v>76</v>
      </c>
      <c r="E182" s="141" t="s">
        <v>186</v>
      </c>
      <c r="F182" s="141" t="s">
        <v>216</v>
      </c>
      <c r="I182" s="133"/>
      <c r="J182" s="142">
        <f>BK182</f>
        <v>0</v>
      </c>
      <c r="L182" s="130"/>
      <c r="M182" s="135"/>
      <c r="N182" s="136"/>
      <c r="O182" s="136"/>
      <c r="P182" s="137">
        <f>SUM(P183:P233)</f>
        <v>0</v>
      </c>
      <c r="Q182" s="136"/>
      <c r="R182" s="137">
        <f>SUM(R183:R233)</f>
        <v>0.0046749999999999995</v>
      </c>
      <c r="S182" s="136"/>
      <c r="T182" s="138">
        <f>SUM(T183:T233)</f>
        <v>1.5711429</v>
      </c>
      <c r="AR182" s="131" t="s">
        <v>85</v>
      </c>
      <c r="AT182" s="139" t="s">
        <v>76</v>
      </c>
      <c r="AU182" s="139" t="s">
        <v>85</v>
      </c>
      <c r="AY182" s="131" t="s">
        <v>133</v>
      </c>
      <c r="BK182" s="140">
        <f>SUM(BK183:BK233)</f>
        <v>0</v>
      </c>
    </row>
    <row r="183" spans="1:65" s="2" customFormat="1" ht="33" customHeight="1">
      <c r="A183" s="32"/>
      <c r="B183" s="143"/>
      <c r="C183" s="144" t="s">
        <v>217</v>
      </c>
      <c r="D183" s="144" t="s">
        <v>136</v>
      </c>
      <c r="E183" s="145" t="s">
        <v>218</v>
      </c>
      <c r="F183" s="146" t="s">
        <v>219</v>
      </c>
      <c r="G183" s="147" t="s">
        <v>220</v>
      </c>
      <c r="H183" s="148">
        <v>1</v>
      </c>
      <c r="I183" s="149"/>
      <c r="J183" s="150">
        <f>ROUND(I183*H183,2)</f>
        <v>0</v>
      </c>
      <c r="K183" s="146" t="s">
        <v>140</v>
      </c>
      <c r="L183" s="33"/>
      <c r="M183" s="151" t="s">
        <v>1</v>
      </c>
      <c r="N183" s="152" t="s">
        <v>42</v>
      </c>
      <c r="O183" s="58"/>
      <c r="P183" s="153">
        <f>O183*H183</f>
        <v>0</v>
      </c>
      <c r="Q183" s="153">
        <v>0</v>
      </c>
      <c r="R183" s="153">
        <f>Q183*H183</f>
        <v>0</v>
      </c>
      <c r="S183" s="153">
        <v>0</v>
      </c>
      <c r="T183" s="154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55" t="s">
        <v>141</v>
      </c>
      <c r="AT183" s="155" t="s">
        <v>136</v>
      </c>
      <c r="AU183" s="155" t="s">
        <v>87</v>
      </c>
      <c r="AY183" s="17" t="s">
        <v>133</v>
      </c>
      <c r="BE183" s="156">
        <f>IF(N183="základní",J183,0)</f>
        <v>0</v>
      </c>
      <c r="BF183" s="156">
        <f>IF(N183="snížená",J183,0)</f>
        <v>0</v>
      </c>
      <c r="BG183" s="156">
        <f>IF(N183="zákl. přenesená",J183,0)</f>
        <v>0</v>
      </c>
      <c r="BH183" s="156">
        <f>IF(N183="sníž. přenesená",J183,0)</f>
        <v>0</v>
      </c>
      <c r="BI183" s="156">
        <f>IF(N183="nulová",J183,0)</f>
        <v>0</v>
      </c>
      <c r="BJ183" s="17" t="s">
        <v>85</v>
      </c>
      <c r="BK183" s="156">
        <f>ROUND(I183*H183,2)</f>
        <v>0</v>
      </c>
      <c r="BL183" s="17" t="s">
        <v>141</v>
      </c>
      <c r="BM183" s="155" t="s">
        <v>221</v>
      </c>
    </row>
    <row r="184" spans="1:47" s="2" customFormat="1" ht="19.5">
      <c r="A184" s="32"/>
      <c r="B184" s="33"/>
      <c r="C184" s="32"/>
      <c r="D184" s="157" t="s">
        <v>143</v>
      </c>
      <c r="E184" s="32"/>
      <c r="F184" s="158" t="s">
        <v>144</v>
      </c>
      <c r="G184" s="32"/>
      <c r="H184" s="32"/>
      <c r="I184" s="159"/>
      <c r="J184" s="32"/>
      <c r="K184" s="32"/>
      <c r="L184" s="33"/>
      <c r="M184" s="160"/>
      <c r="N184" s="161"/>
      <c r="O184" s="58"/>
      <c r="P184" s="58"/>
      <c r="Q184" s="58"/>
      <c r="R184" s="58"/>
      <c r="S184" s="58"/>
      <c r="T184" s="59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T184" s="17" t="s">
        <v>143</v>
      </c>
      <c r="AU184" s="17" t="s">
        <v>87</v>
      </c>
    </row>
    <row r="185" spans="2:51" s="13" customFormat="1" ht="11.25">
      <c r="B185" s="162"/>
      <c r="D185" s="157" t="s">
        <v>145</v>
      </c>
      <c r="E185" s="163" t="s">
        <v>1</v>
      </c>
      <c r="F185" s="164" t="s">
        <v>146</v>
      </c>
      <c r="H185" s="163" t="s">
        <v>1</v>
      </c>
      <c r="I185" s="165"/>
      <c r="L185" s="162"/>
      <c r="M185" s="166"/>
      <c r="N185" s="167"/>
      <c r="O185" s="167"/>
      <c r="P185" s="167"/>
      <c r="Q185" s="167"/>
      <c r="R185" s="167"/>
      <c r="S185" s="167"/>
      <c r="T185" s="168"/>
      <c r="AT185" s="163" t="s">
        <v>145</v>
      </c>
      <c r="AU185" s="163" t="s">
        <v>87</v>
      </c>
      <c r="AV185" s="13" t="s">
        <v>85</v>
      </c>
      <c r="AW185" s="13" t="s">
        <v>32</v>
      </c>
      <c r="AX185" s="13" t="s">
        <v>77</v>
      </c>
      <c r="AY185" s="163" t="s">
        <v>133</v>
      </c>
    </row>
    <row r="186" spans="2:51" s="13" customFormat="1" ht="22.5">
      <c r="B186" s="162"/>
      <c r="D186" s="157" t="s">
        <v>145</v>
      </c>
      <c r="E186" s="163" t="s">
        <v>1</v>
      </c>
      <c r="F186" s="164" t="s">
        <v>222</v>
      </c>
      <c r="H186" s="163" t="s">
        <v>1</v>
      </c>
      <c r="I186" s="165"/>
      <c r="L186" s="162"/>
      <c r="M186" s="166"/>
      <c r="N186" s="167"/>
      <c r="O186" s="167"/>
      <c r="P186" s="167"/>
      <c r="Q186" s="167"/>
      <c r="R186" s="167"/>
      <c r="S186" s="167"/>
      <c r="T186" s="168"/>
      <c r="AT186" s="163" t="s">
        <v>145</v>
      </c>
      <c r="AU186" s="163" t="s">
        <v>87</v>
      </c>
      <c r="AV186" s="13" t="s">
        <v>85</v>
      </c>
      <c r="AW186" s="13" t="s">
        <v>32</v>
      </c>
      <c r="AX186" s="13" t="s">
        <v>77</v>
      </c>
      <c r="AY186" s="163" t="s">
        <v>133</v>
      </c>
    </row>
    <row r="187" spans="2:51" s="14" customFormat="1" ht="11.25">
      <c r="B187" s="169"/>
      <c r="D187" s="157" t="s">
        <v>145</v>
      </c>
      <c r="E187" s="170" t="s">
        <v>1</v>
      </c>
      <c r="F187" s="171" t="s">
        <v>85</v>
      </c>
      <c r="H187" s="172">
        <v>1</v>
      </c>
      <c r="I187" s="173"/>
      <c r="L187" s="169"/>
      <c r="M187" s="174"/>
      <c r="N187" s="175"/>
      <c r="O187" s="175"/>
      <c r="P187" s="175"/>
      <c r="Q187" s="175"/>
      <c r="R187" s="175"/>
      <c r="S187" s="175"/>
      <c r="T187" s="176"/>
      <c r="AT187" s="170" t="s">
        <v>145</v>
      </c>
      <c r="AU187" s="170" t="s">
        <v>87</v>
      </c>
      <c r="AV187" s="14" t="s">
        <v>87</v>
      </c>
      <c r="AW187" s="14" t="s">
        <v>32</v>
      </c>
      <c r="AX187" s="14" t="s">
        <v>85</v>
      </c>
      <c r="AY187" s="170" t="s">
        <v>133</v>
      </c>
    </row>
    <row r="188" spans="1:65" s="2" customFormat="1" ht="33" customHeight="1">
      <c r="A188" s="32"/>
      <c r="B188" s="143"/>
      <c r="C188" s="144" t="s">
        <v>8</v>
      </c>
      <c r="D188" s="144" t="s">
        <v>136</v>
      </c>
      <c r="E188" s="145" t="s">
        <v>223</v>
      </c>
      <c r="F188" s="146" t="s">
        <v>224</v>
      </c>
      <c r="G188" s="147" t="s">
        <v>139</v>
      </c>
      <c r="H188" s="148">
        <v>27.5</v>
      </c>
      <c r="I188" s="149"/>
      <c r="J188" s="150">
        <f>ROUND(I188*H188,2)</f>
        <v>0</v>
      </c>
      <c r="K188" s="146" t="s">
        <v>159</v>
      </c>
      <c r="L188" s="33"/>
      <c r="M188" s="151" t="s">
        <v>1</v>
      </c>
      <c r="N188" s="152" t="s">
        <v>42</v>
      </c>
      <c r="O188" s="58"/>
      <c r="P188" s="153">
        <f>O188*H188</f>
        <v>0</v>
      </c>
      <c r="Q188" s="153">
        <v>0.00013</v>
      </c>
      <c r="R188" s="153">
        <f>Q188*H188</f>
        <v>0.0035749999999999996</v>
      </c>
      <c r="S188" s="153">
        <v>0</v>
      </c>
      <c r="T188" s="154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55" t="s">
        <v>141</v>
      </c>
      <c r="AT188" s="155" t="s">
        <v>136</v>
      </c>
      <c r="AU188" s="155" t="s">
        <v>87</v>
      </c>
      <c r="AY188" s="17" t="s">
        <v>133</v>
      </c>
      <c r="BE188" s="156">
        <f>IF(N188="základní",J188,0)</f>
        <v>0</v>
      </c>
      <c r="BF188" s="156">
        <f>IF(N188="snížená",J188,0)</f>
        <v>0</v>
      </c>
      <c r="BG188" s="156">
        <f>IF(N188="zákl. přenesená",J188,0)</f>
        <v>0</v>
      </c>
      <c r="BH188" s="156">
        <f>IF(N188="sníž. přenesená",J188,0)</f>
        <v>0</v>
      </c>
      <c r="BI188" s="156">
        <f>IF(N188="nulová",J188,0)</f>
        <v>0</v>
      </c>
      <c r="BJ188" s="17" t="s">
        <v>85</v>
      </c>
      <c r="BK188" s="156">
        <f>ROUND(I188*H188,2)</f>
        <v>0</v>
      </c>
      <c r="BL188" s="17" t="s">
        <v>141</v>
      </c>
      <c r="BM188" s="155" t="s">
        <v>225</v>
      </c>
    </row>
    <row r="189" spans="2:51" s="14" customFormat="1" ht="11.25">
      <c r="B189" s="169"/>
      <c r="D189" s="157" t="s">
        <v>145</v>
      </c>
      <c r="E189" s="170" t="s">
        <v>1</v>
      </c>
      <c r="F189" s="171" t="s">
        <v>215</v>
      </c>
      <c r="H189" s="172">
        <v>27.5</v>
      </c>
      <c r="I189" s="173"/>
      <c r="L189" s="169"/>
      <c r="M189" s="174"/>
      <c r="N189" s="175"/>
      <c r="O189" s="175"/>
      <c r="P189" s="175"/>
      <c r="Q189" s="175"/>
      <c r="R189" s="175"/>
      <c r="S189" s="175"/>
      <c r="T189" s="176"/>
      <c r="AT189" s="170" t="s">
        <v>145</v>
      </c>
      <c r="AU189" s="170" t="s">
        <v>87</v>
      </c>
      <c r="AV189" s="14" t="s">
        <v>87</v>
      </c>
      <c r="AW189" s="14" t="s">
        <v>32</v>
      </c>
      <c r="AX189" s="14" t="s">
        <v>85</v>
      </c>
      <c r="AY189" s="170" t="s">
        <v>133</v>
      </c>
    </row>
    <row r="190" spans="1:65" s="2" customFormat="1" ht="24.2" customHeight="1">
      <c r="A190" s="32"/>
      <c r="B190" s="143"/>
      <c r="C190" s="144" t="s">
        <v>226</v>
      </c>
      <c r="D190" s="144" t="s">
        <v>136</v>
      </c>
      <c r="E190" s="145" t="s">
        <v>227</v>
      </c>
      <c r="F190" s="146" t="s">
        <v>228</v>
      </c>
      <c r="G190" s="147" t="s">
        <v>220</v>
      </c>
      <c r="H190" s="148">
        <v>3</v>
      </c>
      <c r="I190" s="149"/>
      <c r="J190" s="150">
        <f>ROUND(I190*H190,2)</f>
        <v>0</v>
      </c>
      <c r="K190" s="146" t="s">
        <v>159</v>
      </c>
      <c r="L190" s="33"/>
      <c r="M190" s="151" t="s">
        <v>1</v>
      </c>
      <c r="N190" s="152" t="s">
        <v>42</v>
      </c>
      <c r="O190" s="58"/>
      <c r="P190" s="153">
        <f>O190*H190</f>
        <v>0</v>
      </c>
      <c r="Q190" s="153">
        <v>0</v>
      </c>
      <c r="R190" s="153">
        <f>Q190*H190</f>
        <v>0</v>
      </c>
      <c r="S190" s="153">
        <v>0</v>
      </c>
      <c r="T190" s="154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55" t="s">
        <v>141</v>
      </c>
      <c r="AT190" s="155" t="s">
        <v>136</v>
      </c>
      <c r="AU190" s="155" t="s">
        <v>87</v>
      </c>
      <c r="AY190" s="17" t="s">
        <v>133</v>
      </c>
      <c r="BE190" s="156">
        <f>IF(N190="základní",J190,0)</f>
        <v>0</v>
      </c>
      <c r="BF190" s="156">
        <f>IF(N190="snížená",J190,0)</f>
        <v>0</v>
      </c>
      <c r="BG190" s="156">
        <f>IF(N190="zákl. přenesená",J190,0)</f>
        <v>0</v>
      </c>
      <c r="BH190" s="156">
        <f>IF(N190="sníž. přenesená",J190,0)</f>
        <v>0</v>
      </c>
      <c r="BI190" s="156">
        <f>IF(N190="nulová",J190,0)</f>
        <v>0</v>
      </c>
      <c r="BJ190" s="17" t="s">
        <v>85</v>
      </c>
      <c r="BK190" s="156">
        <f>ROUND(I190*H190,2)</f>
        <v>0</v>
      </c>
      <c r="BL190" s="17" t="s">
        <v>141</v>
      </c>
      <c r="BM190" s="155" t="s">
        <v>229</v>
      </c>
    </row>
    <row r="191" spans="1:65" s="2" customFormat="1" ht="24.2" customHeight="1">
      <c r="A191" s="32"/>
      <c r="B191" s="143"/>
      <c r="C191" s="144" t="s">
        <v>230</v>
      </c>
      <c r="D191" s="144" t="s">
        <v>136</v>
      </c>
      <c r="E191" s="145" t="s">
        <v>231</v>
      </c>
      <c r="F191" s="146" t="s">
        <v>232</v>
      </c>
      <c r="G191" s="147" t="s">
        <v>220</v>
      </c>
      <c r="H191" s="148">
        <v>90</v>
      </c>
      <c r="I191" s="149"/>
      <c r="J191" s="150">
        <f>ROUND(I191*H191,2)</f>
        <v>0</v>
      </c>
      <c r="K191" s="146" t="s">
        <v>159</v>
      </c>
      <c r="L191" s="33"/>
      <c r="M191" s="151" t="s">
        <v>1</v>
      </c>
      <c r="N191" s="152" t="s">
        <v>42</v>
      </c>
      <c r="O191" s="58"/>
      <c r="P191" s="153">
        <f>O191*H191</f>
        <v>0</v>
      </c>
      <c r="Q191" s="153">
        <v>0</v>
      </c>
      <c r="R191" s="153">
        <f>Q191*H191</f>
        <v>0</v>
      </c>
      <c r="S191" s="153">
        <v>0</v>
      </c>
      <c r="T191" s="154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55" t="s">
        <v>141</v>
      </c>
      <c r="AT191" s="155" t="s">
        <v>136</v>
      </c>
      <c r="AU191" s="155" t="s">
        <v>87</v>
      </c>
      <c r="AY191" s="17" t="s">
        <v>133</v>
      </c>
      <c r="BE191" s="156">
        <f>IF(N191="základní",J191,0)</f>
        <v>0</v>
      </c>
      <c r="BF191" s="156">
        <f>IF(N191="snížená",J191,0)</f>
        <v>0</v>
      </c>
      <c r="BG191" s="156">
        <f>IF(N191="zákl. přenesená",J191,0)</f>
        <v>0</v>
      </c>
      <c r="BH191" s="156">
        <f>IF(N191="sníž. přenesená",J191,0)</f>
        <v>0</v>
      </c>
      <c r="BI191" s="156">
        <f>IF(N191="nulová",J191,0)</f>
        <v>0</v>
      </c>
      <c r="BJ191" s="17" t="s">
        <v>85</v>
      </c>
      <c r="BK191" s="156">
        <f>ROUND(I191*H191,2)</f>
        <v>0</v>
      </c>
      <c r="BL191" s="17" t="s">
        <v>141</v>
      </c>
      <c r="BM191" s="155" t="s">
        <v>233</v>
      </c>
    </row>
    <row r="192" spans="2:51" s="14" customFormat="1" ht="11.25">
      <c r="B192" s="169"/>
      <c r="D192" s="157" t="s">
        <v>145</v>
      </c>
      <c r="E192" s="170" t="s">
        <v>1</v>
      </c>
      <c r="F192" s="171" t="s">
        <v>234</v>
      </c>
      <c r="H192" s="172">
        <v>90</v>
      </c>
      <c r="I192" s="173"/>
      <c r="L192" s="169"/>
      <c r="M192" s="174"/>
      <c r="N192" s="175"/>
      <c r="O192" s="175"/>
      <c r="P192" s="175"/>
      <c r="Q192" s="175"/>
      <c r="R192" s="175"/>
      <c r="S192" s="175"/>
      <c r="T192" s="176"/>
      <c r="AT192" s="170" t="s">
        <v>145</v>
      </c>
      <c r="AU192" s="170" t="s">
        <v>87</v>
      </c>
      <c r="AV192" s="14" t="s">
        <v>87</v>
      </c>
      <c r="AW192" s="14" t="s">
        <v>32</v>
      </c>
      <c r="AX192" s="14" t="s">
        <v>85</v>
      </c>
      <c r="AY192" s="170" t="s">
        <v>133</v>
      </c>
    </row>
    <row r="193" spans="1:65" s="2" customFormat="1" ht="24.2" customHeight="1">
      <c r="A193" s="32"/>
      <c r="B193" s="143"/>
      <c r="C193" s="144" t="s">
        <v>235</v>
      </c>
      <c r="D193" s="144" t="s">
        <v>136</v>
      </c>
      <c r="E193" s="145" t="s">
        <v>236</v>
      </c>
      <c r="F193" s="146" t="s">
        <v>237</v>
      </c>
      <c r="G193" s="147" t="s">
        <v>220</v>
      </c>
      <c r="H193" s="148">
        <v>3</v>
      </c>
      <c r="I193" s="149"/>
      <c r="J193" s="150">
        <f>ROUND(I193*H193,2)</f>
        <v>0</v>
      </c>
      <c r="K193" s="146" t="s">
        <v>159</v>
      </c>
      <c r="L193" s="33"/>
      <c r="M193" s="151" t="s">
        <v>1</v>
      </c>
      <c r="N193" s="152" t="s">
        <v>42</v>
      </c>
      <c r="O193" s="58"/>
      <c r="P193" s="153">
        <f>O193*H193</f>
        <v>0</v>
      </c>
      <c r="Q193" s="153">
        <v>0</v>
      </c>
      <c r="R193" s="153">
        <f>Q193*H193</f>
        <v>0</v>
      </c>
      <c r="S193" s="153">
        <v>0</v>
      </c>
      <c r="T193" s="154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55" t="s">
        <v>141</v>
      </c>
      <c r="AT193" s="155" t="s">
        <v>136</v>
      </c>
      <c r="AU193" s="155" t="s">
        <v>87</v>
      </c>
      <c r="AY193" s="17" t="s">
        <v>133</v>
      </c>
      <c r="BE193" s="156">
        <f>IF(N193="základní",J193,0)</f>
        <v>0</v>
      </c>
      <c r="BF193" s="156">
        <f>IF(N193="snížená",J193,0)</f>
        <v>0</v>
      </c>
      <c r="BG193" s="156">
        <f>IF(N193="zákl. přenesená",J193,0)</f>
        <v>0</v>
      </c>
      <c r="BH193" s="156">
        <f>IF(N193="sníž. přenesená",J193,0)</f>
        <v>0</v>
      </c>
      <c r="BI193" s="156">
        <f>IF(N193="nulová",J193,0)</f>
        <v>0</v>
      </c>
      <c r="BJ193" s="17" t="s">
        <v>85</v>
      </c>
      <c r="BK193" s="156">
        <f>ROUND(I193*H193,2)</f>
        <v>0</v>
      </c>
      <c r="BL193" s="17" t="s">
        <v>141</v>
      </c>
      <c r="BM193" s="155" t="s">
        <v>238</v>
      </c>
    </row>
    <row r="194" spans="1:65" s="2" customFormat="1" ht="24.2" customHeight="1">
      <c r="A194" s="32"/>
      <c r="B194" s="143"/>
      <c r="C194" s="144" t="s">
        <v>239</v>
      </c>
      <c r="D194" s="144" t="s">
        <v>136</v>
      </c>
      <c r="E194" s="145" t="s">
        <v>240</v>
      </c>
      <c r="F194" s="146" t="s">
        <v>241</v>
      </c>
      <c r="G194" s="147" t="s">
        <v>139</v>
      </c>
      <c r="H194" s="148">
        <v>27.5</v>
      </c>
      <c r="I194" s="149"/>
      <c r="J194" s="150">
        <f>ROUND(I194*H194,2)</f>
        <v>0</v>
      </c>
      <c r="K194" s="146" t="s">
        <v>159</v>
      </c>
      <c r="L194" s="33"/>
      <c r="M194" s="151" t="s">
        <v>1</v>
      </c>
      <c r="N194" s="152" t="s">
        <v>42</v>
      </c>
      <c r="O194" s="58"/>
      <c r="P194" s="153">
        <f>O194*H194</f>
        <v>0</v>
      </c>
      <c r="Q194" s="153">
        <v>4E-05</v>
      </c>
      <c r="R194" s="153">
        <f>Q194*H194</f>
        <v>0.0011</v>
      </c>
      <c r="S194" s="153">
        <v>0</v>
      </c>
      <c r="T194" s="154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55" t="s">
        <v>141</v>
      </c>
      <c r="AT194" s="155" t="s">
        <v>136</v>
      </c>
      <c r="AU194" s="155" t="s">
        <v>87</v>
      </c>
      <c r="AY194" s="17" t="s">
        <v>133</v>
      </c>
      <c r="BE194" s="156">
        <f>IF(N194="základní",J194,0)</f>
        <v>0</v>
      </c>
      <c r="BF194" s="156">
        <f>IF(N194="snížená",J194,0)</f>
        <v>0</v>
      </c>
      <c r="BG194" s="156">
        <f>IF(N194="zákl. přenesená",J194,0)</f>
        <v>0</v>
      </c>
      <c r="BH194" s="156">
        <f>IF(N194="sníž. přenesená",J194,0)</f>
        <v>0</v>
      </c>
      <c r="BI194" s="156">
        <f>IF(N194="nulová",J194,0)</f>
        <v>0</v>
      </c>
      <c r="BJ194" s="17" t="s">
        <v>85</v>
      </c>
      <c r="BK194" s="156">
        <f>ROUND(I194*H194,2)</f>
        <v>0</v>
      </c>
      <c r="BL194" s="17" t="s">
        <v>141</v>
      </c>
      <c r="BM194" s="155" t="s">
        <v>242</v>
      </c>
    </row>
    <row r="195" spans="2:51" s="14" customFormat="1" ht="11.25">
      <c r="B195" s="169"/>
      <c r="D195" s="157" t="s">
        <v>145</v>
      </c>
      <c r="E195" s="170" t="s">
        <v>1</v>
      </c>
      <c r="F195" s="171" t="s">
        <v>215</v>
      </c>
      <c r="H195" s="172">
        <v>27.5</v>
      </c>
      <c r="I195" s="173"/>
      <c r="L195" s="169"/>
      <c r="M195" s="174"/>
      <c r="N195" s="175"/>
      <c r="O195" s="175"/>
      <c r="P195" s="175"/>
      <c r="Q195" s="175"/>
      <c r="R195" s="175"/>
      <c r="S195" s="175"/>
      <c r="T195" s="176"/>
      <c r="AT195" s="170" t="s">
        <v>145</v>
      </c>
      <c r="AU195" s="170" t="s">
        <v>87</v>
      </c>
      <c r="AV195" s="14" t="s">
        <v>87</v>
      </c>
      <c r="AW195" s="14" t="s">
        <v>32</v>
      </c>
      <c r="AX195" s="14" t="s">
        <v>85</v>
      </c>
      <c r="AY195" s="170" t="s">
        <v>133</v>
      </c>
    </row>
    <row r="196" spans="1:65" s="2" customFormat="1" ht="16.5" customHeight="1">
      <c r="A196" s="32"/>
      <c r="B196" s="143"/>
      <c r="C196" s="144" t="s">
        <v>243</v>
      </c>
      <c r="D196" s="144" t="s">
        <v>136</v>
      </c>
      <c r="E196" s="145" t="s">
        <v>244</v>
      </c>
      <c r="F196" s="146" t="s">
        <v>245</v>
      </c>
      <c r="G196" s="147" t="s">
        <v>171</v>
      </c>
      <c r="H196" s="148">
        <v>1</v>
      </c>
      <c r="I196" s="149"/>
      <c r="J196" s="150">
        <f>ROUND(I196*H196,2)</f>
        <v>0</v>
      </c>
      <c r="K196" s="146" t="s">
        <v>140</v>
      </c>
      <c r="L196" s="33"/>
      <c r="M196" s="151" t="s">
        <v>1</v>
      </c>
      <c r="N196" s="152" t="s">
        <v>42</v>
      </c>
      <c r="O196" s="58"/>
      <c r="P196" s="153">
        <f>O196*H196</f>
        <v>0</v>
      </c>
      <c r="Q196" s="153">
        <v>0</v>
      </c>
      <c r="R196" s="153">
        <f>Q196*H196</f>
        <v>0</v>
      </c>
      <c r="S196" s="153">
        <v>0.076</v>
      </c>
      <c r="T196" s="154">
        <f>S196*H196</f>
        <v>0.076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55" t="s">
        <v>141</v>
      </c>
      <c r="AT196" s="155" t="s">
        <v>136</v>
      </c>
      <c r="AU196" s="155" t="s">
        <v>87</v>
      </c>
      <c r="AY196" s="17" t="s">
        <v>133</v>
      </c>
      <c r="BE196" s="156">
        <f>IF(N196="základní",J196,0)</f>
        <v>0</v>
      </c>
      <c r="BF196" s="156">
        <f>IF(N196="snížená",J196,0)</f>
        <v>0</v>
      </c>
      <c r="BG196" s="156">
        <f>IF(N196="zákl. přenesená",J196,0)</f>
        <v>0</v>
      </c>
      <c r="BH196" s="156">
        <f>IF(N196="sníž. přenesená",J196,0)</f>
        <v>0</v>
      </c>
      <c r="BI196" s="156">
        <f>IF(N196="nulová",J196,0)</f>
        <v>0</v>
      </c>
      <c r="BJ196" s="17" t="s">
        <v>85</v>
      </c>
      <c r="BK196" s="156">
        <f>ROUND(I196*H196,2)</f>
        <v>0</v>
      </c>
      <c r="BL196" s="17" t="s">
        <v>141</v>
      </c>
      <c r="BM196" s="155" t="s">
        <v>246</v>
      </c>
    </row>
    <row r="197" spans="1:47" s="2" customFormat="1" ht="19.5">
      <c r="A197" s="32"/>
      <c r="B197" s="33"/>
      <c r="C197" s="32"/>
      <c r="D197" s="157" t="s">
        <v>143</v>
      </c>
      <c r="E197" s="32"/>
      <c r="F197" s="158" t="s">
        <v>144</v>
      </c>
      <c r="G197" s="32"/>
      <c r="H197" s="32"/>
      <c r="I197" s="159"/>
      <c r="J197" s="32"/>
      <c r="K197" s="32"/>
      <c r="L197" s="33"/>
      <c r="M197" s="160"/>
      <c r="N197" s="161"/>
      <c r="O197" s="58"/>
      <c r="P197" s="58"/>
      <c r="Q197" s="58"/>
      <c r="R197" s="58"/>
      <c r="S197" s="58"/>
      <c r="T197" s="59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T197" s="17" t="s">
        <v>143</v>
      </c>
      <c r="AU197" s="17" t="s">
        <v>87</v>
      </c>
    </row>
    <row r="198" spans="2:51" s="14" customFormat="1" ht="11.25">
      <c r="B198" s="169"/>
      <c r="D198" s="157" t="s">
        <v>145</v>
      </c>
      <c r="E198" s="170" t="s">
        <v>1</v>
      </c>
      <c r="F198" s="171" t="s">
        <v>85</v>
      </c>
      <c r="H198" s="172">
        <v>1</v>
      </c>
      <c r="I198" s="173"/>
      <c r="L198" s="169"/>
      <c r="M198" s="174"/>
      <c r="N198" s="175"/>
      <c r="O198" s="175"/>
      <c r="P198" s="175"/>
      <c r="Q198" s="175"/>
      <c r="R198" s="175"/>
      <c r="S198" s="175"/>
      <c r="T198" s="176"/>
      <c r="AT198" s="170" t="s">
        <v>145</v>
      </c>
      <c r="AU198" s="170" t="s">
        <v>87</v>
      </c>
      <c r="AV198" s="14" t="s">
        <v>87</v>
      </c>
      <c r="AW198" s="14" t="s">
        <v>32</v>
      </c>
      <c r="AX198" s="14" t="s">
        <v>85</v>
      </c>
      <c r="AY198" s="170" t="s">
        <v>133</v>
      </c>
    </row>
    <row r="199" spans="1:65" s="2" customFormat="1" ht="21.75" customHeight="1">
      <c r="A199" s="32"/>
      <c r="B199" s="143"/>
      <c r="C199" s="144" t="s">
        <v>7</v>
      </c>
      <c r="D199" s="144" t="s">
        <v>136</v>
      </c>
      <c r="E199" s="145" t="s">
        <v>247</v>
      </c>
      <c r="F199" s="146" t="s">
        <v>248</v>
      </c>
      <c r="G199" s="147" t="s">
        <v>171</v>
      </c>
      <c r="H199" s="148">
        <v>1</v>
      </c>
      <c r="I199" s="149"/>
      <c r="J199" s="150">
        <f>ROUND(I199*H199,2)</f>
        <v>0</v>
      </c>
      <c r="K199" s="146" t="s">
        <v>140</v>
      </c>
      <c r="L199" s="33"/>
      <c r="M199" s="151" t="s">
        <v>1</v>
      </c>
      <c r="N199" s="152" t="s">
        <v>42</v>
      </c>
      <c r="O199" s="58"/>
      <c r="P199" s="153">
        <f>O199*H199</f>
        <v>0</v>
      </c>
      <c r="Q199" s="153">
        <v>0</v>
      </c>
      <c r="R199" s="153">
        <f>Q199*H199</f>
        <v>0</v>
      </c>
      <c r="S199" s="153">
        <v>0.076</v>
      </c>
      <c r="T199" s="154">
        <f>S199*H199</f>
        <v>0.076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55" t="s">
        <v>141</v>
      </c>
      <c r="AT199" s="155" t="s">
        <v>136</v>
      </c>
      <c r="AU199" s="155" t="s">
        <v>87</v>
      </c>
      <c r="AY199" s="17" t="s">
        <v>133</v>
      </c>
      <c r="BE199" s="156">
        <f>IF(N199="základní",J199,0)</f>
        <v>0</v>
      </c>
      <c r="BF199" s="156">
        <f>IF(N199="snížená",J199,0)</f>
        <v>0</v>
      </c>
      <c r="BG199" s="156">
        <f>IF(N199="zákl. přenesená",J199,0)</f>
        <v>0</v>
      </c>
      <c r="BH199" s="156">
        <f>IF(N199="sníž. přenesená",J199,0)</f>
        <v>0</v>
      </c>
      <c r="BI199" s="156">
        <f>IF(N199="nulová",J199,0)</f>
        <v>0</v>
      </c>
      <c r="BJ199" s="17" t="s">
        <v>85</v>
      </c>
      <c r="BK199" s="156">
        <f>ROUND(I199*H199,2)</f>
        <v>0</v>
      </c>
      <c r="BL199" s="17" t="s">
        <v>141</v>
      </c>
      <c r="BM199" s="155" t="s">
        <v>249</v>
      </c>
    </row>
    <row r="200" spans="1:47" s="2" customFormat="1" ht="19.5">
      <c r="A200" s="32"/>
      <c r="B200" s="33"/>
      <c r="C200" s="32"/>
      <c r="D200" s="157" t="s">
        <v>143</v>
      </c>
      <c r="E200" s="32"/>
      <c r="F200" s="158" t="s">
        <v>144</v>
      </c>
      <c r="G200" s="32"/>
      <c r="H200" s="32"/>
      <c r="I200" s="159"/>
      <c r="J200" s="32"/>
      <c r="K200" s="32"/>
      <c r="L200" s="33"/>
      <c r="M200" s="160"/>
      <c r="N200" s="161"/>
      <c r="O200" s="58"/>
      <c r="P200" s="58"/>
      <c r="Q200" s="58"/>
      <c r="R200" s="58"/>
      <c r="S200" s="58"/>
      <c r="T200" s="59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T200" s="17" t="s">
        <v>143</v>
      </c>
      <c r="AU200" s="17" t="s">
        <v>87</v>
      </c>
    </row>
    <row r="201" spans="2:51" s="14" customFormat="1" ht="11.25">
      <c r="B201" s="169"/>
      <c r="D201" s="157" t="s">
        <v>145</v>
      </c>
      <c r="E201" s="170" t="s">
        <v>1</v>
      </c>
      <c r="F201" s="171" t="s">
        <v>85</v>
      </c>
      <c r="H201" s="172">
        <v>1</v>
      </c>
      <c r="I201" s="173"/>
      <c r="L201" s="169"/>
      <c r="M201" s="174"/>
      <c r="N201" s="175"/>
      <c r="O201" s="175"/>
      <c r="P201" s="175"/>
      <c r="Q201" s="175"/>
      <c r="R201" s="175"/>
      <c r="S201" s="175"/>
      <c r="T201" s="176"/>
      <c r="AT201" s="170" t="s">
        <v>145</v>
      </c>
      <c r="AU201" s="170" t="s">
        <v>87</v>
      </c>
      <c r="AV201" s="14" t="s">
        <v>87</v>
      </c>
      <c r="AW201" s="14" t="s">
        <v>32</v>
      </c>
      <c r="AX201" s="14" t="s">
        <v>85</v>
      </c>
      <c r="AY201" s="170" t="s">
        <v>133</v>
      </c>
    </row>
    <row r="202" spans="1:65" s="2" customFormat="1" ht="24.2" customHeight="1">
      <c r="A202" s="32"/>
      <c r="B202" s="143"/>
      <c r="C202" s="144" t="s">
        <v>250</v>
      </c>
      <c r="D202" s="144" t="s">
        <v>136</v>
      </c>
      <c r="E202" s="145" t="s">
        <v>251</v>
      </c>
      <c r="F202" s="146" t="s">
        <v>252</v>
      </c>
      <c r="G202" s="147" t="s">
        <v>139</v>
      </c>
      <c r="H202" s="148">
        <v>92.03</v>
      </c>
      <c r="I202" s="149"/>
      <c r="J202" s="150">
        <f>ROUND(I202*H202,2)</f>
        <v>0</v>
      </c>
      <c r="K202" s="146" t="s">
        <v>159</v>
      </c>
      <c r="L202" s="33"/>
      <c r="M202" s="151" t="s">
        <v>1</v>
      </c>
      <c r="N202" s="152" t="s">
        <v>42</v>
      </c>
      <c r="O202" s="58"/>
      <c r="P202" s="153">
        <f>O202*H202</f>
        <v>0</v>
      </c>
      <c r="Q202" s="153">
        <v>0</v>
      </c>
      <c r="R202" s="153">
        <f>Q202*H202</f>
        <v>0</v>
      </c>
      <c r="S202" s="153">
        <v>0.00143</v>
      </c>
      <c r="T202" s="154">
        <f>S202*H202</f>
        <v>0.1316029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55" t="s">
        <v>141</v>
      </c>
      <c r="AT202" s="155" t="s">
        <v>136</v>
      </c>
      <c r="AU202" s="155" t="s">
        <v>87</v>
      </c>
      <c r="AY202" s="17" t="s">
        <v>133</v>
      </c>
      <c r="BE202" s="156">
        <f>IF(N202="základní",J202,0)</f>
        <v>0</v>
      </c>
      <c r="BF202" s="156">
        <f>IF(N202="snížená",J202,0)</f>
        <v>0</v>
      </c>
      <c r="BG202" s="156">
        <f>IF(N202="zákl. přenesená",J202,0)</f>
        <v>0</v>
      </c>
      <c r="BH202" s="156">
        <f>IF(N202="sníž. přenesená",J202,0)</f>
        <v>0</v>
      </c>
      <c r="BI202" s="156">
        <f>IF(N202="nulová",J202,0)</f>
        <v>0</v>
      </c>
      <c r="BJ202" s="17" t="s">
        <v>85</v>
      </c>
      <c r="BK202" s="156">
        <f>ROUND(I202*H202,2)</f>
        <v>0</v>
      </c>
      <c r="BL202" s="17" t="s">
        <v>141</v>
      </c>
      <c r="BM202" s="155" t="s">
        <v>253</v>
      </c>
    </row>
    <row r="203" spans="2:51" s="13" customFormat="1" ht="11.25">
      <c r="B203" s="162"/>
      <c r="D203" s="157" t="s">
        <v>145</v>
      </c>
      <c r="E203" s="163" t="s">
        <v>1</v>
      </c>
      <c r="F203" s="164" t="s">
        <v>153</v>
      </c>
      <c r="H203" s="163" t="s">
        <v>1</v>
      </c>
      <c r="I203" s="165"/>
      <c r="L203" s="162"/>
      <c r="M203" s="166"/>
      <c r="N203" s="167"/>
      <c r="O203" s="167"/>
      <c r="P203" s="167"/>
      <c r="Q203" s="167"/>
      <c r="R203" s="167"/>
      <c r="S203" s="167"/>
      <c r="T203" s="168"/>
      <c r="AT203" s="163" t="s">
        <v>145</v>
      </c>
      <c r="AU203" s="163" t="s">
        <v>87</v>
      </c>
      <c r="AV203" s="13" t="s">
        <v>85</v>
      </c>
      <c r="AW203" s="13" t="s">
        <v>32</v>
      </c>
      <c r="AX203" s="13" t="s">
        <v>77</v>
      </c>
      <c r="AY203" s="163" t="s">
        <v>133</v>
      </c>
    </row>
    <row r="204" spans="2:51" s="13" customFormat="1" ht="11.25">
      <c r="B204" s="162"/>
      <c r="D204" s="157" t="s">
        <v>145</v>
      </c>
      <c r="E204" s="163" t="s">
        <v>1</v>
      </c>
      <c r="F204" s="164" t="s">
        <v>178</v>
      </c>
      <c r="H204" s="163" t="s">
        <v>1</v>
      </c>
      <c r="I204" s="165"/>
      <c r="L204" s="162"/>
      <c r="M204" s="166"/>
      <c r="N204" s="167"/>
      <c r="O204" s="167"/>
      <c r="P204" s="167"/>
      <c r="Q204" s="167"/>
      <c r="R204" s="167"/>
      <c r="S204" s="167"/>
      <c r="T204" s="168"/>
      <c r="AT204" s="163" t="s">
        <v>145</v>
      </c>
      <c r="AU204" s="163" t="s">
        <v>87</v>
      </c>
      <c r="AV204" s="13" t="s">
        <v>85</v>
      </c>
      <c r="AW204" s="13" t="s">
        <v>32</v>
      </c>
      <c r="AX204" s="13" t="s">
        <v>77</v>
      </c>
      <c r="AY204" s="163" t="s">
        <v>133</v>
      </c>
    </row>
    <row r="205" spans="2:51" s="14" customFormat="1" ht="11.25">
      <c r="B205" s="169"/>
      <c r="D205" s="157" t="s">
        <v>145</v>
      </c>
      <c r="E205" s="170" t="s">
        <v>1</v>
      </c>
      <c r="F205" s="171" t="s">
        <v>179</v>
      </c>
      <c r="H205" s="172">
        <v>63.33</v>
      </c>
      <c r="I205" s="173"/>
      <c r="L205" s="169"/>
      <c r="M205" s="174"/>
      <c r="N205" s="175"/>
      <c r="O205" s="175"/>
      <c r="P205" s="175"/>
      <c r="Q205" s="175"/>
      <c r="R205" s="175"/>
      <c r="S205" s="175"/>
      <c r="T205" s="176"/>
      <c r="AT205" s="170" t="s">
        <v>145</v>
      </c>
      <c r="AU205" s="170" t="s">
        <v>87</v>
      </c>
      <c r="AV205" s="14" t="s">
        <v>87</v>
      </c>
      <c r="AW205" s="14" t="s">
        <v>32</v>
      </c>
      <c r="AX205" s="14" t="s">
        <v>77</v>
      </c>
      <c r="AY205" s="170" t="s">
        <v>133</v>
      </c>
    </row>
    <row r="206" spans="2:51" s="14" customFormat="1" ht="11.25">
      <c r="B206" s="169"/>
      <c r="D206" s="157" t="s">
        <v>145</v>
      </c>
      <c r="E206" s="170" t="s">
        <v>1</v>
      </c>
      <c r="F206" s="171" t="s">
        <v>180</v>
      </c>
      <c r="H206" s="172">
        <v>-2.6</v>
      </c>
      <c r="I206" s="173"/>
      <c r="L206" s="169"/>
      <c r="M206" s="174"/>
      <c r="N206" s="175"/>
      <c r="O206" s="175"/>
      <c r="P206" s="175"/>
      <c r="Q206" s="175"/>
      <c r="R206" s="175"/>
      <c r="S206" s="175"/>
      <c r="T206" s="176"/>
      <c r="AT206" s="170" t="s">
        <v>145</v>
      </c>
      <c r="AU206" s="170" t="s">
        <v>87</v>
      </c>
      <c r="AV206" s="14" t="s">
        <v>87</v>
      </c>
      <c r="AW206" s="14" t="s">
        <v>32</v>
      </c>
      <c r="AX206" s="14" t="s">
        <v>77</v>
      </c>
      <c r="AY206" s="170" t="s">
        <v>133</v>
      </c>
    </row>
    <row r="207" spans="2:51" s="14" customFormat="1" ht="11.25">
      <c r="B207" s="169"/>
      <c r="D207" s="157" t="s">
        <v>145</v>
      </c>
      <c r="E207" s="170" t="s">
        <v>1</v>
      </c>
      <c r="F207" s="171" t="s">
        <v>181</v>
      </c>
      <c r="H207" s="172">
        <v>3.5</v>
      </c>
      <c r="I207" s="173"/>
      <c r="L207" s="169"/>
      <c r="M207" s="174"/>
      <c r="N207" s="175"/>
      <c r="O207" s="175"/>
      <c r="P207" s="175"/>
      <c r="Q207" s="175"/>
      <c r="R207" s="175"/>
      <c r="S207" s="175"/>
      <c r="T207" s="176"/>
      <c r="AT207" s="170" t="s">
        <v>145</v>
      </c>
      <c r="AU207" s="170" t="s">
        <v>87</v>
      </c>
      <c r="AV207" s="14" t="s">
        <v>87</v>
      </c>
      <c r="AW207" s="14" t="s">
        <v>32</v>
      </c>
      <c r="AX207" s="14" t="s">
        <v>77</v>
      </c>
      <c r="AY207" s="170" t="s">
        <v>133</v>
      </c>
    </row>
    <row r="208" spans="2:51" s="13" customFormat="1" ht="11.25">
      <c r="B208" s="162"/>
      <c r="D208" s="157" t="s">
        <v>145</v>
      </c>
      <c r="E208" s="163" t="s">
        <v>1</v>
      </c>
      <c r="F208" s="164" t="s">
        <v>154</v>
      </c>
      <c r="H208" s="163" t="s">
        <v>1</v>
      </c>
      <c r="I208" s="165"/>
      <c r="L208" s="162"/>
      <c r="M208" s="166"/>
      <c r="N208" s="167"/>
      <c r="O208" s="167"/>
      <c r="P208" s="167"/>
      <c r="Q208" s="167"/>
      <c r="R208" s="167"/>
      <c r="S208" s="167"/>
      <c r="T208" s="168"/>
      <c r="AT208" s="163" t="s">
        <v>145</v>
      </c>
      <c r="AU208" s="163" t="s">
        <v>87</v>
      </c>
      <c r="AV208" s="13" t="s">
        <v>85</v>
      </c>
      <c r="AW208" s="13" t="s">
        <v>32</v>
      </c>
      <c r="AX208" s="13" t="s">
        <v>77</v>
      </c>
      <c r="AY208" s="163" t="s">
        <v>133</v>
      </c>
    </row>
    <row r="209" spans="2:51" s="14" customFormat="1" ht="11.25">
      <c r="B209" s="169"/>
      <c r="D209" s="157" t="s">
        <v>145</v>
      </c>
      <c r="E209" s="170" t="s">
        <v>1</v>
      </c>
      <c r="F209" s="171" t="s">
        <v>155</v>
      </c>
      <c r="H209" s="172">
        <v>27.8</v>
      </c>
      <c r="I209" s="173"/>
      <c r="L209" s="169"/>
      <c r="M209" s="174"/>
      <c r="N209" s="175"/>
      <c r="O209" s="175"/>
      <c r="P209" s="175"/>
      <c r="Q209" s="175"/>
      <c r="R209" s="175"/>
      <c r="S209" s="175"/>
      <c r="T209" s="176"/>
      <c r="AT209" s="170" t="s">
        <v>145</v>
      </c>
      <c r="AU209" s="170" t="s">
        <v>87</v>
      </c>
      <c r="AV209" s="14" t="s">
        <v>87</v>
      </c>
      <c r="AW209" s="14" t="s">
        <v>32</v>
      </c>
      <c r="AX209" s="14" t="s">
        <v>77</v>
      </c>
      <c r="AY209" s="170" t="s">
        <v>133</v>
      </c>
    </row>
    <row r="210" spans="2:51" s="15" customFormat="1" ht="11.25">
      <c r="B210" s="177"/>
      <c r="D210" s="157" t="s">
        <v>145</v>
      </c>
      <c r="E210" s="178" t="s">
        <v>1</v>
      </c>
      <c r="F210" s="179" t="s">
        <v>182</v>
      </c>
      <c r="H210" s="180">
        <v>92.02999999999999</v>
      </c>
      <c r="I210" s="181"/>
      <c r="L210" s="177"/>
      <c r="M210" s="182"/>
      <c r="N210" s="183"/>
      <c r="O210" s="183"/>
      <c r="P210" s="183"/>
      <c r="Q210" s="183"/>
      <c r="R210" s="183"/>
      <c r="S210" s="183"/>
      <c r="T210" s="184"/>
      <c r="AT210" s="178" t="s">
        <v>145</v>
      </c>
      <c r="AU210" s="178" t="s">
        <v>87</v>
      </c>
      <c r="AV210" s="15" t="s">
        <v>141</v>
      </c>
      <c r="AW210" s="15" t="s">
        <v>32</v>
      </c>
      <c r="AX210" s="15" t="s">
        <v>85</v>
      </c>
      <c r="AY210" s="178" t="s">
        <v>133</v>
      </c>
    </row>
    <row r="211" spans="1:65" s="2" customFormat="1" ht="37.9" customHeight="1">
      <c r="A211" s="32"/>
      <c r="B211" s="143"/>
      <c r="C211" s="144" t="s">
        <v>254</v>
      </c>
      <c r="D211" s="144" t="s">
        <v>136</v>
      </c>
      <c r="E211" s="145" t="s">
        <v>255</v>
      </c>
      <c r="F211" s="146" t="s">
        <v>256</v>
      </c>
      <c r="G211" s="147" t="s">
        <v>139</v>
      </c>
      <c r="H211" s="148">
        <v>27.99</v>
      </c>
      <c r="I211" s="149"/>
      <c r="J211" s="150">
        <f>ROUND(I211*H211,2)</f>
        <v>0</v>
      </c>
      <c r="K211" s="146" t="s">
        <v>159</v>
      </c>
      <c r="L211" s="33"/>
      <c r="M211" s="151" t="s">
        <v>1</v>
      </c>
      <c r="N211" s="152" t="s">
        <v>42</v>
      </c>
      <c r="O211" s="58"/>
      <c r="P211" s="153">
        <f>O211*H211</f>
        <v>0</v>
      </c>
      <c r="Q211" s="153">
        <v>0</v>
      </c>
      <c r="R211" s="153">
        <f>Q211*H211</f>
        <v>0</v>
      </c>
      <c r="S211" s="153">
        <v>0.046</v>
      </c>
      <c r="T211" s="154">
        <f>S211*H211</f>
        <v>1.28754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55" t="s">
        <v>141</v>
      </c>
      <c r="AT211" s="155" t="s">
        <v>136</v>
      </c>
      <c r="AU211" s="155" t="s">
        <v>87</v>
      </c>
      <c r="AY211" s="17" t="s">
        <v>133</v>
      </c>
      <c r="BE211" s="156">
        <f>IF(N211="základní",J211,0)</f>
        <v>0</v>
      </c>
      <c r="BF211" s="156">
        <f>IF(N211="snížená",J211,0)</f>
        <v>0</v>
      </c>
      <c r="BG211" s="156">
        <f>IF(N211="zákl. přenesená",J211,0)</f>
        <v>0</v>
      </c>
      <c r="BH211" s="156">
        <f>IF(N211="sníž. přenesená",J211,0)</f>
        <v>0</v>
      </c>
      <c r="BI211" s="156">
        <f>IF(N211="nulová",J211,0)</f>
        <v>0</v>
      </c>
      <c r="BJ211" s="17" t="s">
        <v>85</v>
      </c>
      <c r="BK211" s="156">
        <f>ROUND(I211*H211,2)</f>
        <v>0</v>
      </c>
      <c r="BL211" s="17" t="s">
        <v>141</v>
      </c>
      <c r="BM211" s="155" t="s">
        <v>257</v>
      </c>
    </row>
    <row r="212" spans="2:51" s="13" customFormat="1" ht="11.25">
      <c r="B212" s="162"/>
      <c r="D212" s="157" t="s">
        <v>145</v>
      </c>
      <c r="E212" s="163" t="s">
        <v>1</v>
      </c>
      <c r="F212" s="164" t="s">
        <v>258</v>
      </c>
      <c r="H212" s="163" t="s">
        <v>1</v>
      </c>
      <c r="I212" s="165"/>
      <c r="L212" s="162"/>
      <c r="M212" s="166"/>
      <c r="N212" s="167"/>
      <c r="O212" s="167"/>
      <c r="P212" s="167"/>
      <c r="Q212" s="167"/>
      <c r="R212" s="167"/>
      <c r="S212" s="167"/>
      <c r="T212" s="168"/>
      <c r="AT212" s="163" t="s">
        <v>145</v>
      </c>
      <c r="AU212" s="163" t="s">
        <v>87</v>
      </c>
      <c r="AV212" s="13" t="s">
        <v>85</v>
      </c>
      <c r="AW212" s="13" t="s">
        <v>32</v>
      </c>
      <c r="AX212" s="13" t="s">
        <v>77</v>
      </c>
      <c r="AY212" s="163" t="s">
        <v>133</v>
      </c>
    </row>
    <row r="213" spans="2:51" s="13" customFormat="1" ht="11.25">
      <c r="B213" s="162"/>
      <c r="D213" s="157" t="s">
        <v>145</v>
      </c>
      <c r="E213" s="163" t="s">
        <v>1</v>
      </c>
      <c r="F213" s="164" t="s">
        <v>153</v>
      </c>
      <c r="H213" s="163" t="s">
        <v>1</v>
      </c>
      <c r="I213" s="165"/>
      <c r="L213" s="162"/>
      <c r="M213" s="166"/>
      <c r="N213" s="167"/>
      <c r="O213" s="167"/>
      <c r="P213" s="167"/>
      <c r="Q213" s="167"/>
      <c r="R213" s="167"/>
      <c r="S213" s="167"/>
      <c r="T213" s="168"/>
      <c r="AT213" s="163" t="s">
        <v>145</v>
      </c>
      <c r="AU213" s="163" t="s">
        <v>87</v>
      </c>
      <c r="AV213" s="13" t="s">
        <v>85</v>
      </c>
      <c r="AW213" s="13" t="s">
        <v>32</v>
      </c>
      <c r="AX213" s="13" t="s">
        <v>77</v>
      </c>
      <c r="AY213" s="163" t="s">
        <v>133</v>
      </c>
    </row>
    <row r="214" spans="2:51" s="14" customFormat="1" ht="11.25">
      <c r="B214" s="169"/>
      <c r="D214" s="157" t="s">
        <v>145</v>
      </c>
      <c r="E214" s="170" t="s">
        <v>1</v>
      </c>
      <c r="F214" s="171" t="s">
        <v>259</v>
      </c>
      <c r="H214" s="172">
        <v>31.665</v>
      </c>
      <c r="I214" s="173"/>
      <c r="L214" s="169"/>
      <c r="M214" s="174"/>
      <c r="N214" s="175"/>
      <c r="O214" s="175"/>
      <c r="P214" s="175"/>
      <c r="Q214" s="175"/>
      <c r="R214" s="175"/>
      <c r="S214" s="175"/>
      <c r="T214" s="176"/>
      <c r="AT214" s="170" t="s">
        <v>145</v>
      </c>
      <c r="AU214" s="170" t="s">
        <v>87</v>
      </c>
      <c r="AV214" s="14" t="s">
        <v>87</v>
      </c>
      <c r="AW214" s="14" t="s">
        <v>32</v>
      </c>
      <c r="AX214" s="14" t="s">
        <v>77</v>
      </c>
      <c r="AY214" s="170" t="s">
        <v>133</v>
      </c>
    </row>
    <row r="215" spans="2:51" s="14" customFormat="1" ht="11.25">
      <c r="B215" s="169"/>
      <c r="D215" s="157" t="s">
        <v>145</v>
      </c>
      <c r="E215" s="170" t="s">
        <v>1</v>
      </c>
      <c r="F215" s="171" t="s">
        <v>260</v>
      </c>
      <c r="H215" s="172">
        <v>-1.95</v>
      </c>
      <c r="I215" s="173"/>
      <c r="L215" s="169"/>
      <c r="M215" s="174"/>
      <c r="N215" s="175"/>
      <c r="O215" s="175"/>
      <c r="P215" s="175"/>
      <c r="Q215" s="175"/>
      <c r="R215" s="175"/>
      <c r="S215" s="175"/>
      <c r="T215" s="176"/>
      <c r="AT215" s="170" t="s">
        <v>145</v>
      </c>
      <c r="AU215" s="170" t="s">
        <v>87</v>
      </c>
      <c r="AV215" s="14" t="s">
        <v>87</v>
      </c>
      <c r="AW215" s="14" t="s">
        <v>32</v>
      </c>
      <c r="AX215" s="14" t="s">
        <v>77</v>
      </c>
      <c r="AY215" s="170" t="s">
        <v>133</v>
      </c>
    </row>
    <row r="216" spans="2:51" s="14" customFormat="1" ht="11.25">
      <c r="B216" s="169"/>
      <c r="D216" s="157" t="s">
        <v>145</v>
      </c>
      <c r="E216" s="170" t="s">
        <v>1</v>
      </c>
      <c r="F216" s="171" t="s">
        <v>261</v>
      </c>
      <c r="H216" s="172">
        <v>-2.625</v>
      </c>
      <c r="I216" s="173"/>
      <c r="L216" s="169"/>
      <c r="M216" s="174"/>
      <c r="N216" s="175"/>
      <c r="O216" s="175"/>
      <c r="P216" s="175"/>
      <c r="Q216" s="175"/>
      <c r="R216" s="175"/>
      <c r="S216" s="175"/>
      <c r="T216" s="176"/>
      <c r="AT216" s="170" t="s">
        <v>145</v>
      </c>
      <c r="AU216" s="170" t="s">
        <v>87</v>
      </c>
      <c r="AV216" s="14" t="s">
        <v>87</v>
      </c>
      <c r="AW216" s="14" t="s">
        <v>32</v>
      </c>
      <c r="AX216" s="14" t="s">
        <v>77</v>
      </c>
      <c r="AY216" s="170" t="s">
        <v>133</v>
      </c>
    </row>
    <row r="217" spans="2:51" s="14" customFormat="1" ht="11.25">
      <c r="B217" s="169"/>
      <c r="D217" s="157" t="s">
        <v>145</v>
      </c>
      <c r="E217" s="170" t="s">
        <v>1</v>
      </c>
      <c r="F217" s="171" t="s">
        <v>262</v>
      </c>
      <c r="H217" s="172">
        <v>-1.5</v>
      </c>
      <c r="I217" s="173"/>
      <c r="L217" s="169"/>
      <c r="M217" s="174"/>
      <c r="N217" s="175"/>
      <c r="O217" s="175"/>
      <c r="P217" s="175"/>
      <c r="Q217" s="175"/>
      <c r="R217" s="175"/>
      <c r="S217" s="175"/>
      <c r="T217" s="176"/>
      <c r="AT217" s="170" t="s">
        <v>145</v>
      </c>
      <c r="AU217" s="170" t="s">
        <v>87</v>
      </c>
      <c r="AV217" s="14" t="s">
        <v>87</v>
      </c>
      <c r="AW217" s="14" t="s">
        <v>32</v>
      </c>
      <c r="AX217" s="14" t="s">
        <v>77</v>
      </c>
      <c r="AY217" s="170" t="s">
        <v>133</v>
      </c>
    </row>
    <row r="218" spans="2:51" s="13" customFormat="1" ht="11.25">
      <c r="B218" s="162"/>
      <c r="D218" s="157" t="s">
        <v>145</v>
      </c>
      <c r="E218" s="163" t="s">
        <v>1</v>
      </c>
      <c r="F218" s="164" t="s">
        <v>263</v>
      </c>
      <c r="H218" s="163" t="s">
        <v>1</v>
      </c>
      <c r="I218" s="165"/>
      <c r="L218" s="162"/>
      <c r="M218" s="166"/>
      <c r="N218" s="167"/>
      <c r="O218" s="167"/>
      <c r="P218" s="167"/>
      <c r="Q218" s="167"/>
      <c r="R218" s="167"/>
      <c r="S218" s="167"/>
      <c r="T218" s="168"/>
      <c r="AT218" s="163" t="s">
        <v>145</v>
      </c>
      <c r="AU218" s="163" t="s">
        <v>87</v>
      </c>
      <c r="AV218" s="13" t="s">
        <v>85</v>
      </c>
      <c r="AW218" s="13" t="s">
        <v>32</v>
      </c>
      <c r="AX218" s="13" t="s">
        <v>77</v>
      </c>
      <c r="AY218" s="163" t="s">
        <v>133</v>
      </c>
    </row>
    <row r="219" spans="2:51" s="14" customFormat="1" ht="11.25">
      <c r="B219" s="169"/>
      <c r="D219" s="157" t="s">
        <v>145</v>
      </c>
      <c r="E219" s="170" t="s">
        <v>1</v>
      </c>
      <c r="F219" s="171" t="s">
        <v>264</v>
      </c>
      <c r="H219" s="172">
        <v>1.5</v>
      </c>
      <c r="I219" s="173"/>
      <c r="L219" s="169"/>
      <c r="M219" s="174"/>
      <c r="N219" s="175"/>
      <c r="O219" s="175"/>
      <c r="P219" s="175"/>
      <c r="Q219" s="175"/>
      <c r="R219" s="175"/>
      <c r="S219" s="175"/>
      <c r="T219" s="176"/>
      <c r="AT219" s="170" t="s">
        <v>145</v>
      </c>
      <c r="AU219" s="170" t="s">
        <v>87</v>
      </c>
      <c r="AV219" s="14" t="s">
        <v>87</v>
      </c>
      <c r="AW219" s="14" t="s">
        <v>32</v>
      </c>
      <c r="AX219" s="14" t="s">
        <v>77</v>
      </c>
      <c r="AY219" s="170" t="s">
        <v>133</v>
      </c>
    </row>
    <row r="220" spans="2:51" s="14" customFormat="1" ht="11.25">
      <c r="B220" s="169"/>
      <c r="D220" s="157" t="s">
        <v>145</v>
      </c>
      <c r="E220" s="170" t="s">
        <v>1</v>
      </c>
      <c r="F220" s="171" t="s">
        <v>265</v>
      </c>
      <c r="H220" s="172">
        <v>0.9</v>
      </c>
      <c r="I220" s="173"/>
      <c r="L220" s="169"/>
      <c r="M220" s="174"/>
      <c r="N220" s="175"/>
      <c r="O220" s="175"/>
      <c r="P220" s="175"/>
      <c r="Q220" s="175"/>
      <c r="R220" s="175"/>
      <c r="S220" s="175"/>
      <c r="T220" s="176"/>
      <c r="AT220" s="170" t="s">
        <v>145</v>
      </c>
      <c r="AU220" s="170" t="s">
        <v>87</v>
      </c>
      <c r="AV220" s="14" t="s">
        <v>87</v>
      </c>
      <c r="AW220" s="14" t="s">
        <v>32</v>
      </c>
      <c r="AX220" s="14" t="s">
        <v>77</v>
      </c>
      <c r="AY220" s="170" t="s">
        <v>133</v>
      </c>
    </row>
    <row r="221" spans="2:51" s="15" customFormat="1" ht="11.25">
      <c r="B221" s="177"/>
      <c r="D221" s="157" t="s">
        <v>145</v>
      </c>
      <c r="E221" s="178" t="s">
        <v>1</v>
      </c>
      <c r="F221" s="179" t="s">
        <v>182</v>
      </c>
      <c r="H221" s="180">
        <v>27.99</v>
      </c>
      <c r="I221" s="181"/>
      <c r="L221" s="177"/>
      <c r="M221" s="182"/>
      <c r="N221" s="183"/>
      <c r="O221" s="183"/>
      <c r="P221" s="183"/>
      <c r="Q221" s="183"/>
      <c r="R221" s="183"/>
      <c r="S221" s="183"/>
      <c r="T221" s="184"/>
      <c r="AT221" s="178" t="s">
        <v>145</v>
      </c>
      <c r="AU221" s="178" t="s">
        <v>87</v>
      </c>
      <c r="AV221" s="15" t="s">
        <v>141</v>
      </c>
      <c r="AW221" s="15" t="s">
        <v>32</v>
      </c>
      <c r="AX221" s="15" t="s">
        <v>85</v>
      </c>
      <c r="AY221" s="178" t="s">
        <v>133</v>
      </c>
    </row>
    <row r="222" spans="1:65" s="2" customFormat="1" ht="24.2" customHeight="1">
      <c r="A222" s="32"/>
      <c r="B222" s="143"/>
      <c r="C222" s="144" t="s">
        <v>266</v>
      </c>
      <c r="D222" s="144" t="s">
        <v>136</v>
      </c>
      <c r="E222" s="145" t="s">
        <v>267</v>
      </c>
      <c r="F222" s="146" t="s">
        <v>268</v>
      </c>
      <c r="G222" s="147" t="s">
        <v>139</v>
      </c>
      <c r="H222" s="148">
        <v>119.53</v>
      </c>
      <c r="I222" s="149"/>
      <c r="J222" s="150">
        <f>ROUND(I222*H222,2)</f>
        <v>0</v>
      </c>
      <c r="K222" s="146" t="s">
        <v>159</v>
      </c>
      <c r="L222" s="33"/>
      <c r="M222" s="151" t="s">
        <v>1</v>
      </c>
      <c r="N222" s="152" t="s">
        <v>42</v>
      </c>
      <c r="O222" s="58"/>
      <c r="P222" s="153">
        <f>O222*H222</f>
        <v>0</v>
      </c>
      <c r="Q222" s="153">
        <v>0</v>
      </c>
      <c r="R222" s="153">
        <f>Q222*H222</f>
        <v>0</v>
      </c>
      <c r="S222" s="153">
        <v>0</v>
      </c>
      <c r="T222" s="154">
        <f>S222*H222</f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55" t="s">
        <v>141</v>
      </c>
      <c r="AT222" s="155" t="s">
        <v>136</v>
      </c>
      <c r="AU222" s="155" t="s">
        <v>87</v>
      </c>
      <c r="AY222" s="17" t="s">
        <v>133</v>
      </c>
      <c r="BE222" s="156">
        <f>IF(N222="základní",J222,0)</f>
        <v>0</v>
      </c>
      <c r="BF222" s="156">
        <f>IF(N222="snížená",J222,0)</f>
        <v>0</v>
      </c>
      <c r="BG222" s="156">
        <f>IF(N222="zákl. přenesená",J222,0)</f>
        <v>0</v>
      </c>
      <c r="BH222" s="156">
        <f>IF(N222="sníž. přenesená",J222,0)</f>
        <v>0</v>
      </c>
      <c r="BI222" s="156">
        <f>IF(N222="nulová",J222,0)</f>
        <v>0</v>
      </c>
      <c r="BJ222" s="17" t="s">
        <v>85</v>
      </c>
      <c r="BK222" s="156">
        <f>ROUND(I222*H222,2)</f>
        <v>0</v>
      </c>
      <c r="BL222" s="17" t="s">
        <v>141</v>
      </c>
      <c r="BM222" s="155" t="s">
        <v>269</v>
      </c>
    </row>
    <row r="223" spans="2:51" s="13" customFormat="1" ht="11.25">
      <c r="B223" s="162"/>
      <c r="D223" s="157" t="s">
        <v>145</v>
      </c>
      <c r="E223" s="163" t="s">
        <v>1</v>
      </c>
      <c r="F223" s="164" t="s">
        <v>153</v>
      </c>
      <c r="H223" s="163" t="s">
        <v>1</v>
      </c>
      <c r="I223" s="165"/>
      <c r="L223" s="162"/>
      <c r="M223" s="166"/>
      <c r="N223" s="167"/>
      <c r="O223" s="167"/>
      <c r="P223" s="167"/>
      <c r="Q223" s="167"/>
      <c r="R223" s="167"/>
      <c r="S223" s="167"/>
      <c r="T223" s="168"/>
      <c r="AT223" s="163" t="s">
        <v>145</v>
      </c>
      <c r="AU223" s="163" t="s">
        <v>87</v>
      </c>
      <c r="AV223" s="13" t="s">
        <v>85</v>
      </c>
      <c r="AW223" s="13" t="s">
        <v>32</v>
      </c>
      <c r="AX223" s="13" t="s">
        <v>77</v>
      </c>
      <c r="AY223" s="163" t="s">
        <v>133</v>
      </c>
    </row>
    <row r="224" spans="2:51" s="13" customFormat="1" ht="11.25">
      <c r="B224" s="162"/>
      <c r="D224" s="157" t="s">
        <v>145</v>
      </c>
      <c r="E224" s="163" t="s">
        <v>1</v>
      </c>
      <c r="F224" s="164" t="s">
        <v>270</v>
      </c>
      <c r="H224" s="163" t="s">
        <v>1</v>
      </c>
      <c r="I224" s="165"/>
      <c r="L224" s="162"/>
      <c r="M224" s="166"/>
      <c r="N224" s="167"/>
      <c r="O224" s="167"/>
      <c r="P224" s="167"/>
      <c r="Q224" s="167"/>
      <c r="R224" s="167"/>
      <c r="S224" s="167"/>
      <c r="T224" s="168"/>
      <c r="AT224" s="163" t="s">
        <v>145</v>
      </c>
      <c r="AU224" s="163" t="s">
        <v>87</v>
      </c>
      <c r="AV224" s="13" t="s">
        <v>85</v>
      </c>
      <c r="AW224" s="13" t="s">
        <v>32</v>
      </c>
      <c r="AX224" s="13" t="s">
        <v>77</v>
      </c>
      <c r="AY224" s="163" t="s">
        <v>133</v>
      </c>
    </row>
    <row r="225" spans="2:51" s="14" customFormat="1" ht="11.25">
      <c r="B225" s="169"/>
      <c r="D225" s="157" t="s">
        <v>145</v>
      </c>
      <c r="E225" s="170" t="s">
        <v>1</v>
      </c>
      <c r="F225" s="171" t="s">
        <v>271</v>
      </c>
      <c r="H225" s="172">
        <v>92.03</v>
      </c>
      <c r="I225" s="173"/>
      <c r="L225" s="169"/>
      <c r="M225" s="174"/>
      <c r="N225" s="175"/>
      <c r="O225" s="175"/>
      <c r="P225" s="175"/>
      <c r="Q225" s="175"/>
      <c r="R225" s="175"/>
      <c r="S225" s="175"/>
      <c r="T225" s="176"/>
      <c r="AT225" s="170" t="s">
        <v>145</v>
      </c>
      <c r="AU225" s="170" t="s">
        <v>87</v>
      </c>
      <c r="AV225" s="14" t="s">
        <v>87</v>
      </c>
      <c r="AW225" s="14" t="s">
        <v>32</v>
      </c>
      <c r="AX225" s="14" t="s">
        <v>77</v>
      </c>
      <c r="AY225" s="170" t="s">
        <v>133</v>
      </c>
    </row>
    <row r="226" spans="2:51" s="13" customFormat="1" ht="11.25">
      <c r="B226" s="162"/>
      <c r="D226" s="157" t="s">
        <v>145</v>
      </c>
      <c r="E226" s="163" t="s">
        <v>1</v>
      </c>
      <c r="F226" s="164" t="s">
        <v>214</v>
      </c>
      <c r="H226" s="163" t="s">
        <v>1</v>
      </c>
      <c r="I226" s="165"/>
      <c r="L226" s="162"/>
      <c r="M226" s="166"/>
      <c r="N226" s="167"/>
      <c r="O226" s="167"/>
      <c r="P226" s="167"/>
      <c r="Q226" s="167"/>
      <c r="R226" s="167"/>
      <c r="S226" s="167"/>
      <c r="T226" s="168"/>
      <c r="AT226" s="163" t="s">
        <v>145</v>
      </c>
      <c r="AU226" s="163" t="s">
        <v>87</v>
      </c>
      <c r="AV226" s="13" t="s">
        <v>85</v>
      </c>
      <c r="AW226" s="13" t="s">
        <v>32</v>
      </c>
      <c r="AX226" s="13" t="s">
        <v>77</v>
      </c>
      <c r="AY226" s="163" t="s">
        <v>133</v>
      </c>
    </row>
    <row r="227" spans="2:51" s="14" customFormat="1" ht="11.25">
      <c r="B227" s="169"/>
      <c r="D227" s="157" t="s">
        <v>145</v>
      </c>
      <c r="E227" s="170" t="s">
        <v>1</v>
      </c>
      <c r="F227" s="171" t="s">
        <v>215</v>
      </c>
      <c r="H227" s="172">
        <v>27.5</v>
      </c>
      <c r="I227" s="173"/>
      <c r="L227" s="169"/>
      <c r="M227" s="174"/>
      <c r="N227" s="175"/>
      <c r="O227" s="175"/>
      <c r="P227" s="175"/>
      <c r="Q227" s="175"/>
      <c r="R227" s="175"/>
      <c r="S227" s="175"/>
      <c r="T227" s="176"/>
      <c r="AT227" s="170" t="s">
        <v>145</v>
      </c>
      <c r="AU227" s="170" t="s">
        <v>87</v>
      </c>
      <c r="AV227" s="14" t="s">
        <v>87</v>
      </c>
      <c r="AW227" s="14" t="s">
        <v>32</v>
      </c>
      <c r="AX227" s="14" t="s">
        <v>77</v>
      </c>
      <c r="AY227" s="170" t="s">
        <v>133</v>
      </c>
    </row>
    <row r="228" spans="2:51" s="15" customFormat="1" ht="11.25">
      <c r="B228" s="177"/>
      <c r="D228" s="157" t="s">
        <v>145</v>
      </c>
      <c r="E228" s="178" t="s">
        <v>1</v>
      </c>
      <c r="F228" s="179" t="s">
        <v>182</v>
      </c>
      <c r="H228" s="180">
        <v>119.53</v>
      </c>
      <c r="I228" s="181"/>
      <c r="L228" s="177"/>
      <c r="M228" s="182"/>
      <c r="N228" s="183"/>
      <c r="O228" s="183"/>
      <c r="P228" s="183"/>
      <c r="Q228" s="183"/>
      <c r="R228" s="183"/>
      <c r="S228" s="183"/>
      <c r="T228" s="184"/>
      <c r="AT228" s="178" t="s">
        <v>145</v>
      </c>
      <c r="AU228" s="178" t="s">
        <v>87</v>
      </c>
      <c r="AV228" s="15" t="s">
        <v>141</v>
      </c>
      <c r="AW228" s="15" t="s">
        <v>32</v>
      </c>
      <c r="AX228" s="15" t="s">
        <v>85</v>
      </c>
      <c r="AY228" s="178" t="s">
        <v>133</v>
      </c>
    </row>
    <row r="229" spans="1:65" s="2" customFormat="1" ht="24.2" customHeight="1">
      <c r="A229" s="32"/>
      <c r="B229" s="143"/>
      <c r="C229" s="144" t="s">
        <v>272</v>
      </c>
      <c r="D229" s="144" t="s">
        <v>136</v>
      </c>
      <c r="E229" s="145" t="s">
        <v>273</v>
      </c>
      <c r="F229" s="146" t="s">
        <v>274</v>
      </c>
      <c r="G229" s="147" t="s">
        <v>220</v>
      </c>
      <c r="H229" s="148">
        <v>1</v>
      </c>
      <c r="I229" s="149"/>
      <c r="J229" s="150">
        <f>ROUND(I229*H229,2)</f>
        <v>0</v>
      </c>
      <c r="K229" s="146" t="s">
        <v>140</v>
      </c>
      <c r="L229" s="33"/>
      <c r="M229" s="151" t="s">
        <v>1</v>
      </c>
      <c r="N229" s="152" t="s">
        <v>42</v>
      </c>
      <c r="O229" s="58"/>
      <c r="P229" s="153">
        <f>O229*H229</f>
        <v>0</v>
      </c>
      <c r="Q229" s="153">
        <v>0</v>
      </c>
      <c r="R229" s="153">
        <f>Q229*H229</f>
        <v>0</v>
      </c>
      <c r="S229" s="153">
        <v>0</v>
      </c>
      <c r="T229" s="154">
        <f>S229*H229</f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55" t="s">
        <v>141</v>
      </c>
      <c r="AT229" s="155" t="s">
        <v>136</v>
      </c>
      <c r="AU229" s="155" t="s">
        <v>87</v>
      </c>
      <c r="AY229" s="17" t="s">
        <v>133</v>
      </c>
      <c r="BE229" s="156">
        <f>IF(N229="základní",J229,0)</f>
        <v>0</v>
      </c>
      <c r="BF229" s="156">
        <f>IF(N229="snížená",J229,0)</f>
        <v>0</v>
      </c>
      <c r="BG229" s="156">
        <f>IF(N229="zákl. přenesená",J229,0)</f>
        <v>0</v>
      </c>
      <c r="BH229" s="156">
        <f>IF(N229="sníž. přenesená",J229,0)</f>
        <v>0</v>
      </c>
      <c r="BI229" s="156">
        <f>IF(N229="nulová",J229,0)</f>
        <v>0</v>
      </c>
      <c r="BJ229" s="17" t="s">
        <v>85</v>
      </c>
      <c r="BK229" s="156">
        <f>ROUND(I229*H229,2)</f>
        <v>0</v>
      </c>
      <c r="BL229" s="17" t="s">
        <v>141</v>
      </c>
      <c r="BM229" s="155" t="s">
        <v>275</v>
      </c>
    </row>
    <row r="230" spans="1:47" s="2" customFormat="1" ht="19.5">
      <c r="A230" s="32"/>
      <c r="B230" s="33"/>
      <c r="C230" s="32"/>
      <c r="D230" s="157" t="s">
        <v>143</v>
      </c>
      <c r="E230" s="32"/>
      <c r="F230" s="158" t="s">
        <v>144</v>
      </c>
      <c r="G230" s="32"/>
      <c r="H230" s="32"/>
      <c r="I230" s="159"/>
      <c r="J230" s="32"/>
      <c r="K230" s="32"/>
      <c r="L230" s="33"/>
      <c r="M230" s="160"/>
      <c r="N230" s="161"/>
      <c r="O230" s="58"/>
      <c r="P230" s="58"/>
      <c r="Q230" s="58"/>
      <c r="R230" s="58"/>
      <c r="S230" s="58"/>
      <c r="T230" s="59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T230" s="17" t="s">
        <v>143</v>
      </c>
      <c r="AU230" s="17" t="s">
        <v>87</v>
      </c>
    </row>
    <row r="231" spans="2:51" s="13" customFormat="1" ht="11.25">
      <c r="B231" s="162"/>
      <c r="D231" s="157" t="s">
        <v>145</v>
      </c>
      <c r="E231" s="163" t="s">
        <v>1</v>
      </c>
      <c r="F231" s="164" t="s">
        <v>146</v>
      </c>
      <c r="H231" s="163" t="s">
        <v>1</v>
      </c>
      <c r="I231" s="165"/>
      <c r="L231" s="162"/>
      <c r="M231" s="166"/>
      <c r="N231" s="167"/>
      <c r="O231" s="167"/>
      <c r="P231" s="167"/>
      <c r="Q231" s="167"/>
      <c r="R231" s="167"/>
      <c r="S231" s="167"/>
      <c r="T231" s="168"/>
      <c r="AT231" s="163" t="s">
        <v>145</v>
      </c>
      <c r="AU231" s="163" t="s">
        <v>87</v>
      </c>
      <c r="AV231" s="13" t="s">
        <v>85</v>
      </c>
      <c r="AW231" s="13" t="s">
        <v>32</v>
      </c>
      <c r="AX231" s="13" t="s">
        <v>77</v>
      </c>
      <c r="AY231" s="163" t="s">
        <v>133</v>
      </c>
    </row>
    <row r="232" spans="2:51" s="13" customFormat="1" ht="22.5">
      <c r="B232" s="162"/>
      <c r="D232" s="157" t="s">
        <v>145</v>
      </c>
      <c r="E232" s="163" t="s">
        <v>1</v>
      </c>
      <c r="F232" s="164" t="s">
        <v>222</v>
      </c>
      <c r="H232" s="163" t="s">
        <v>1</v>
      </c>
      <c r="I232" s="165"/>
      <c r="L232" s="162"/>
      <c r="M232" s="166"/>
      <c r="N232" s="167"/>
      <c r="O232" s="167"/>
      <c r="P232" s="167"/>
      <c r="Q232" s="167"/>
      <c r="R232" s="167"/>
      <c r="S232" s="167"/>
      <c r="T232" s="168"/>
      <c r="AT232" s="163" t="s">
        <v>145</v>
      </c>
      <c r="AU232" s="163" t="s">
        <v>87</v>
      </c>
      <c r="AV232" s="13" t="s">
        <v>85</v>
      </c>
      <c r="AW232" s="13" t="s">
        <v>32</v>
      </c>
      <c r="AX232" s="13" t="s">
        <v>77</v>
      </c>
      <c r="AY232" s="163" t="s">
        <v>133</v>
      </c>
    </row>
    <row r="233" spans="2:51" s="14" customFormat="1" ht="11.25">
      <c r="B233" s="169"/>
      <c r="D233" s="157" t="s">
        <v>145</v>
      </c>
      <c r="E233" s="170" t="s">
        <v>1</v>
      </c>
      <c r="F233" s="171" t="s">
        <v>85</v>
      </c>
      <c r="H233" s="172">
        <v>1</v>
      </c>
      <c r="I233" s="173"/>
      <c r="L233" s="169"/>
      <c r="M233" s="174"/>
      <c r="N233" s="175"/>
      <c r="O233" s="175"/>
      <c r="P233" s="175"/>
      <c r="Q233" s="175"/>
      <c r="R233" s="175"/>
      <c r="S233" s="175"/>
      <c r="T233" s="176"/>
      <c r="AT233" s="170" t="s">
        <v>145</v>
      </c>
      <c r="AU233" s="170" t="s">
        <v>87</v>
      </c>
      <c r="AV233" s="14" t="s">
        <v>87</v>
      </c>
      <c r="AW233" s="14" t="s">
        <v>32</v>
      </c>
      <c r="AX233" s="14" t="s">
        <v>85</v>
      </c>
      <c r="AY233" s="170" t="s">
        <v>133</v>
      </c>
    </row>
    <row r="234" spans="2:63" s="12" customFormat="1" ht="22.9" customHeight="1">
      <c r="B234" s="130"/>
      <c r="D234" s="131" t="s">
        <v>76</v>
      </c>
      <c r="E234" s="141" t="s">
        <v>276</v>
      </c>
      <c r="F234" s="141" t="s">
        <v>277</v>
      </c>
      <c r="I234" s="133"/>
      <c r="J234" s="142">
        <f>BK234</f>
        <v>0</v>
      </c>
      <c r="L234" s="130"/>
      <c r="M234" s="135"/>
      <c r="N234" s="136"/>
      <c r="O234" s="136"/>
      <c r="P234" s="137">
        <f>SUM(P235:P239)</f>
        <v>0</v>
      </c>
      <c r="Q234" s="136"/>
      <c r="R234" s="137">
        <f>SUM(R235:R239)</f>
        <v>0</v>
      </c>
      <c r="S234" s="136"/>
      <c r="T234" s="138">
        <f>SUM(T235:T239)</f>
        <v>0</v>
      </c>
      <c r="AR234" s="131" t="s">
        <v>85</v>
      </c>
      <c r="AT234" s="139" t="s">
        <v>76</v>
      </c>
      <c r="AU234" s="139" t="s">
        <v>85</v>
      </c>
      <c r="AY234" s="131" t="s">
        <v>133</v>
      </c>
      <c r="BK234" s="140">
        <f>SUM(BK235:BK239)</f>
        <v>0</v>
      </c>
    </row>
    <row r="235" spans="1:65" s="2" customFormat="1" ht="33" customHeight="1">
      <c r="A235" s="32"/>
      <c r="B235" s="143"/>
      <c r="C235" s="144" t="s">
        <v>278</v>
      </c>
      <c r="D235" s="144" t="s">
        <v>136</v>
      </c>
      <c r="E235" s="145" t="s">
        <v>279</v>
      </c>
      <c r="F235" s="146" t="s">
        <v>280</v>
      </c>
      <c r="G235" s="147" t="s">
        <v>207</v>
      </c>
      <c r="H235" s="148">
        <v>4.832</v>
      </c>
      <c r="I235" s="149"/>
      <c r="J235" s="150">
        <f>ROUND(I235*H235,2)</f>
        <v>0</v>
      </c>
      <c r="K235" s="146" t="s">
        <v>159</v>
      </c>
      <c r="L235" s="33"/>
      <c r="M235" s="151" t="s">
        <v>1</v>
      </c>
      <c r="N235" s="152" t="s">
        <v>42</v>
      </c>
      <c r="O235" s="58"/>
      <c r="P235" s="153">
        <f>O235*H235</f>
        <v>0</v>
      </c>
      <c r="Q235" s="153">
        <v>0</v>
      </c>
      <c r="R235" s="153">
        <f>Q235*H235</f>
        <v>0</v>
      </c>
      <c r="S235" s="153">
        <v>0</v>
      </c>
      <c r="T235" s="154">
        <f>S235*H235</f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55" t="s">
        <v>141</v>
      </c>
      <c r="AT235" s="155" t="s">
        <v>136</v>
      </c>
      <c r="AU235" s="155" t="s">
        <v>87</v>
      </c>
      <c r="AY235" s="17" t="s">
        <v>133</v>
      </c>
      <c r="BE235" s="156">
        <f>IF(N235="základní",J235,0)</f>
        <v>0</v>
      </c>
      <c r="BF235" s="156">
        <f>IF(N235="snížená",J235,0)</f>
        <v>0</v>
      </c>
      <c r="BG235" s="156">
        <f>IF(N235="zákl. přenesená",J235,0)</f>
        <v>0</v>
      </c>
      <c r="BH235" s="156">
        <f>IF(N235="sníž. přenesená",J235,0)</f>
        <v>0</v>
      </c>
      <c r="BI235" s="156">
        <f>IF(N235="nulová",J235,0)</f>
        <v>0</v>
      </c>
      <c r="BJ235" s="17" t="s">
        <v>85</v>
      </c>
      <c r="BK235" s="156">
        <f>ROUND(I235*H235,2)</f>
        <v>0</v>
      </c>
      <c r="BL235" s="17" t="s">
        <v>141</v>
      </c>
      <c r="BM235" s="155" t="s">
        <v>281</v>
      </c>
    </row>
    <row r="236" spans="1:65" s="2" customFormat="1" ht="24.2" customHeight="1">
      <c r="A236" s="32"/>
      <c r="B236" s="143"/>
      <c r="C236" s="144" t="s">
        <v>282</v>
      </c>
      <c r="D236" s="144" t="s">
        <v>136</v>
      </c>
      <c r="E236" s="145" t="s">
        <v>283</v>
      </c>
      <c r="F236" s="146" t="s">
        <v>284</v>
      </c>
      <c r="G236" s="147" t="s">
        <v>207</v>
      </c>
      <c r="H236" s="148">
        <v>4.832</v>
      </c>
      <c r="I236" s="149"/>
      <c r="J236" s="150">
        <f>ROUND(I236*H236,2)</f>
        <v>0</v>
      </c>
      <c r="K236" s="146" t="s">
        <v>159</v>
      </c>
      <c r="L236" s="33"/>
      <c r="M236" s="151" t="s">
        <v>1</v>
      </c>
      <c r="N236" s="152" t="s">
        <v>42</v>
      </c>
      <c r="O236" s="58"/>
      <c r="P236" s="153">
        <f>O236*H236</f>
        <v>0</v>
      </c>
      <c r="Q236" s="153">
        <v>0</v>
      </c>
      <c r="R236" s="153">
        <f>Q236*H236</f>
        <v>0</v>
      </c>
      <c r="S236" s="153">
        <v>0</v>
      </c>
      <c r="T236" s="154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55" t="s">
        <v>141</v>
      </c>
      <c r="AT236" s="155" t="s">
        <v>136</v>
      </c>
      <c r="AU236" s="155" t="s">
        <v>87</v>
      </c>
      <c r="AY236" s="17" t="s">
        <v>133</v>
      </c>
      <c r="BE236" s="156">
        <f>IF(N236="základní",J236,0)</f>
        <v>0</v>
      </c>
      <c r="BF236" s="156">
        <f>IF(N236="snížená",J236,0)</f>
        <v>0</v>
      </c>
      <c r="BG236" s="156">
        <f>IF(N236="zákl. přenesená",J236,0)</f>
        <v>0</v>
      </c>
      <c r="BH236" s="156">
        <f>IF(N236="sníž. přenesená",J236,0)</f>
        <v>0</v>
      </c>
      <c r="BI236" s="156">
        <f>IF(N236="nulová",J236,0)</f>
        <v>0</v>
      </c>
      <c r="BJ236" s="17" t="s">
        <v>85</v>
      </c>
      <c r="BK236" s="156">
        <f>ROUND(I236*H236,2)</f>
        <v>0</v>
      </c>
      <c r="BL236" s="17" t="s">
        <v>141</v>
      </c>
      <c r="BM236" s="155" t="s">
        <v>285</v>
      </c>
    </row>
    <row r="237" spans="1:65" s="2" customFormat="1" ht="24.2" customHeight="1">
      <c r="A237" s="32"/>
      <c r="B237" s="143"/>
      <c r="C237" s="144" t="s">
        <v>286</v>
      </c>
      <c r="D237" s="144" t="s">
        <v>136</v>
      </c>
      <c r="E237" s="145" t="s">
        <v>287</v>
      </c>
      <c r="F237" s="146" t="s">
        <v>288</v>
      </c>
      <c r="G237" s="147" t="s">
        <v>207</v>
      </c>
      <c r="H237" s="148">
        <v>91.808</v>
      </c>
      <c r="I237" s="149"/>
      <c r="J237" s="150">
        <f>ROUND(I237*H237,2)</f>
        <v>0</v>
      </c>
      <c r="K237" s="146" t="s">
        <v>159</v>
      </c>
      <c r="L237" s="33"/>
      <c r="M237" s="151" t="s">
        <v>1</v>
      </c>
      <c r="N237" s="152" t="s">
        <v>42</v>
      </c>
      <c r="O237" s="58"/>
      <c r="P237" s="153">
        <f>O237*H237</f>
        <v>0</v>
      </c>
      <c r="Q237" s="153">
        <v>0</v>
      </c>
      <c r="R237" s="153">
        <f>Q237*H237</f>
        <v>0</v>
      </c>
      <c r="S237" s="153">
        <v>0</v>
      </c>
      <c r="T237" s="154">
        <f>S237*H237</f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55" t="s">
        <v>141</v>
      </c>
      <c r="AT237" s="155" t="s">
        <v>136</v>
      </c>
      <c r="AU237" s="155" t="s">
        <v>87</v>
      </c>
      <c r="AY237" s="17" t="s">
        <v>133</v>
      </c>
      <c r="BE237" s="156">
        <f>IF(N237="základní",J237,0)</f>
        <v>0</v>
      </c>
      <c r="BF237" s="156">
        <f>IF(N237="snížená",J237,0)</f>
        <v>0</v>
      </c>
      <c r="BG237" s="156">
        <f>IF(N237="zákl. přenesená",J237,0)</f>
        <v>0</v>
      </c>
      <c r="BH237" s="156">
        <f>IF(N237="sníž. přenesená",J237,0)</f>
        <v>0</v>
      </c>
      <c r="BI237" s="156">
        <f>IF(N237="nulová",J237,0)</f>
        <v>0</v>
      </c>
      <c r="BJ237" s="17" t="s">
        <v>85</v>
      </c>
      <c r="BK237" s="156">
        <f>ROUND(I237*H237,2)</f>
        <v>0</v>
      </c>
      <c r="BL237" s="17" t="s">
        <v>141</v>
      </c>
      <c r="BM237" s="155" t="s">
        <v>289</v>
      </c>
    </row>
    <row r="238" spans="2:51" s="14" customFormat="1" ht="11.25">
      <c r="B238" s="169"/>
      <c r="D238" s="157" t="s">
        <v>145</v>
      </c>
      <c r="F238" s="171" t="s">
        <v>290</v>
      </c>
      <c r="H238" s="172">
        <v>91.808</v>
      </c>
      <c r="I238" s="173"/>
      <c r="L238" s="169"/>
      <c r="M238" s="174"/>
      <c r="N238" s="175"/>
      <c r="O238" s="175"/>
      <c r="P238" s="175"/>
      <c r="Q238" s="175"/>
      <c r="R238" s="175"/>
      <c r="S238" s="175"/>
      <c r="T238" s="176"/>
      <c r="AT238" s="170" t="s">
        <v>145</v>
      </c>
      <c r="AU238" s="170" t="s">
        <v>87</v>
      </c>
      <c r="AV238" s="14" t="s">
        <v>87</v>
      </c>
      <c r="AW238" s="14" t="s">
        <v>3</v>
      </c>
      <c r="AX238" s="14" t="s">
        <v>85</v>
      </c>
      <c r="AY238" s="170" t="s">
        <v>133</v>
      </c>
    </row>
    <row r="239" spans="1:65" s="2" customFormat="1" ht="33" customHeight="1">
      <c r="A239" s="32"/>
      <c r="B239" s="143"/>
      <c r="C239" s="144" t="s">
        <v>291</v>
      </c>
      <c r="D239" s="144" t="s">
        <v>136</v>
      </c>
      <c r="E239" s="145" t="s">
        <v>292</v>
      </c>
      <c r="F239" s="146" t="s">
        <v>293</v>
      </c>
      <c r="G239" s="147" t="s">
        <v>207</v>
      </c>
      <c r="H239" s="148">
        <v>4.832</v>
      </c>
      <c r="I239" s="149"/>
      <c r="J239" s="150">
        <f>ROUND(I239*H239,2)</f>
        <v>0</v>
      </c>
      <c r="K239" s="146" t="s">
        <v>159</v>
      </c>
      <c r="L239" s="33"/>
      <c r="M239" s="151" t="s">
        <v>1</v>
      </c>
      <c r="N239" s="152" t="s">
        <v>42</v>
      </c>
      <c r="O239" s="58"/>
      <c r="P239" s="153">
        <f>O239*H239</f>
        <v>0</v>
      </c>
      <c r="Q239" s="153">
        <v>0</v>
      </c>
      <c r="R239" s="153">
        <f>Q239*H239</f>
        <v>0</v>
      </c>
      <c r="S239" s="153">
        <v>0</v>
      </c>
      <c r="T239" s="154">
        <f>S239*H239</f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55" t="s">
        <v>141</v>
      </c>
      <c r="AT239" s="155" t="s">
        <v>136</v>
      </c>
      <c r="AU239" s="155" t="s">
        <v>87</v>
      </c>
      <c r="AY239" s="17" t="s">
        <v>133</v>
      </c>
      <c r="BE239" s="156">
        <f>IF(N239="základní",J239,0)</f>
        <v>0</v>
      </c>
      <c r="BF239" s="156">
        <f>IF(N239="snížená",J239,0)</f>
        <v>0</v>
      </c>
      <c r="BG239" s="156">
        <f>IF(N239="zákl. přenesená",J239,0)</f>
        <v>0</v>
      </c>
      <c r="BH239" s="156">
        <f>IF(N239="sníž. přenesená",J239,0)</f>
        <v>0</v>
      </c>
      <c r="BI239" s="156">
        <f>IF(N239="nulová",J239,0)</f>
        <v>0</v>
      </c>
      <c r="BJ239" s="17" t="s">
        <v>85</v>
      </c>
      <c r="BK239" s="156">
        <f>ROUND(I239*H239,2)</f>
        <v>0</v>
      </c>
      <c r="BL239" s="17" t="s">
        <v>141</v>
      </c>
      <c r="BM239" s="155" t="s">
        <v>294</v>
      </c>
    </row>
    <row r="240" spans="2:63" s="12" customFormat="1" ht="22.9" customHeight="1">
      <c r="B240" s="130"/>
      <c r="D240" s="131" t="s">
        <v>76</v>
      </c>
      <c r="E240" s="141" t="s">
        <v>295</v>
      </c>
      <c r="F240" s="141" t="s">
        <v>296</v>
      </c>
      <c r="I240" s="133"/>
      <c r="J240" s="142">
        <f>BK240</f>
        <v>0</v>
      </c>
      <c r="L240" s="130"/>
      <c r="M240" s="135"/>
      <c r="N240" s="136"/>
      <c r="O240" s="136"/>
      <c r="P240" s="137">
        <f>P241</f>
        <v>0</v>
      </c>
      <c r="Q240" s="136"/>
      <c r="R240" s="137">
        <f>R241</f>
        <v>0</v>
      </c>
      <c r="S240" s="136"/>
      <c r="T240" s="138">
        <f>T241</f>
        <v>0</v>
      </c>
      <c r="AR240" s="131" t="s">
        <v>85</v>
      </c>
      <c r="AT240" s="139" t="s">
        <v>76</v>
      </c>
      <c r="AU240" s="139" t="s">
        <v>85</v>
      </c>
      <c r="AY240" s="131" t="s">
        <v>133</v>
      </c>
      <c r="BK240" s="140">
        <f>BK241</f>
        <v>0</v>
      </c>
    </row>
    <row r="241" spans="1:65" s="2" customFormat="1" ht="16.5" customHeight="1">
      <c r="A241" s="32"/>
      <c r="B241" s="143"/>
      <c r="C241" s="144" t="s">
        <v>297</v>
      </c>
      <c r="D241" s="144" t="s">
        <v>136</v>
      </c>
      <c r="E241" s="145" t="s">
        <v>298</v>
      </c>
      <c r="F241" s="146" t="s">
        <v>299</v>
      </c>
      <c r="G241" s="147" t="s">
        <v>207</v>
      </c>
      <c r="H241" s="148">
        <v>9.081</v>
      </c>
      <c r="I241" s="149"/>
      <c r="J241" s="150">
        <f>ROUND(I241*H241,2)</f>
        <v>0</v>
      </c>
      <c r="K241" s="146" t="s">
        <v>159</v>
      </c>
      <c r="L241" s="33"/>
      <c r="M241" s="151" t="s">
        <v>1</v>
      </c>
      <c r="N241" s="152" t="s">
        <v>42</v>
      </c>
      <c r="O241" s="58"/>
      <c r="P241" s="153">
        <f>O241*H241</f>
        <v>0</v>
      </c>
      <c r="Q241" s="153">
        <v>0</v>
      </c>
      <c r="R241" s="153">
        <f>Q241*H241</f>
        <v>0</v>
      </c>
      <c r="S241" s="153">
        <v>0</v>
      </c>
      <c r="T241" s="154">
        <f>S241*H241</f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55" t="s">
        <v>141</v>
      </c>
      <c r="AT241" s="155" t="s">
        <v>136</v>
      </c>
      <c r="AU241" s="155" t="s">
        <v>87</v>
      </c>
      <c r="AY241" s="17" t="s">
        <v>133</v>
      </c>
      <c r="BE241" s="156">
        <f>IF(N241="základní",J241,0)</f>
        <v>0</v>
      </c>
      <c r="BF241" s="156">
        <f>IF(N241="snížená",J241,0)</f>
        <v>0</v>
      </c>
      <c r="BG241" s="156">
        <f>IF(N241="zákl. přenesená",J241,0)</f>
        <v>0</v>
      </c>
      <c r="BH241" s="156">
        <f>IF(N241="sníž. přenesená",J241,0)</f>
        <v>0</v>
      </c>
      <c r="BI241" s="156">
        <f>IF(N241="nulová",J241,0)</f>
        <v>0</v>
      </c>
      <c r="BJ241" s="17" t="s">
        <v>85</v>
      </c>
      <c r="BK241" s="156">
        <f>ROUND(I241*H241,2)</f>
        <v>0</v>
      </c>
      <c r="BL241" s="17" t="s">
        <v>141</v>
      </c>
      <c r="BM241" s="155" t="s">
        <v>300</v>
      </c>
    </row>
    <row r="242" spans="2:63" s="12" customFormat="1" ht="25.9" customHeight="1">
      <c r="B242" s="130"/>
      <c r="D242" s="131" t="s">
        <v>76</v>
      </c>
      <c r="E242" s="132" t="s">
        <v>301</v>
      </c>
      <c r="F242" s="132" t="s">
        <v>302</v>
      </c>
      <c r="I242" s="133"/>
      <c r="J242" s="134">
        <f>BK242</f>
        <v>0</v>
      </c>
      <c r="L242" s="130"/>
      <c r="M242" s="135"/>
      <c r="N242" s="136"/>
      <c r="O242" s="136"/>
      <c r="P242" s="137">
        <f>P243+P248+P256+P265+P294+P320+P333+P337+P360+P388</f>
        <v>0</v>
      </c>
      <c r="Q242" s="136"/>
      <c r="R242" s="137">
        <f>R243+R248+R256+R265+R294+R320+R333+R337+R360+R388</f>
        <v>3.55251851</v>
      </c>
      <c r="S242" s="136"/>
      <c r="T242" s="138">
        <f>T243+T248+T256+T265+T294+T320+T333+T337+T360+T388</f>
        <v>3.2603893</v>
      </c>
      <c r="AR242" s="131" t="s">
        <v>87</v>
      </c>
      <c r="AT242" s="139" t="s">
        <v>76</v>
      </c>
      <c r="AU242" s="139" t="s">
        <v>77</v>
      </c>
      <c r="AY242" s="131" t="s">
        <v>133</v>
      </c>
      <c r="BK242" s="140">
        <f>BK243+BK248+BK256+BK265+BK294+BK320+BK333+BK337+BK360+BK388</f>
        <v>0</v>
      </c>
    </row>
    <row r="243" spans="2:63" s="12" customFormat="1" ht="22.9" customHeight="1">
      <c r="B243" s="130"/>
      <c r="D243" s="131" t="s">
        <v>76</v>
      </c>
      <c r="E243" s="141" t="s">
        <v>303</v>
      </c>
      <c r="F243" s="141" t="s">
        <v>304</v>
      </c>
      <c r="I243" s="133"/>
      <c r="J243" s="142">
        <f>BK243</f>
        <v>0</v>
      </c>
      <c r="L243" s="130"/>
      <c r="M243" s="135"/>
      <c r="N243" s="136"/>
      <c r="O243" s="136"/>
      <c r="P243" s="137">
        <f>SUM(P244:P247)</f>
        <v>0</v>
      </c>
      <c r="Q243" s="136"/>
      <c r="R243" s="137">
        <f>SUM(R244:R247)</f>
        <v>0</v>
      </c>
      <c r="S243" s="136"/>
      <c r="T243" s="138">
        <f>SUM(T244:T247)</f>
        <v>0</v>
      </c>
      <c r="AR243" s="131" t="s">
        <v>87</v>
      </c>
      <c r="AT243" s="139" t="s">
        <v>76</v>
      </c>
      <c r="AU243" s="139" t="s">
        <v>85</v>
      </c>
      <c r="AY243" s="131" t="s">
        <v>133</v>
      </c>
      <c r="BK243" s="140">
        <f>SUM(BK244:BK247)</f>
        <v>0</v>
      </c>
    </row>
    <row r="244" spans="1:65" s="2" customFormat="1" ht="24.2" customHeight="1">
      <c r="A244" s="32"/>
      <c r="B244" s="143"/>
      <c r="C244" s="144" t="s">
        <v>305</v>
      </c>
      <c r="D244" s="144" t="s">
        <v>136</v>
      </c>
      <c r="E244" s="145" t="s">
        <v>306</v>
      </c>
      <c r="F244" s="146" t="s">
        <v>307</v>
      </c>
      <c r="G244" s="147" t="s">
        <v>308</v>
      </c>
      <c r="H244" s="148">
        <v>1.75</v>
      </c>
      <c r="I244" s="149"/>
      <c r="J244" s="150">
        <f>ROUND(I244*H244,2)</f>
        <v>0</v>
      </c>
      <c r="K244" s="146" t="s">
        <v>140</v>
      </c>
      <c r="L244" s="33"/>
      <c r="M244" s="151" t="s">
        <v>1</v>
      </c>
      <c r="N244" s="152" t="s">
        <v>42</v>
      </c>
      <c r="O244" s="58"/>
      <c r="P244" s="153">
        <f>O244*H244</f>
        <v>0</v>
      </c>
      <c r="Q244" s="153">
        <v>0</v>
      </c>
      <c r="R244" s="153">
        <f>Q244*H244</f>
        <v>0</v>
      </c>
      <c r="S244" s="153">
        <v>0</v>
      </c>
      <c r="T244" s="154">
        <f>S244*H244</f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55" t="s">
        <v>141</v>
      </c>
      <c r="AT244" s="155" t="s">
        <v>136</v>
      </c>
      <c r="AU244" s="155" t="s">
        <v>87</v>
      </c>
      <c r="AY244" s="17" t="s">
        <v>133</v>
      </c>
      <c r="BE244" s="156">
        <f>IF(N244="základní",J244,0)</f>
        <v>0</v>
      </c>
      <c r="BF244" s="156">
        <f>IF(N244="snížená",J244,0)</f>
        <v>0</v>
      </c>
      <c r="BG244" s="156">
        <f>IF(N244="zákl. přenesená",J244,0)</f>
        <v>0</v>
      </c>
      <c r="BH244" s="156">
        <f>IF(N244="sníž. přenesená",J244,0)</f>
        <v>0</v>
      </c>
      <c r="BI244" s="156">
        <f>IF(N244="nulová",J244,0)</f>
        <v>0</v>
      </c>
      <c r="BJ244" s="17" t="s">
        <v>85</v>
      </c>
      <c r="BK244" s="156">
        <f>ROUND(I244*H244,2)</f>
        <v>0</v>
      </c>
      <c r="BL244" s="17" t="s">
        <v>141</v>
      </c>
      <c r="BM244" s="155" t="s">
        <v>309</v>
      </c>
    </row>
    <row r="245" spans="1:47" s="2" customFormat="1" ht="19.5">
      <c r="A245" s="32"/>
      <c r="B245" s="33"/>
      <c r="C245" s="32"/>
      <c r="D245" s="157" t="s">
        <v>143</v>
      </c>
      <c r="E245" s="32"/>
      <c r="F245" s="158" t="s">
        <v>144</v>
      </c>
      <c r="G245" s="32"/>
      <c r="H245" s="32"/>
      <c r="I245" s="159"/>
      <c r="J245" s="32"/>
      <c r="K245" s="32"/>
      <c r="L245" s="33"/>
      <c r="M245" s="160"/>
      <c r="N245" s="161"/>
      <c r="O245" s="58"/>
      <c r="P245" s="58"/>
      <c r="Q245" s="58"/>
      <c r="R245" s="58"/>
      <c r="S245" s="58"/>
      <c r="T245" s="59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T245" s="17" t="s">
        <v>143</v>
      </c>
      <c r="AU245" s="17" t="s">
        <v>87</v>
      </c>
    </row>
    <row r="246" spans="2:51" s="13" customFormat="1" ht="11.25">
      <c r="B246" s="162"/>
      <c r="D246" s="157" t="s">
        <v>145</v>
      </c>
      <c r="E246" s="163" t="s">
        <v>1</v>
      </c>
      <c r="F246" s="164" t="s">
        <v>310</v>
      </c>
      <c r="H246" s="163" t="s">
        <v>1</v>
      </c>
      <c r="I246" s="165"/>
      <c r="L246" s="162"/>
      <c r="M246" s="166"/>
      <c r="N246" s="167"/>
      <c r="O246" s="167"/>
      <c r="P246" s="167"/>
      <c r="Q246" s="167"/>
      <c r="R246" s="167"/>
      <c r="S246" s="167"/>
      <c r="T246" s="168"/>
      <c r="AT246" s="163" t="s">
        <v>145</v>
      </c>
      <c r="AU246" s="163" t="s">
        <v>87</v>
      </c>
      <c r="AV246" s="13" t="s">
        <v>85</v>
      </c>
      <c r="AW246" s="13" t="s">
        <v>32</v>
      </c>
      <c r="AX246" s="13" t="s">
        <v>77</v>
      </c>
      <c r="AY246" s="163" t="s">
        <v>133</v>
      </c>
    </row>
    <row r="247" spans="2:51" s="14" customFormat="1" ht="11.25">
      <c r="B247" s="169"/>
      <c r="D247" s="157" t="s">
        <v>145</v>
      </c>
      <c r="E247" s="170" t="s">
        <v>1</v>
      </c>
      <c r="F247" s="171" t="s">
        <v>311</v>
      </c>
      <c r="H247" s="172">
        <v>1.75</v>
      </c>
      <c r="I247" s="173"/>
      <c r="L247" s="169"/>
      <c r="M247" s="174"/>
      <c r="N247" s="175"/>
      <c r="O247" s="175"/>
      <c r="P247" s="175"/>
      <c r="Q247" s="175"/>
      <c r="R247" s="175"/>
      <c r="S247" s="175"/>
      <c r="T247" s="176"/>
      <c r="AT247" s="170" t="s">
        <v>145</v>
      </c>
      <c r="AU247" s="170" t="s">
        <v>87</v>
      </c>
      <c r="AV247" s="14" t="s">
        <v>87</v>
      </c>
      <c r="AW247" s="14" t="s">
        <v>32</v>
      </c>
      <c r="AX247" s="14" t="s">
        <v>85</v>
      </c>
      <c r="AY247" s="170" t="s">
        <v>133</v>
      </c>
    </row>
    <row r="248" spans="2:63" s="12" customFormat="1" ht="22.9" customHeight="1">
      <c r="B248" s="130"/>
      <c r="D248" s="131" t="s">
        <v>76</v>
      </c>
      <c r="E248" s="141" t="s">
        <v>312</v>
      </c>
      <c r="F248" s="141" t="s">
        <v>313</v>
      </c>
      <c r="I248" s="133"/>
      <c r="J248" s="142">
        <f>BK248</f>
        <v>0</v>
      </c>
      <c r="L248" s="130"/>
      <c r="M248" s="135"/>
      <c r="N248" s="136"/>
      <c r="O248" s="136"/>
      <c r="P248" s="137">
        <f>SUM(P249:P255)</f>
        <v>0</v>
      </c>
      <c r="Q248" s="136"/>
      <c r="R248" s="137">
        <f>SUM(R249:R255)</f>
        <v>0</v>
      </c>
      <c r="S248" s="136"/>
      <c r="T248" s="138">
        <f>SUM(T249:T255)</f>
        <v>0</v>
      </c>
      <c r="AR248" s="131" t="s">
        <v>87</v>
      </c>
      <c r="AT248" s="139" t="s">
        <v>76</v>
      </c>
      <c r="AU248" s="139" t="s">
        <v>85</v>
      </c>
      <c r="AY248" s="131" t="s">
        <v>133</v>
      </c>
      <c r="BK248" s="140">
        <f>SUM(BK249:BK255)</f>
        <v>0</v>
      </c>
    </row>
    <row r="249" spans="1:65" s="2" customFormat="1" ht="24.2" customHeight="1">
      <c r="A249" s="32"/>
      <c r="B249" s="143"/>
      <c r="C249" s="144" t="s">
        <v>314</v>
      </c>
      <c r="D249" s="144" t="s">
        <v>136</v>
      </c>
      <c r="E249" s="145" t="s">
        <v>315</v>
      </c>
      <c r="F249" s="146" t="s">
        <v>316</v>
      </c>
      <c r="G249" s="147" t="s">
        <v>220</v>
      </c>
      <c r="H249" s="148">
        <v>1</v>
      </c>
      <c r="I249" s="149"/>
      <c r="J249" s="150">
        <f>ROUND(I249*H249,2)</f>
        <v>0</v>
      </c>
      <c r="K249" s="146" t="s">
        <v>140</v>
      </c>
      <c r="L249" s="33"/>
      <c r="M249" s="151" t="s">
        <v>1</v>
      </c>
      <c r="N249" s="152" t="s">
        <v>42</v>
      </c>
      <c r="O249" s="58"/>
      <c r="P249" s="153">
        <f>O249*H249</f>
        <v>0</v>
      </c>
      <c r="Q249" s="153">
        <v>0</v>
      </c>
      <c r="R249" s="153">
        <f>Q249*H249</f>
        <v>0</v>
      </c>
      <c r="S249" s="153">
        <v>0</v>
      </c>
      <c r="T249" s="154">
        <f>S249*H249</f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55" t="s">
        <v>226</v>
      </c>
      <c r="AT249" s="155" t="s">
        <v>136</v>
      </c>
      <c r="AU249" s="155" t="s">
        <v>87</v>
      </c>
      <c r="AY249" s="17" t="s">
        <v>133</v>
      </c>
      <c r="BE249" s="156">
        <f>IF(N249="základní",J249,0)</f>
        <v>0</v>
      </c>
      <c r="BF249" s="156">
        <f>IF(N249="snížená",J249,0)</f>
        <v>0</v>
      </c>
      <c r="BG249" s="156">
        <f>IF(N249="zákl. přenesená",J249,0)</f>
        <v>0</v>
      </c>
      <c r="BH249" s="156">
        <f>IF(N249="sníž. přenesená",J249,0)</f>
        <v>0</v>
      </c>
      <c r="BI249" s="156">
        <f>IF(N249="nulová",J249,0)</f>
        <v>0</v>
      </c>
      <c r="BJ249" s="17" t="s">
        <v>85</v>
      </c>
      <c r="BK249" s="156">
        <f>ROUND(I249*H249,2)</f>
        <v>0</v>
      </c>
      <c r="BL249" s="17" t="s">
        <v>226</v>
      </c>
      <c r="BM249" s="155" t="s">
        <v>317</v>
      </c>
    </row>
    <row r="250" spans="2:51" s="14" customFormat="1" ht="11.25">
      <c r="B250" s="169"/>
      <c r="D250" s="157" t="s">
        <v>145</v>
      </c>
      <c r="E250" s="170" t="s">
        <v>1</v>
      </c>
      <c r="F250" s="171" t="s">
        <v>85</v>
      </c>
      <c r="H250" s="172">
        <v>1</v>
      </c>
      <c r="I250" s="173"/>
      <c r="L250" s="169"/>
      <c r="M250" s="174"/>
      <c r="N250" s="175"/>
      <c r="O250" s="175"/>
      <c r="P250" s="175"/>
      <c r="Q250" s="175"/>
      <c r="R250" s="175"/>
      <c r="S250" s="175"/>
      <c r="T250" s="176"/>
      <c r="AT250" s="170" t="s">
        <v>145</v>
      </c>
      <c r="AU250" s="170" t="s">
        <v>87</v>
      </c>
      <c r="AV250" s="14" t="s">
        <v>87</v>
      </c>
      <c r="AW250" s="14" t="s">
        <v>32</v>
      </c>
      <c r="AX250" s="14" t="s">
        <v>85</v>
      </c>
      <c r="AY250" s="170" t="s">
        <v>133</v>
      </c>
    </row>
    <row r="251" spans="1:65" s="2" customFormat="1" ht="24.2" customHeight="1">
      <c r="A251" s="32"/>
      <c r="B251" s="143"/>
      <c r="C251" s="144" t="s">
        <v>318</v>
      </c>
      <c r="D251" s="144" t="s">
        <v>136</v>
      </c>
      <c r="E251" s="145" t="s">
        <v>319</v>
      </c>
      <c r="F251" s="146" t="s">
        <v>320</v>
      </c>
      <c r="G251" s="147" t="s">
        <v>171</v>
      </c>
      <c r="H251" s="148">
        <v>1</v>
      </c>
      <c r="I251" s="149"/>
      <c r="J251" s="150">
        <f>ROUND(I251*H251,2)</f>
        <v>0</v>
      </c>
      <c r="K251" s="146" t="s">
        <v>140</v>
      </c>
      <c r="L251" s="33"/>
      <c r="M251" s="151" t="s">
        <v>1</v>
      </c>
      <c r="N251" s="152" t="s">
        <v>42</v>
      </c>
      <c r="O251" s="58"/>
      <c r="P251" s="153">
        <f>O251*H251</f>
        <v>0</v>
      </c>
      <c r="Q251" s="153">
        <v>0</v>
      </c>
      <c r="R251" s="153">
        <f>Q251*H251</f>
        <v>0</v>
      </c>
      <c r="S251" s="153">
        <v>0</v>
      </c>
      <c r="T251" s="154">
        <f>S251*H251</f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55" t="s">
        <v>226</v>
      </c>
      <c r="AT251" s="155" t="s">
        <v>136</v>
      </c>
      <c r="AU251" s="155" t="s">
        <v>87</v>
      </c>
      <c r="AY251" s="17" t="s">
        <v>133</v>
      </c>
      <c r="BE251" s="156">
        <f>IF(N251="základní",J251,0)</f>
        <v>0</v>
      </c>
      <c r="BF251" s="156">
        <f>IF(N251="snížená",J251,0)</f>
        <v>0</v>
      </c>
      <c r="BG251" s="156">
        <f>IF(N251="zákl. přenesená",J251,0)</f>
        <v>0</v>
      </c>
      <c r="BH251" s="156">
        <f>IF(N251="sníž. přenesená",J251,0)</f>
        <v>0</v>
      </c>
      <c r="BI251" s="156">
        <f>IF(N251="nulová",J251,0)</f>
        <v>0</v>
      </c>
      <c r="BJ251" s="17" t="s">
        <v>85</v>
      </c>
      <c r="BK251" s="156">
        <f>ROUND(I251*H251,2)</f>
        <v>0</v>
      </c>
      <c r="BL251" s="17" t="s">
        <v>226</v>
      </c>
      <c r="BM251" s="155" t="s">
        <v>321</v>
      </c>
    </row>
    <row r="252" spans="1:65" s="2" customFormat="1" ht="21.75" customHeight="1">
      <c r="A252" s="32"/>
      <c r="B252" s="143"/>
      <c r="C252" s="144" t="s">
        <v>322</v>
      </c>
      <c r="D252" s="144" t="s">
        <v>136</v>
      </c>
      <c r="E252" s="145" t="s">
        <v>323</v>
      </c>
      <c r="F252" s="146" t="s">
        <v>324</v>
      </c>
      <c r="G252" s="147" t="s">
        <v>220</v>
      </c>
      <c r="H252" s="148">
        <v>1</v>
      </c>
      <c r="I252" s="149"/>
      <c r="J252" s="150">
        <f>ROUND(I252*H252,2)</f>
        <v>0</v>
      </c>
      <c r="K252" s="146" t="s">
        <v>140</v>
      </c>
      <c r="L252" s="33"/>
      <c r="M252" s="151" t="s">
        <v>1</v>
      </c>
      <c r="N252" s="152" t="s">
        <v>42</v>
      </c>
      <c r="O252" s="58"/>
      <c r="P252" s="153">
        <f>O252*H252</f>
        <v>0</v>
      </c>
      <c r="Q252" s="153">
        <v>0</v>
      </c>
      <c r="R252" s="153">
        <f>Q252*H252</f>
        <v>0</v>
      </c>
      <c r="S252" s="153">
        <v>0</v>
      </c>
      <c r="T252" s="154">
        <f>S252*H252</f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55" t="s">
        <v>226</v>
      </c>
      <c r="AT252" s="155" t="s">
        <v>136</v>
      </c>
      <c r="AU252" s="155" t="s">
        <v>87</v>
      </c>
      <c r="AY252" s="17" t="s">
        <v>133</v>
      </c>
      <c r="BE252" s="156">
        <f>IF(N252="základní",J252,0)</f>
        <v>0</v>
      </c>
      <c r="BF252" s="156">
        <f>IF(N252="snížená",J252,0)</f>
        <v>0</v>
      </c>
      <c r="BG252" s="156">
        <f>IF(N252="zákl. přenesená",J252,0)</f>
        <v>0</v>
      </c>
      <c r="BH252" s="156">
        <f>IF(N252="sníž. přenesená",J252,0)</f>
        <v>0</v>
      </c>
      <c r="BI252" s="156">
        <f>IF(N252="nulová",J252,0)</f>
        <v>0</v>
      </c>
      <c r="BJ252" s="17" t="s">
        <v>85</v>
      </c>
      <c r="BK252" s="156">
        <f>ROUND(I252*H252,2)</f>
        <v>0</v>
      </c>
      <c r="BL252" s="17" t="s">
        <v>226</v>
      </c>
      <c r="BM252" s="155" t="s">
        <v>325</v>
      </c>
    </row>
    <row r="253" spans="2:51" s="13" customFormat="1" ht="11.25">
      <c r="B253" s="162"/>
      <c r="D253" s="157" t="s">
        <v>145</v>
      </c>
      <c r="E253" s="163" t="s">
        <v>1</v>
      </c>
      <c r="F253" s="164" t="s">
        <v>146</v>
      </c>
      <c r="H253" s="163" t="s">
        <v>1</v>
      </c>
      <c r="I253" s="165"/>
      <c r="L253" s="162"/>
      <c r="M253" s="166"/>
      <c r="N253" s="167"/>
      <c r="O253" s="167"/>
      <c r="P253" s="167"/>
      <c r="Q253" s="167"/>
      <c r="R253" s="167"/>
      <c r="S253" s="167"/>
      <c r="T253" s="168"/>
      <c r="AT253" s="163" t="s">
        <v>145</v>
      </c>
      <c r="AU253" s="163" t="s">
        <v>87</v>
      </c>
      <c r="AV253" s="13" t="s">
        <v>85</v>
      </c>
      <c r="AW253" s="13" t="s">
        <v>32</v>
      </c>
      <c r="AX253" s="13" t="s">
        <v>77</v>
      </c>
      <c r="AY253" s="163" t="s">
        <v>133</v>
      </c>
    </row>
    <row r="254" spans="2:51" s="13" customFormat="1" ht="22.5">
      <c r="B254" s="162"/>
      <c r="D254" s="157" t="s">
        <v>145</v>
      </c>
      <c r="E254" s="163" t="s">
        <v>1</v>
      </c>
      <c r="F254" s="164" t="s">
        <v>326</v>
      </c>
      <c r="H254" s="163" t="s">
        <v>1</v>
      </c>
      <c r="I254" s="165"/>
      <c r="L254" s="162"/>
      <c r="M254" s="166"/>
      <c r="N254" s="167"/>
      <c r="O254" s="167"/>
      <c r="P254" s="167"/>
      <c r="Q254" s="167"/>
      <c r="R254" s="167"/>
      <c r="S254" s="167"/>
      <c r="T254" s="168"/>
      <c r="AT254" s="163" t="s">
        <v>145</v>
      </c>
      <c r="AU254" s="163" t="s">
        <v>87</v>
      </c>
      <c r="AV254" s="13" t="s">
        <v>85</v>
      </c>
      <c r="AW254" s="13" t="s">
        <v>32</v>
      </c>
      <c r="AX254" s="13" t="s">
        <v>77</v>
      </c>
      <c r="AY254" s="163" t="s">
        <v>133</v>
      </c>
    </row>
    <row r="255" spans="2:51" s="14" customFormat="1" ht="11.25">
      <c r="B255" s="169"/>
      <c r="D255" s="157" t="s">
        <v>145</v>
      </c>
      <c r="E255" s="170" t="s">
        <v>1</v>
      </c>
      <c r="F255" s="171" t="s">
        <v>85</v>
      </c>
      <c r="H255" s="172">
        <v>1</v>
      </c>
      <c r="I255" s="173"/>
      <c r="L255" s="169"/>
      <c r="M255" s="174"/>
      <c r="N255" s="175"/>
      <c r="O255" s="175"/>
      <c r="P255" s="175"/>
      <c r="Q255" s="175"/>
      <c r="R255" s="175"/>
      <c r="S255" s="175"/>
      <c r="T255" s="176"/>
      <c r="AT255" s="170" t="s">
        <v>145</v>
      </c>
      <c r="AU255" s="170" t="s">
        <v>87</v>
      </c>
      <c r="AV255" s="14" t="s">
        <v>87</v>
      </c>
      <c r="AW255" s="14" t="s">
        <v>32</v>
      </c>
      <c r="AX255" s="14" t="s">
        <v>85</v>
      </c>
      <c r="AY255" s="170" t="s">
        <v>133</v>
      </c>
    </row>
    <row r="256" spans="2:63" s="12" customFormat="1" ht="22.9" customHeight="1">
      <c r="B256" s="130"/>
      <c r="D256" s="131" t="s">
        <v>76</v>
      </c>
      <c r="E256" s="141" t="s">
        <v>327</v>
      </c>
      <c r="F256" s="141" t="s">
        <v>328</v>
      </c>
      <c r="I256" s="133"/>
      <c r="J256" s="142">
        <f>BK256</f>
        <v>0</v>
      </c>
      <c r="L256" s="130"/>
      <c r="M256" s="135"/>
      <c r="N256" s="136"/>
      <c r="O256" s="136"/>
      <c r="P256" s="137">
        <f>SUM(P257:P264)</f>
        <v>0</v>
      </c>
      <c r="Q256" s="136"/>
      <c r="R256" s="137">
        <f>SUM(R257:R264)</f>
        <v>0</v>
      </c>
      <c r="S256" s="136"/>
      <c r="T256" s="138">
        <f>SUM(T257:T264)</f>
        <v>0</v>
      </c>
      <c r="AR256" s="131" t="s">
        <v>87</v>
      </c>
      <c r="AT256" s="139" t="s">
        <v>76</v>
      </c>
      <c r="AU256" s="139" t="s">
        <v>85</v>
      </c>
      <c r="AY256" s="131" t="s">
        <v>133</v>
      </c>
      <c r="BK256" s="140">
        <f>SUM(BK257:BK264)</f>
        <v>0</v>
      </c>
    </row>
    <row r="257" spans="1:65" s="2" customFormat="1" ht="24.2" customHeight="1">
      <c r="A257" s="32"/>
      <c r="B257" s="143"/>
      <c r="C257" s="144" t="s">
        <v>329</v>
      </c>
      <c r="D257" s="144" t="s">
        <v>136</v>
      </c>
      <c r="E257" s="145" t="s">
        <v>330</v>
      </c>
      <c r="F257" s="146" t="s">
        <v>331</v>
      </c>
      <c r="G257" s="147" t="s">
        <v>171</v>
      </c>
      <c r="H257" s="148">
        <v>1</v>
      </c>
      <c r="I257" s="149"/>
      <c r="J257" s="150">
        <f>ROUND(I257*H257,2)</f>
        <v>0</v>
      </c>
      <c r="K257" s="146" t="s">
        <v>140</v>
      </c>
      <c r="L257" s="33"/>
      <c r="M257" s="151" t="s">
        <v>1</v>
      </c>
      <c r="N257" s="152" t="s">
        <v>42</v>
      </c>
      <c r="O257" s="58"/>
      <c r="P257" s="153">
        <f>O257*H257</f>
        <v>0</v>
      </c>
      <c r="Q257" s="153">
        <v>0</v>
      </c>
      <c r="R257" s="153">
        <f>Q257*H257</f>
        <v>0</v>
      </c>
      <c r="S257" s="153">
        <v>0</v>
      </c>
      <c r="T257" s="154">
        <f>S257*H257</f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55" t="s">
        <v>226</v>
      </c>
      <c r="AT257" s="155" t="s">
        <v>136</v>
      </c>
      <c r="AU257" s="155" t="s">
        <v>87</v>
      </c>
      <c r="AY257" s="17" t="s">
        <v>133</v>
      </c>
      <c r="BE257" s="156">
        <f>IF(N257="základní",J257,0)</f>
        <v>0</v>
      </c>
      <c r="BF257" s="156">
        <f>IF(N257="snížená",J257,0)</f>
        <v>0</v>
      </c>
      <c r="BG257" s="156">
        <f>IF(N257="zákl. přenesená",J257,0)</f>
        <v>0</v>
      </c>
      <c r="BH257" s="156">
        <f>IF(N257="sníž. přenesená",J257,0)</f>
        <v>0</v>
      </c>
      <c r="BI257" s="156">
        <f>IF(N257="nulová",J257,0)</f>
        <v>0</v>
      </c>
      <c r="BJ257" s="17" t="s">
        <v>85</v>
      </c>
      <c r="BK257" s="156">
        <f>ROUND(I257*H257,2)</f>
        <v>0</v>
      </c>
      <c r="BL257" s="17" t="s">
        <v>226</v>
      </c>
      <c r="BM257" s="155" t="s">
        <v>332</v>
      </c>
    </row>
    <row r="258" spans="1:47" s="2" customFormat="1" ht="97.5">
      <c r="A258" s="32"/>
      <c r="B258" s="33"/>
      <c r="C258" s="32"/>
      <c r="D258" s="157" t="s">
        <v>143</v>
      </c>
      <c r="E258" s="32"/>
      <c r="F258" s="158" t="s">
        <v>333</v>
      </c>
      <c r="G258" s="32"/>
      <c r="H258" s="32"/>
      <c r="I258" s="159"/>
      <c r="J258" s="32"/>
      <c r="K258" s="32"/>
      <c r="L258" s="33"/>
      <c r="M258" s="160"/>
      <c r="N258" s="161"/>
      <c r="O258" s="58"/>
      <c r="P258" s="58"/>
      <c r="Q258" s="58"/>
      <c r="R258" s="58"/>
      <c r="S258" s="58"/>
      <c r="T258" s="59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T258" s="17" t="s">
        <v>143</v>
      </c>
      <c r="AU258" s="17" t="s">
        <v>87</v>
      </c>
    </row>
    <row r="259" spans="2:51" s="13" customFormat="1" ht="11.25">
      <c r="B259" s="162"/>
      <c r="D259" s="157" t="s">
        <v>145</v>
      </c>
      <c r="E259" s="163" t="s">
        <v>1</v>
      </c>
      <c r="F259" s="164" t="s">
        <v>334</v>
      </c>
      <c r="H259" s="163" t="s">
        <v>1</v>
      </c>
      <c r="I259" s="165"/>
      <c r="L259" s="162"/>
      <c r="M259" s="166"/>
      <c r="N259" s="167"/>
      <c r="O259" s="167"/>
      <c r="P259" s="167"/>
      <c r="Q259" s="167"/>
      <c r="R259" s="167"/>
      <c r="S259" s="167"/>
      <c r="T259" s="168"/>
      <c r="AT259" s="163" t="s">
        <v>145</v>
      </c>
      <c r="AU259" s="163" t="s">
        <v>87</v>
      </c>
      <c r="AV259" s="13" t="s">
        <v>85</v>
      </c>
      <c r="AW259" s="13" t="s">
        <v>32</v>
      </c>
      <c r="AX259" s="13" t="s">
        <v>77</v>
      </c>
      <c r="AY259" s="163" t="s">
        <v>133</v>
      </c>
    </row>
    <row r="260" spans="2:51" s="14" customFormat="1" ht="11.25">
      <c r="B260" s="169"/>
      <c r="D260" s="157" t="s">
        <v>145</v>
      </c>
      <c r="E260" s="170" t="s">
        <v>1</v>
      </c>
      <c r="F260" s="171" t="s">
        <v>85</v>
      </c>
      <c r="H260" s="172">
        <v>1</v>
      </c>
      <c r="I260" s="173"/>
      <c r="L260" s="169"/>
      <c r="M260" s="174"/>
      <c r="N260" s="175"/>
      <c r="O260" s="175"/>
      <c r="P260" s="175"/>
      <c r="Q260" s="175"/>
      <c r="R260" s="175"/>
      <c r="S260" s="175"/>
      <c r="T260" s="176"/>
      <c r="AT260" s="170" t="s">
        <v>145</v>
      </c>
      <c r="AU260" s="170" t="s">
        <v>87</v>
      </c>
      <c r="AV260" s="14" t="s">
        <v>87</v>
      </c>
      <c r="AW260" s="14" t="s">
        <v>32</v>
      </c>
      <c r="AX260" s="14" t="s">
        <v>85</v>
      </c>
      <c r="AY260" s="170" t="s">
        <v>133</v>
      </c>
    </row>
    <row r="261" spans="1:65" s="2" customFormat="1" ht="24.2" customHeight="1">
      <c r="A261" s="32"/>
      <c r="B261" s="143"/>
      <c r="C261" s="144" t="s">
        <v>335</v>
      </c>
      <c r="D261" s="144" t="s">
        <v>136</v>
      </c>
      <c r="E261" s="145" t="s">
        <v>336</v>
      </c>
      <c r="F261" s="146" t="s">
        <v>337</v>
      </c>
      <c r="G261" s="147" t="s">
        <v>171</v>
      </c>
      <c r="H261" s="148">
        <v>1</v>
      </c>
      <c r="I261" s="149"/>
      <c r="J261" s="150">
        <f>ROUND(I261*H261,2)</f>
        <v>0</v>
      </c>
      <c r="K261" s="146" t="s">
        <v>140</v>
      </c>
      <c r="L261" s="33"/>
      <c r="M261" s="151" t="s">
        <v>1</v>
      </c>
      <c r="N261" s="152" t="s">
        <v>42</v>
      </c>
      <c r="O261" s="58"/>
      <c r="P261" s="153">
        <f>O261*H261</f>
        <v>0</v>
      </c>
      <c r="Q261" s="153">
        <v>0</v>
      </c>
      <c r="R261" s="153">
        <f>Q261*H261</f>
        <v>0</v>
      </c>
      <c r="S261" s="153">
        <v>0</v>
      </c>
      <c r="T261" s="154">
        <f>S261*H261</f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55" t="s">
        <v>226</v>
      </c>
      <c r="AT261" s="155" t="s">
        <v>136</v>
      </c>
      <c r="AU261" s="155" t="s">
        <v>87</v>
      </c>
      <c r="AY261" s="17" t="s">
        <v>133</v>
      </c>
      <c r="BE261" s="156">
        <f>IF(N261="základní",J261,0)</f>
        <v>0</v>
      </c>
      <c r="BF261" s="156">
        <f>IF(N261="snížená",J261,0)</f>
        <v>0</v>
      </c>
      <c r="BG261" s="156">
        <f>IF(N261="zákl. přenesená",J261,0)</f>
        <v>0</v>
      </c>
      <c r="BH261" s="156">
        <f>IF(N261="sníž. přenesená",J261,0)</f>
        <v>0</v>
      </c>
      <c r="BI261" s="156">
        <f>IF(N261="nulová",J261,0)</f>
        <v>0</v>
      </c>
      <c r="BJ261" s="17" t="s">
        <v>85</v>
      </c>
      <c r="BK261" s="156">
        <f>ROUND(I261*H261,2)</f>
        <v>0</v>
      </c>
      <c r="BL261" s="17" t="s">
        <v>226</v>
      </c>
      <c r="BM261" s="155" t="s">
        <v>338</v>
      </c>
    </row>
    <row r="262" spans="1:47" s="2" customFormat="1" ht="29.25">
      <c r="A262" s="32"/>
      <c r="B262" s="33"/>
      <c r="C262" s="32"/>
      <c r="D262" s="157" t="s">
        <v>143</v>
      </c>
      <c r="E262" s="32"/>
      <c r="F262" s="158" t="s">
        <v>339</v>
      </c>
      <c r="G262" s="32"/>
      <c r="H262" s="32"/>
      <c r="I262" s="159"/>
      <c r="J262" s="32"/>
      <c r="K262" s="32"/>
      <c r="L262" s="33"/>
      <c r="M262" s="160"/>
      <c r="N262" s="161"/>
      <c r="O262" s="58"/>
      <c r="P262" s="58"/>
      <c r="Q262" s="58"/>
      <c r="R262" s="58"/>
      <c r="S262" s="58"/>
      <c r="T262" s="59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T262" s="17" t="s">
        <v>143</v>
      </c>
      <c r="AU262" s="17" t="s">
        <v>87</v>
      </c>
    </row>
    <row r="263" spans="2:51" s="13" customFormat="1" ht="11.25">
      <c r="B263" s="162"/>
      <c r="D263" s="157" t="s">
        <v>145</v>
      </c>
      <c r="E263" s="163" t="s">
        <v>1</v>
      </c>
      <c r="F263" s="164" t="s">
        <v>340</v>
      </c>
      <c r="H263" s="163" t="s">
        <v>1</v>
      </c>
      <c r="I263" s="165"/>
      <c r="L263" s="162"/>
      <c r="M263" s="166"/>
      <c r="N263" s="167"/>
      <c r="O263" s="167"/>
      <c r="P263" s="167"/>
      <c r="Q263" s="167"/>
      <c r="R263" s="167"/>
      <c r="S263" s="167"/>
      <c r="T263" s="168"/>
      <c r="AT263" s="163" t="s">
        <v>145</v>
      </c>
      <c r="AU263" s="163" t="s">
        <v>87</v>
      </c>
      <c r="AV263" s="13" t="s">
        <v>85</v>
      </c>
      <c r="AW263" s="13" t="s">
        <v>32</v>
      </c>
      <c r="AX263" s="13" t="s">
        <v>77</v>
      </c>
      <c r="AY263" s="163" t="s">
        <v>133</v>
      </c>
    </row>
    <row r="264" spans="2:51" s="14" customFormat="1" ht="11.25">
      <c r="B264" s="169"/>
      <c r="D264" s="157" t="s">
        <v>145</v>
      </c>
      <c r="E264" s="170" t="s">
        <v>1</v>
      </c>
      <c r="F264" s="171" t="s">
        <v>85</v>
      </c>
      <c r="H264" s="172">
        <v>1</v>
      </c>
      <c r="I264" s="173"/>
      <c r="L264" s="169"/>
      <c r="M264" s="174"/>
      <c r="N264" s="175"/>
      <c r="O264" s="175"/>
      <c r="P264" s="175"/>
      <c r="Q264" s="175"/>
      <c r="R264" s="175"/>
      <c r="S264" s="175"/>
      <c r="T264" s="176"/>
      <c r="AT264" s="170" t="s">
        <v>145</v>
      </c>
      <c r="AU264" s="170" t="s">
        <v>87</v>
      </c>
      <c r="AV264" s="14" t="s">
        <v>87</v>
      </c>
      <c r="AW264" s="14" t="s">
        <v>32</v>
      </c>
      <c r="AX264" s="14" t="s">
        <v>85</v>
      </c>
      <c r="AY264" s="170" t="s">
        <v>133</v>
      </c>
    </row>
    <row r="265" spans="2:63" s="12" customFormat="1" ht="22.9" customHeight="1">
      <c r="B265" s="130"/>
      <c r="D265" s="131" t="s">
        <v>76</v>
      </c>
      <c r="E265" s="141" t="s">
        <v>341</v>
      </c>
      <c r="F265" s="141" t="s">
        <v>342</v>
      </c>
      <c r="I265" s="133"/>
      <c r="J265" s="142">
        <f>BK265</f>
        <v>0</v>
      </c>
      <c r="L265" s="130"/>
      <c r="M265" s="135"/>
      <c r="N265" s="136"/>
      <c r="O265" s="136"/>
      <c r="P265" s="137">
        <f>SUM(P266:P293)</f>
        <v>0</v>
      </c>
      <c r="Q265" s="136"/>
      <c r="R265" s="137">
        <f>SUM(R266:R293)</f>
        <v>0</v>
      </c>
      <c r="S265" s="136"/>
      <c r="T265" s="138">
        <f>SUM(T266:T293)</f>
        <v>0</v>
      </c>
      <c r="AR265" s="131" t="s">
        <v>87</v>
      </c>
      <c r="AT265" s="139" t="s">
        <v>76</v>
      </c>
      <c r="AU265" s="139" t="s">
        <v>85</v>
      </c>
      <c r="AY265" s="131" t="s">
        <v>133</v>
      </c>
      <c r="BK265" s="140">
        <f>SUM(BK266:BK293)</f>
        <v>0</v>
      </c>
    </row>
    <row r="266" spans="1:65" s="2" customFormat="1" ht="21.75" customHeight="1">
      <c r="A266" s="32"/>
      <c r="B266" s="143"/>
      <c r="C266" s="144" t="s">
        <v>343</v>
      </c>
      <c r="D266" s="144" t="s">
        <v>136</v>
      </c>
      <c r="E266" s="145" t="s">
        <v>344</v>
      </c>
      <c r="F266" s="146" t="s">
        <v>345</v>
      </c>
      <c r="G266" s="147" t="s">
        <v>220</v>
      </c>
      <c r="H266" s="148">
        <v>1</v>
      </c>
      <c r="I266" s="149"/>
      <c r="J266" s="150">
        <f>ROUND(I266*H266,2)</f>
        <v>0</v>
      </c>
      <c r="K266" s="146" t="s">
        <v>140</v>
      </c>
      <c r="L266" s="33"/>
      <c r="M266" s="151" t="s">
        <v>1</v>
      </c>
      <c r="N266" s="152" t="s">
        <v>42</v>
      </c>
      <c r="O266" s="58"/>
      <c r="P266" s="153">
        <f>O266*H266</f>
        <v>0</v>
      </c>
      <c r="Q266" s="153">
        <v>0</v>
      </c>
      <c r="R266" s="153">
        <f>Q266*H266</f>
        <v>0</v>
      </c>
      <c r="S266" s="153">
        <v>0</v>
      </c>
      <c r="T266" s="154">
        <f>S266*H266</f>
        <v>0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55" t="s">
        <v>226</v>
      </c>
      <c r="AT266" s="155" t="s">
        <v>136</v>
      </c>
      <c r="AU266" s="155" t="s">
        <v>87</v>
      </c>
      <c r="AY266" s="17" t="s">
        <v>133</v>
      </c>
      <c r="BE266" s="156">
        <f>IF(N266="základní",J266,0)</f>
        <v>0</v>
      </c>
      <c r="BF266" s="156">
        <f>IF(N266="snížená",J266,0)</f>
        <v>0</v>
      </c>
      <c r="BG266" s="156">
        <f>IF(N266="zákl. přenesená",J266,0)</f>
        <v>0</v>
      </c>
      <c r="BH266" s="156">
        <f>IF(N266="sníž. přenesená",J266,0)</f>
        <v>0</v>
      </c>
      <c r="BI266" s="156">
        <f>IF(N266="nulová",J266,0)</f>
        <v>0</v>
      </c>
      <c r="BJ266" s="17" t="s">
        <v>85</v>
      </c>
      <c r="BK266" s="156">
        <f>ROUND(I266*H266,2)</f>
        <v>0</v>
      </c>
      <c r="BL266" s="17" t="s">
        <v>226</v>
      </c>
      <c r="BM266" s="155" t="s">
        <v>346</v>
      </c>
    </row>
    <row r="267" spans="1:47" s="2" customFormat="1" ht="19.5">
      <c r="A267" s="32"/>
      <c r="B267" s="33"/>
      <c r="C267" s="32"/>
      <c r="D267" s="157" t="s">
        <v>143</v>
      </c>
      <c r="E267" s="32"/>
      <c r="F267" s="158" t="s">
        <v>144</v>
      </c>
      <c r="G267" s="32"/>
      <c r="H267" s="32"/>
      <c r="I267" s="159"/>
      <c r="J267" s="32"/>
      <c r="K267" s="32"/>
      <c r="L267" s="33"/>
      <c r="M267" s="160"/>
      <c r="N267" s="161"/>
      <c r="O267" s="58"/>
      <c r="P267" s="58"/>
      <c r="Q267" s="58"/>
      <c r="R267" s="58"/>
      <c r="S267" s="58"/>
      <c r="T267" s="59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T267" s="17" t="s">
        <v>143</v>
      </c>
      <c r="AU267" s="17" t="s">
        <v>87</v>
      </c>
    </row>
    <row r="268" spans="2:51" s="13" customFormat="1" ht="11.25">
      <c r="B268" s="162"/>
      <c r="D268" s="157" t="s">
        <v>145</v>
      </c>
      <c r="E268" s="163" t="s">
        <v>1</v>
      </c>
      <c r="F268" s="164" t="s">
        <v>153</v>
      </c>
      <c r="H268" s="163" t="s">
        <v>1</v>
      </c>
      <c r="I268" s="165"/>
      <c r="L268" s="162"/>
      <c r="M268" s="166"/>
      <c r="N268" s="167"/>
      <c r="O268" s="167"/>
      <c r="P268" s="167"/>
      <c r="Q268" s="167"/>
      <c r="R268" s="167"/>
      <c r="S268" s="167"/>
      <c r="T268" s="168"/>
      <c r="AT268" s="163" t="s">
        <v>145</v>
      </c>
      <c r="AU268" s="163" t="s">
        <v>87</v>
      </c>
      <c r="AV268" s="13" t="s">
        <v>85</v>
      </c>
      <c r="AW268" s="13" t="s">
        <v>32</v>
      </c>
      <c r="AX268" s="13" t="s">
        <v>77</v>
      </c>
      <c r="AY268" s="163" t="s">
        <v>133</v>
      </c>
    </row>
    <row r="269" spans="2:51" s="14" customFormat="1" ht="11.25">
      <c r="B269" s="169"/>
      <c r="D269" s="157" t="s">
        <v>145</v>
      </c>
      <c r="E269" s="170" t="s">
        <v>1</v>
      </c>
      <c r="F269" s="171" t="s">
        <v>85</v>
      </c>
      <c r="H269" s="172">
        <v>1</v>
      </c>
      <c r="I269" s="173"/>
      <c r="L269" s="169"/>
      <c r="M269" s="174"/>
      <c r="N269" s="175"/>
      <c r="O269" s="175"/>
      <c r="P269" s="175"/>
      <c r="Q269" s="175"/>
      <c r="R269" s="175"/>
      <c r="S269" s="175"/>
      <c r="T269" s="176"/>
      <c r="AT269" s="170" t="s">
        <v>145</v>
      </c>
      <c r="AU269" s="170" t="s">
        <v>87</v>
      </c>
      <c r="AV269" s="14" t="s">
        <v>87</v>
      </c>
      <c r="AW269" s="14" t="s">
        <v>32</v>
      </c>
      <c r="AX269" s="14" t="s">
        <v>85</v>
      </c>
      <c r="AY269" s="170" t="s">
        <v>133</v>
      </c>
    </row>
    <row r="270" spans="1:65" s="2" customFormat="1" ht="24.2" customHeight="1">
      <c r="A270" s="32"/>
      <c r="B270" s="143"/>
      <c r="C270" s="144" t="s">
        <v>347</v>
      </c>
      <c r="D270" s="144" t="s">
        <v>136</v>
      </c>
      <c r="E270" s="145" t="s">
        <v>348</v>
      </c>
      <c r="F270" s="146" t="s">
        <v>349</v>
      </c>
      <c r="G270" s="147" t="s">
        <v>139</v>
      </c>
      <c r="H270" s="148">
        <v>8.658</v>
      </c>
      <c r="I270" s="149"/>
      <c r="J270" s="150">
        <f>ROUND(I270*H270,2)</f>
        <v>0</v>
      </c>
      <c r="K270" s="146" t="s">
        <v>140</v>
      </c>
      <c r="L270" s="33"/>
      <c r="M270" s="151" t="s">
        <v>1</v>
      </c>
      <c r="N270" s="152" t="s">
        <v>42</v>
      </c>
      <c r="O270" s="58"/>
      <c r="P270" s="153">
        <f>O270*H270</f>
        <v>0</v>
      </c>
      <c r="Q270" s="153">
        <v>0</v>
      </c>
      <c r="R270" s="153">
        <f>Q270*H270</f>
        <v>0</v>
      </c>
      <c r="S270" s="153">
        <v>0</v>
      </c>
      <c r="T270" s="154">
        <f>S270*H270</f>
        <v>0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55" t="s">
        <v>226</v>
      </c>
      <c r="AT270" s="155" t="s">
        <v>136</v>
      </c>
      <c r="AU270" s="155" t="s">
        <v>87</v>
      </c>
      <c r="AY270" s="17" t="s">
        <v>133</v>
      </c>
      <c r="BE270" s="156">
        <f>IF(N270="základní",J270,0)</f>
        <v>0</v>
      </c>
      <c r="BF270" s="156">
        <f>IF(N270="snížená",J270,0)</f>
        <v>0</v>
      </c>
      <c r="BG270" s="156">
        <f>IF(N270="zákl. přenesená",J270,0)</f>
        <v>0</v>
      </c>
      <c r="BH270" s="156">
        <f>IF(N270="sníž. přenesená",J270,0)</f>
        <v>0</v>
      </c>
      <c r="BI270" s="156">
        <f>IF(N270="nulová",J270,0)</f>
        <v>0</v>
      </c>
      <c r="BJ270" s="17" t="s">
        <v>85</v>
      </c>
      <c r="BK270" s="156">
        <f>ROUND(I270*H270,2)</f>
        <v>0</v>
      </c>
      <c r="BL270" s="17" t="s">
        <v>226</v>
      </c>
      <c r="BM270" s="155" t="s">
        <v>350</v>
      </c>
    </row>
    <row r="271" spans="1:47" s="2" customFormat="1" ht="19.5">
      <c r="A271" s="32"/>
      <c r="B271" s="33"/>
      <c r="C271" s="32"/>
      <c r="D271" s="157" t="s">
        <v>143</v>
      </c>
      <c r="E271" s="32"/>
      <c r="F271" s="158" t="s">
        <v>144</v>
      </c>
      <c r="G271" s="32"/>
      <c r="H271" s="32"/>
      <c r="I271" s="159"/>
      <c r="J271" s="32"/>
      <c r="K271" s="32"/>
      <c r="L271" s="33"/>
      <c r="M271" s="160"/>
      <c r="N271" s="161"/>
      <c r="O271" s="58"/>
      <c r="P271" s="58"/>
      <c r="Q271" s="58"/>
      <c r="R271" s="58"/>
      <c r="S271" s="58"/>
      <c r="T271" s="59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T271" s="17" t="s">
        <v>143</v>
      </c>
      <c r="AU271" s="17" t="s">
        <v>87</v>
      </c>
    </row>
    <row r="272" spans="2:51" s="13" customFormat="1" ht="11.25">
      <c r="B272" s="162"/>
      <c r="D272" s="157" t="s">
        <v>145</v>
      </c>
      <c r="E272" s="163" t="s">
        <v>1</v>
      </c>
      <c r="F272" s="164" t="s">
        <v>153</v>
      </c>
      <c r="H272" s="163" t="s">
        <v>1</v>
      </c>
      <c r="I272" s="165"/>
      <c r="L272" s="162"/>
      <c r="M272" s="166"/>
      <c r="N272" s="167"/>
      <c r="O272" s="167"/>
      <c r="P272" s="167"/>
      <c r="Q272" s="167"/>
      <c r="R272" s="167"/>
      <c r="S272" s="167"/>
      <c r="T272" s="168"/>
      <c r="AT272" s="163" t="s">
        <v>145</v>
      </c>
      <c r="AU272" s="163" t="s">
        <v>87</v>
      </c>
      <c r="AV272" s="13" t="s">
        <v>85</v>
      </c>
      <c r="AW272" s="13" t="s">
        <v>32</v>
      </c>
      <c r="AX272" s="13" t="s">
        <v>77</v>
      </c>
      <c r="AY272" s="163" t="s">
        <v>133</v>
      </c>
    </row>
    <row r="273" spans="2:51" s="14" customFormat="1" ht="11.25">
      <c r="B273" s="169"/>
      <c r="D273" s="157" t="s">
        <v>145</v>
      </c>
      <c r="E273" s="170" t="s">
        <v>1</v>
      </c>
      <c r="F273" s="171" t="s">
        <v>351</v>
      </c>
      <c r="H273" s="172">
        <v>8.658</v>
      </c>
      <c r="I273" s="173"/>
      <c r="L273" s="169"/>
      <c r="M273" s="174"/>
      <c r="N273" s="175"/>
      <c r="O273" s="175"/>
      <c r="P273" s="175"/>
      <c r="Q273" s="175"/>
      <c r="R273" s="175"/>
      <c r="S273" s="175"/>
      <c r="T273" s="176"/>
      <c r="AT273" s="170" t="s">
        <v>145</v>
      </c>
      <c r="AU273" s="170" t="s">
        <v>87</v>
      </c>
      <c r="AV273" s="14" t="s">
        <v>87</v>
      </c>
      <c r="AW273" s="14" t="s">
        <v>32</v>
      </c>
      <c r="AX273" s="14" t="s">
        <v>85</v>
      </c>
      <c r="AY273" s="170" t="s">
        <v>133</v>
      </c>
    </row>
    <row r="274" spans="1:65" s="2" customFormat="1" ht="24.2" customHeight="1">
      <c r="A274" s="32"/>
      <c r="B274" s="143"/>
      <c r="C274" s="144" t="s">
        <v>352</v>
      </c>
      <c r="D274" s="144" t="s">
        <v>136</v>
      </c>
      <c r="E274" s="145" t="s">
        <v>353</v>
      </c>
      <c r="F274" s="146" t="s">
        <v>354</v>
      </c>
      <c r="G274" s="147" t="s">
        <v>171</v>
      </c>
      <c r="H274" s="148">
        <v>1</v>
      </c>
      <c r="I274" s="149"/>
      <c r="J274" s="150">
        <f>ROUND(I274*H274,2)</f>
        <v>0</v>
      </c>
      <c r="K274" s="146" t="s">
        <v>140</v>
      </c>
      <c r="L274" s="33"/>
      <c r="M274" s="151" t="s">
        <v>1</v>
      </c>
      <c r="N274" s="152" t="s">
        <v>42</v>
      </c>
      <c r="O274" s="58"/>
      <c r="P274" s="153">
        <f>O274*H274</f>
        <v>0</v>
      </c>
      <c r="Q274" s="153">
        <v>0</v>
      </c>
      <c r="R274" s="153">
        <f>Q274*H274</f>
        <v>0</v>
      </c>
      <c r="S274" s="153">
        <v>0</v>
      </c>
      <c r="T274" s="154">
        <f>S274*H274</f>
        <v>0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55" t="s">
        <v>226</v>
      </c>
      <c r="AT274" s="155" t="s">
        <v>136</v>
      </c>
      <c r="AU274" s="155" t="s">
        <v>87</v>
      </c>
      <c r="AY274" s="17" t="s">
        <v>133</v>
      </c>
      <c r="BE274" s="156">
        <f>IF(N274="základní",J274,0)</f>
        <v>0</v>
      </c>
      <c r="BF274" s="156">
        <f>IF(N274="snížená",J274,0)</f>
        <v>0</v>
      </c>
      <c r="BG274" s="156">
        <f>IF(N274="zákl. přenesená",J274,0)</f>
        <v>0</v>
      </c>
      <c r="BH274" s="156">
        <f>IF(N274="sníž. přenesená",J274,0)</f>
        <v>0</v>
      </c>
      <c r="BI274" s="156">
        <f>IF(N274="nulová",J274,0)</f>
        <v>0</v>
      </c>
      <c r="BJ274" s="17" t="s">
        <v>85</v>
      </c>
      <c r="BK274" s="156">
        <f>ROUND(I274*H274,2)</f>
        <v>0</v>
      </c>
      <c r="BL274" s="17" t="s">
        <v>226</v>
      </c>
      <c r="BM274" s="155" t="s">
        <v>355</v>
      </c>
    </row>
    <row r="275" spans="1:47" s="2" customFormat="1" ht="19.5">
      <c r="A275" s="32"/>
      <c r="B275" s="33"/>
      <c r="C275" s="32"/>
      <c r="D275" s="157" t="s">
        <v>143</v>
      </c>
      <c r="E275" s="32"/>
      <c r="F275" s="158" t="s">
        <v>144</v>
      </c>
      <c r="G275" s="32"/>
      <c r="H275" s="32"/>
      <c r="I275" s="159"/>
      <c r="J275" s="32"/>
      <c r="K275" s="32"/>
      <c r="L275" s="33"/>
      <c r="M275" s="160"/>
      <c r="N275" s="161"/>
      <c r="O275" s="58"/>
      <c r="P275" s="58"/>
      <c r="Q275" s="58"/>
      <c r="R275" s="58"/>
      <c r="S275" s="58"/>
      <c r="T275" s="59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T275" s="17" t="s">
        <v>143</v>
      </c>
      <c r="AU275" s="17" t="s">
        <v>87</v>
      </c>
    </row>
    <row r="276" spans="2:51" s="13" customFormat="1" ht="11.25">
      <c r="B276" s="162"/>
      <c r="D276" s="157" t="s">
        <v>145</v>
      </c>
      <c r="E276" s="163" t="s">
        <v>1</v>
      </c>
      <c r="F276" s="164" t="s">
        <v>153</v>
      </c>
      <c r="H276" s="163" t="s">
        <v>1</v>
      </c>
      <c r="I276" s="165"/>
      <c r="L276" s="162"/>
      <c r="M276" s="166"/>
      <c r="N276" s="167"/>
      <c r="O276" s="167"/>
      <c r="P276" s="167"/>
      <c r="Q276" s="167"/>
      <c r="R276" s="167"/>
      <c r="S276" s="167"/>
      <c r="T276" s="168"/>
      <c r="AT276" s="163" t="s">
        <v>145</v>
      </c>
      <c r="AU276" s="163" t="s">
        <v>87</v>
      </c>
      <c r="AV276" s="13" t="s">
        <v>85</v>
      </c>
      <c r="AW276" s="13" t="s">
        <v>32</v>
      </c>
      <c r="AX276" s="13" t="s">
        <v>77</v>
      </c>
      <c r="AY276" s="163" t="s">
        <v>133</v>
      </c>
    </row>
    <row r="277" spans="2:51" s="14" customFormat="1" ht="11.25">
      <c r="B277" s="169"/>
      <c r="D277" s="157" t="s">
        <v>145</v>
      </c>
      <c r="E277" s="170" t="s">
        <v>1</v>
      </c>
      <c r="F277" s="171" t="s">
        <v>85</v>
      </c>
      <c r="H277" s="172">
        <v>1</v>
      </c>
      <c r="I277" s="173"/>
      <c r="L277" s="169"/>
      <c r="M277" s="174"/>
      <c r="N277" s="175"/>
      <c r="O277" s="175"/>
      <c r="P277" s="175"/>
      <c r="Q277" s="175"/>
      <c r="R277" s="175"/>
      <c r="S277" s="175"/>
      <c r="T277" s="176"/>
      <c r="AT277" s="170" t="s">
        <v>145</v>
      </c>
      <c r="AU277" s="170" t="s">
        <v>87</v>
      </c>
      <c r="AV277" s="14" t="s">
        <v>87</v>
      </c>
      <c r="AW277" s="14" t="s">
        <v>32</v>
      </c>
      <c r="AX277" s="14" t="s">
        <v>85</v>
      </c>
      <c r="AY277" s="170" t="s">
        <v>133</v>
      </c>
    </row>
    <row r="278" spans="1:65" s="2" customFormat="1" ht="24.2" customHeight="1">
      <c r="A278" s="32"/>
      <c r="B278" s="143"/>
      <c r="C278" s="144" t="s">
        <v>356</v>
      </c>
      <c r="D278" s="144" t="s">
        <v>136</v>
      </c>
      <c r="E278" s="145" t="s">
        <v>357</v>
      </c>
      <c r="F278" s="146" t="s">
        <v>358</v>
      </c>
      <c r="G278" s="147" t="s">
        <v>171</v>
      </c>
      <c r="H278" s="148">
        <v>1</v>
      </c>
      <c r="I278" s="149"/>
      <c r="J278" s="150">
        <f>ROUND(I278*H278,2)</f>
        <v>0</v>
      </c>
      <c r="K278" s="146" t="s">
        <v>140</v>
      </c>
      <c r="L278" s="33"/>
      <c r="M278" s="151" t="s">
        <v>1</v>
      </c>
      <c r="N278" s="152" t="s">
        <v>42</v>
      </c>
      <c r="O278" s="58"/>
      <c r="P278" s="153">
        <f>O278*H278</f>
        <v>0</v>
      </c>
      <c r="Q278" s="153">
        <v>0</v>
      </c>
      <c r="R278" s="153">
        <f>Q278*H278</f>
        <v>0</v>
      </c>
      <c r="S278" s="153">
        <v>0</v>
      </c>
      <c r="T278" s="154">
        <f>S278*H278</f>
        <v>0</v>
      </c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R278" s="155" t="s">
        <v>226</v>
      </c>
      <c r="AT278" s="155" t="s">
        <v>136</v>
      </c>
      <c r="AU278" s="155" t="s">
        <v>87</v>
      </c>
      <c r="AY278" s="17" t="s">
        <v>133</v>
      </c>
      <c r="BE278" s="156">
        <f>IF(N278="základní",J278,0)</f>
        <v>0</v>
      </c>
      <c r="BF278" s="156">
        <f>IF(N278="snížená",J278,0)</f>
        <v>0</v>
      </c>
      <c r="BG278" s="156">
        <f>IF(N278="zákl. přenesená",J278,0)</f>
        <v>0</v>
      </c>
      <c r="BH278" s="156">
        <f>IF(N278="sníž. přenesená",J278,0)</f>
        <v>0</v>
      </c>
      <c r="BI278" s="156">
        <f>IF(N278="nulová",J278,0)</f>
        <v>0</v>
      </c>
      <c r="BJ278" s="17" t="s">
        <v>85</v>
      </c>
      <c r="BK278" s="156">
        <f>ROUND(I278*H278,2)</f>
        <v>0</v>
      </c>
      <c r="BL278" s="17" t="s">
        <v>226</v>
      </c>
      <c r="BM278" s="155" t="s">
        <v>359</v>
      </c>
    </row>
    <row r="279" spans="1:47" s="2" customFormat="1" ht="19.5">
      <c r="A279" s="32"/>
      <c r="B279" s="33"/>
      <c r="C279" s="32"/>
      <c r="D279" s="157" t="s">
        <v>143</v>
      </c>
      <c r="E279" s="32"/>
      <c r="F279" s="158" t="s">
        <v>144</v>
      </c>
      <c r="G279" s="32"/>
      <c r="H279" s="32"/>
      <c r="I279" s="159"/>
      <c r="J279" s="32"/>
      <c r="K279" s="32"/>
      <c r="L279" s="33"/>
      <c r="M279" s="160"/>
      <c r="N279" s="161"/>
      <c r="O279" s="58"/>
      <c r="P279" s="58"/>
      <c r="Q279" s="58"/>
      <c r="R279" s="58"/>
      <c r="S279" s="58"/>
      <c r="T279" s="59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T279" s="17" t="s">
        <v>143</v>
      </c>
      <c r="AU279" s="17" t="s">
        <v>87</v>
      </c>
    </row>
    <row r="280" spans="2:51" s="13" customFormat="1" ht="11.25">
      <c r="B280" s="162"/>
      <c r="D280" s="157" t="s">
        <v>145</v>
      </c>
      <c r="E280" s="163" t="s">
        <v>1</v>
      </c>
      <c r="F280" s="164" t="s">
        <v>153</v>
      </c>
      <c r="H280" s="163" t="s">
        <v>1</v>
      </c>
      <c r="I280" s="165"/>
      <c r="L280" s="162"/>
      <c r="M280" s="166"/>
      <c r="N280" s="167"/>
      <c r="O280" s="167"/>
      <c r="P280" s="167"/>
      <c r="Q280" s="167"/>
      <c r="R280" s="167"/>
      <c r="S280" s="167"/>
      <c r="T280" s="168"/>
      <c r="AT280" s="163" t="s">
        <v>145</v>
      </c>
      <c r="AU280" s="163" t="s">
        <v>87</v>
      </c>
      <c r="AV280" s="13" t="s">
        <v>85</v>
      </c>
      <c r="AW280" s="13" t="s">
        <v>32</v>
      </c>
      <c r="AX280" s="13" t="s">
        <v>77</v>
      </c>
      <c r="AY280" s="163" t="s">
        <v>133</v>
      </c>
    </row>
    <row r="281" spans="2:51" s="14" customFormat="1" ht="11.25">
      <c r="B281" s="169"/>
      <c r="D281" s="157" t="s">
        <v>145</v>
      </c>
      <c r="E281" s="170" t="s">
        <v>1</v>
      </c>
      <c r="F281" s="171" t="s">
        <v>85</v>
      </c>
      <c r="H281" s="172">
        <v>1</v>
      </c>
      <c r="I281" s="173"/>
      <c r="L281" s="169"/>
      <c r="M281" s="174"/>
      <c r="N281" s="175"/>
      <c r="O281" s="175"/>
      <c r="P281" s="175"/>
      <c r="Q281" s="175"/>
      <c r="R281" s="175"/>
      <c r="S281" s="175"/>
      <c r="T281" s="176"/>
      <c r="AT281" s="170" t="s">
        <v>145</v>
      </c>
      <c r="AU281" s="170" t="s">
        <v>87</v>
      </c>
      <c r="AV281" s="14" t="s">
        <v>87</v>
      </c>
      <c r="AW281" s="14" t="s">
        <v>32</v>
      </c>
      <c r="AX281" s="14" t="s">
        <v>85</v>
      </c>
      <c r="AY281" s="170" t="s">
        <v>133</v>
      </c>
    </row>
    <row r="282" spans="1:65" s="2" customFormat="1" ht="24.2" customHeight="1">
      <c r="A282" s="32"/>
      <c r="B282" s="143"/>
      <c r="C282" s="144" t="s">
        <v>360</v>
      </c>
      <c r="D282" s="144" t="s">
        <v>136</v>
      </c>
      <c r="E282" s="145" t="s">
        <v>361</v>
      </c>
      <c r="F282" s="146" t="s">
        <v>362</v>
      </c>
      <c r="G282" s="147" t="s">
        <v>308</v>
      </c>
      <c r="H282" s="148">
        <v>4</v>
      </c>
      <c r="I282" s="149"/>
      <c r="J282" s="150">
        <f>ROUND(I282*H282,2)</f>
        <v>0</v>
      </c>
      <c r="K282" s="146" t="s">
        <v>140</v>
      </c>
      <c r="L282" s="33"/>
      <c r="M282" s="151" t="s">
        <v>1</v>
      </c>
      <c r="N282" s="152" t="s">
        <v>42</v>
      </c>
      <c r="O282" s="58"/>
      <c r="P282" s="153">
        <f>O282*H282</f>
        <v>0</v>
      </c>
      <c r="Q282" s="153">
        <v>0</v>
      </c>
      <c r="R282" s="153">
        <f>Q282*H282</f>
        <v>0</v>
      </c>
      <c r="S282" s="153">
        <v>0</v>
      </c>
      <c r="T282" s="154">
        <f>S282*H282</f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55" t="s">
        <v>226</v>
      </c>
      <c r="AT282" s="155" t="s">
        <v>136</v>
      </c>
      <c r="AU282" s="155" t="s">
        <v>87</v>
      </c>
      <c r="AY282" s="17" t="s">
        <v>133</v>
      </c>
      <c r="BE282" s="156">
        <f>IF(N282="základní",J282,0)</f>
        <v>0</v>
      </c>
      <c r="BF282" s="156">
        <f>IF(N282="snížená",J282,0)</f>
        <v>0</v>
      </c>
      <c r="BG282" s="156">
        <f>IF(N282="zákl. přenesená",J282,0)</f>
        <v>0</v>
      </c>
      <c r="BH282" s="156">
        <f>IF(N282="sníž. přenesená",J282,0)</f>
        <v>0</v>
      </c>
      <c r="BI282" s="156">
        <f>IF(N282="nulová",J282,0)</f>
        <v>0</v>
      </c>
      <c r="BJ282" s="17" t="s">
        <v>85</v>
      </c>
      <c r="BK282" s="156">
        <f>ROUND(I282*H282,2)</f>
        <v>0</v>
      </c>
      <c r="BL282" s="17" t="s">
        <v>226</v>
      </c>
      <c r="BM282" s="155" t="s">
        <v>363</v>
      </c>
    </row>
    <row r="283" spans="1:47" s="2" customFormat="1" ht="19.5">
      <c r="A283" s="32"/>
      <c r="B283" s="33"/>
      <c r="C283" s="32"/>
      <c r="D283" s="157" t="s">
        <v>143</v>
      </c>
      <c r="E283" s="32"/>
      <c r="F283" s="158" t="s">
        <v>144</v>
      </c>
      <c r="G283" s="32"/>
      <c r="H283" s="32"/>
      <c r="I283" s="159"/>
      <c r="J283" s="32"/>
      <c r="K283" s="32"/>
      <c r="L283" s="33"/>
      <c r="M283" s="160"/>
      <c r="N283" s="161"/>
      <c r="O283" s="58"/>
      <c r="P283" s="58"/>
      <c r="Q283" s="58"/>
      <c r="R283" s="58"/>
      <c r="S283" s="58"/>
      <c r="T283" s="59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T283" s="17" t="s">
        <v>143</v>
      </c>
      <c r="AU283" s="17" t="s">
        <v>87</v>
      </c>
    </row>
    <row r="284" spans="2:51" s="13" customFormat="1" ht="11.25">
      <c r="B284" s="162"/>
      <c r="D284" s="157" t="s">
        <v>145</v>
      </c>
      <c r="E284" s="163" t="s">
        <v>1</v>
      </c>
      <c r="F284" s="164" t="s">
        <v>153</v>
      </c>
      <c r="H284" s="163" t="s">
        <v>1</v>
      </c>
      <c r="I284" s="165"/>
      <c r="L284" s="162"/>
      <c r="M284" s="166"/>
      <c r="N284" s="167"/>
      <c r="O284" s="167"/>
      <c r="P284" s="167"/>
      <c r="Q284" s="167"/>
      <c r="R284" s="167"/>
      <c r="S284" s="167"/>
      <c r="T284" s="168"/>
      <c r="AT284" s="163" t="s">
        <v>145</v>
      </c>
      <c r="AU284" s="163" t="s">
        <v>87</v>
      </c>
      <c r="AV284" s="13" t="s">
        <v>85</v>
      </c>
      <c r="AW284" s="13" t="s">
        <v>32</v>
      </c>
      <c r="AX284" s="13" t="s">
        <v>77</v>
      </c>
      <c r="AY284" s="163" t="s">
        <v>133</v>
      </c>
    </row>
    <row r="285" spans="2:51" s="14" customFormat="1" ht="11.25">
      <c r="B285" s="169"/>
      <c r="D285" s="157" t="s">
        <v>145</v>
      </c>
      <c r="E285" s="170" t="s">
        <v>1</v>
      </c>
      <c r="F285" s="171" t="s">
        <v>141</v>
      </c>
      <c r="H285" s="172">
        <v>4</v>
      </c>
      <c r="I285" s="173"/>
      <c r="L285" s="169"/>
      <c r="M285" s="174"/>
      <c r="N285" s="175"/>
      <c r="O285" s="175"/>
      <c r="P285" s="175"/>
      <c r="Q285" s="175"/>
      <c r="R285" s="175"/>
      <c r="S285" s="175"/>
      <c r="T285" s="176"/>
      <c r="AT285" s="170" t="s">
        <v>145</v>
      </c>
      <c r="AU285" s="170" t="s">
        <v>87</v>
      </c>
      <c r="AV285" s="14" t="s">
        <v>87</v>
      </c>
      <c r="AW285" s="14" t="s">
        <v>32</v>
      </c>
      <c r="AX285" s="14" t="s">
        <v>85</v>
      </c>
      <c r="AY285" s="170" t="s">
        <v>133</v>
      </c>
    </row>
    <row r="286" spans="1:65" s="2" customFormat="1" ht="21.75" customHeight="1">
      <c r="A286" s="32"/>
      <c r="B286" s="143"/>
      <c r="C286" s="144" t="s">
        <v>364</v>
      </c>
      <c r="D286" s="144" t="s">
        <v>136</v>
      </c>
      <c r="E286" s="145" t="s">
        <v>365</v>
      </c>
      <c r="F286" s="146" t="s">
        <v>366</v>
      </c>
      <c r="G286" s="147" t="s">
        <v>171</v>
      </c>
      <c r="H286" s="148">
        <v>1</v>
      </c>
      <c r="I286" s="149"/>
      <c r="J286" s="150">
        <f>ROUND(I286*H286,2)</f>
        <v>0</v>
      </c>
      <c r="K286" s="146" t="s">
        <v>140</v>
      </c>
      <c r="L286" s="33"/>
      <c r="M286" s="151" t="s">
        <v>1</v>
      </c>
      <c r="N286" s="152" t="s">
        <v>42</v>
      </c>
      <c r="O286" s="58"/>
      <c r="P286" s="153">
        <f>O286*H286</f>
        <v>0</v>
      </c>
      <c r="Q286" s="153">
        <v>0</v>
      </c>
      <c r="R286" s="153">
        <f>Q286*H286</f>
        <v>0</v>
      </c>
      <c r="S286" s="153">
        <v>0</v>
      </c>
      <c r="T286" s="154">
        <f>S286*H286</f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55" t="s">
        <v>226</v>
      </c>
      <c r="AT286" s="155" t="s">
        <v>136</v>
      </c>
      <c r="AU286" s="155" t="s">
        <v>87</v>
      </c>
      <c r="AY286" s="17" t="s">
        <v>133</v>
      </c>
      <c r="BE286" s="156">
        <f>IF(N286="základní",J286,0)</f>
        <v>0</v>
      </c>
      <c r="BF286" s="156">
        <f>IF(N286="snížená",J286,0)</f>
        <v>0</v>
      </c>
      <c r="BG286" s="156">
        <f>IF(N286="zákl. přenesená",J286,0)</f>
        <v>0</v>
      </c>
      <c r="BH286" s="156">
        <f>IF(N286="sníž. přenesená",J286,0)</f>
        <v>0</v>
      </c>
      <c r="BI286" s="156">
        <f>IF(N286="nulová",J286,0)</f>
        <v>0</v>
      </c>
      <c r="BJ286" s="17" t="s">
        <v>85</v>
      </c>
      <c r="BK286" s="156">
        <f>ROUND(I286*H286,2)</f>
        <v>0</v>
      </c>
      <c r="BL286" s="17" t="s">
        <v>226</v>
      </c>
      <c r="BM286" s="155" t="s">
        <v>367</v>
      </c>
    </row>
    <row r="287" spans="1:47" s="2" customFormat="1" ht="19.5">
      <c r="A287" s="32"/>
      <c r="B287" s="33"/>
      <c r="C287" s="32"/>
      <c r="D287" s="157" t="s">
        <v>143</v>
      </c>
      <c r="E287" s="32"/>
      <c r="F287" s="158" t="s">
        <v>144</v>
      </c>
      <c r="G287" s="32"/>
      <c r="H287" s="32"/>
      <c r="I287" s="159"/>
      <c r="J287" s="32"/>
      <c r="K287" s="32"/>
      <c r="L287" s="33"/>
      <c r="M287" s="160"/>
      <c r="N287" s="161"/>
      <c r="O287" s="58"/>
      <c r="P287" s="58"/>
      <c r="Q287" s="58"/>
      <c r="R287" s="58"/>
      <c r="S287" s="58"/>
      <c r="T287" s="59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T287" s="17" t="s">
        <v>143</v>
      </c>
      <c r="AU287" s="17" t="s">
        <v>87</v>
      </c>
    </row>
    <row r="288" spans="2:51" s="13" customFormat="1" ht="11.25">
      <c r="B288" s="162"/>
      <c r="D288" s="157" t="s">
        <v>145</v>
      </c>
      <c r="E288" s="163" t="s">
        <v>1</v>
      </c>
      <c r="F288" s="164" t="s">
        <v>153</v>
      </c>
      <c r="H288" s="163" t="s">
        <v>1</v>
      </c>
      <c r="I288" s="165"/>
      <c r="L288" s="162"/>
      <c r="M288" s="166"/>
      <c r="N288" s="167"/>
      <c r="O288" s="167"/>
      <c r="P288" s="167"/>
      <c r="Q288" s="167"/>
      <c r="R288" s="167"/>
      <c r="S288" s="167"/>
      <c r="T288" s="168"/>
      <c r="AT288" s="163" t="s">
        <v>145</v>
      </c>
      <c r="AU288" s="163" t="s">
        <v>87</v>
      </c>
      <c r="AV288" s="13" t="s">
        <v>85</v>
      </c>
      <c r="AW288" s="13" t="s">
        <v>32</v>
      </c>
      <c r="AX288" s="13" t="s">
        <v>77</v>
      </c>
      <c r="AY288" s="163" t="s">
        <v>133</v>
      </c>
    </row>
    <row r="289" spans="2:51" s="14" customFormat="1" ht="11.25">
      <c r="B289" s="169"/>
      <c r="D289" s="157" t="s">
        <v>145</v>
      </c>
      <c r="E289" s="170" t="s">
        <v>1</v>
      </c>
      <c r="F289" s="171" t="s">
        <v>85</v>
      </c>
      <c r="H289" s="172">
        <v>1</v>
      </c>
      <c r="I289" s="173"/>
      <c r="L289" s="169"/>
      <c r="M289" s="174"/>
      <c r="N289" s="175"/>
      <c r="O289" s="175"/>
      <c r="P289" s="175"/>
      <c r="Q289" s="175"/>
      <c r="R289" s="175"/>
      <c r="S289" s="175"/>
      <c r="T289" s="176"/>
      <c r="AT289" s="170" t="s">
        <v>145</v>
      </c>
      <c r="AU289" s="170" t="s">
        <v>87</v>
      </c>
      <c r="AV289" s="14" t="s">
        <v>87</v>
      </c>
      <c r="AW289" s="14" t="s">
        <v>32</v>
      </c>
      <c r="AX289" s="14" t="s">
        <v>85</v>
      </c>
      <c r="AY289" s="170" t="s">
        <v>133</v>
      </c>
    </row>
    <row r="290" spans="1:65" s="2" customFormat="1" ht="33" customHeight="1">
      <c r="A290" s="32"/>
      <c r="B290" s="143"/>
      <c r="C290" s="144" t="s">
        <v>368</v>
      </c>
      <c r="D290" s="144" t="s">
        <v>136</v>
      </c>
      <c r="E290" s="145" t="s">
        <v>369</v>
      </c>
      <c r="F290" s="146" t="s">
        <v>370</v>
      </c>
      <c r="G290" s="147" t="s">
        <v>171</v>
      </c>
      <c r="H290" s="148">
        <v>1</v>
      </c>
      <c r="I290" s="149"/>
      <c r="J290" s="150">
        <f>ROUND(I290*H290,2)</f>
        <v>0</v>
      </c>
      <c r="K290" s="146" t="s">
        <v>140</v>
      </c>
      <c r="L290" s="33"/>
      <c r="M290" s="151" t="s">
        <v>1</v>
      </c>
      <c r="N290" s="152" t="s">
        <v>42</v>
      </c>
      <c r="O290" s="58"/>
      <c r="P290" s="153">
        <f>O290*H290</f>
        <v>0</v>
      </c>
      <c r="Q290" s="153">
        <v>0</v>
      </c>
      <c r="R290" s="153">
        <f>Q290*H290</f>
        <v>0</v>
      </c>
      <c r="S290" s="153">
        <v>0</v>
      </c>
      <c r="T290" s="154">
        <f>S290*H290</f>
        <v>0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155" t="s">
        <v>226</v>
      </c>
      <c r="AT290" s="155" t="s">
        <v>136</v>
      </c>
      <c r="AU290" s="155" t="s">
        <v>87</v>
      </c>
      <c r="AY290" s="17" t="s">
        <v>133</v>
      </c>
      <c r="BE290" s="156">
        <f>IF(N290="základní",J290,0)</f>
        <v>0</v>
      </c>
      <c r="BF290" s="156">
        <f>IF(N290="snížená",J290,0)</f>
        <v>0</v>
      </c>
      <c r="BG290" s="156">
        <f>IF(N290="zákl. přenesená",J290,0)</f>
        <v>0</v>
      </c>
      <c r="BH290" s="156">
        <f>IF(N290="sníž. přenesená",J290,0)</f>
        <v>0</v>
      </c>
      <c r="BI290" s="156">
        <f>IF(N290="nulová",J290,0)</f>
        <v>0</v>
      </c>
      <c r="BJ290" s="17" t="s">
        <v>85</v>
      </c>
      <c r="BK290" s="156">
        <f>ROUND(I290*H290,2)</f>
        <v>0</v>
      </c>
      <c r="BL290" s="17" t="s">
        <v>226</v>
      </c>
      <c r="BM290" s="155" t="s">
        <v>371</v>
      </c>
    </row>
    <row r="291" spans="1:47" s="2" customFormat="1" ht="29.25">
      <c r="A291" s="32"/>
      <c r="B291" s="33"/>
      <c r="C291" s="32"/>
      <c r="D291" s="157" t="s">
        <v>143</v>
      </c>
      <c r="E291" s="32"/>
      <c r="F291" s="158" t="s">
        <v>372</v>
      </c>
      <c r="G291" s="32"/>
      <c r="H291" s="32"/>
      <c r="I291" s="159"/>
      <c r="J291" s="32"/>
      <c r="K291" s="32"/>
      <c r="L291" s="33"/>
      <c r="M291" s="160"/>
      <c r="N291" s="161"/>
      <c r="O291" s="58"/>
      <c r="P291" s="58"/>
      <c r="Q291" s="58"/>
      <c r="R291" s="58"/>
      <c r="S291" s="58"/>
      <c r="T291" s="59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T291" s="17" t="s">
        <v>143</v>
      </c>
      <c r="AU291" s="17" t="s">
        <v>87</v>
      </c>
    </row>
    <row r="292" spans="2:51" s="13" customFormat="1" ht="11.25">
      <c r="B292" s="162"/>
      <c r="D292" s="157" t="s">
        <v>145</v>
      </c>
      <c r="E292" s="163" t="s">
        <v>1</v>
      </c>
      <c r="F292" s="164" t="s">
        <v>153</v>
      </c>
      <c r="H292" s="163" t="s">
        <v>1</v>
      </c>
      <c r="I292" s="165"/>
      <c r="L292" s="162"/>
      <c r="M292" s="166"/>
      <c r="N292" s="167"/>
      <c r="O292" s="167"/>
      <c r="P292" s="167"/>
      <c r="Q292" s="167"/>
      <c r="R292" s="167"/>
      <c r="S292" s="167"/>
      <c r="T292" s="168"/>
      <c r="AT292" s="163" t="s">
        <v>145</v>
      </c>
      <c r="AU292" s="163" t="s">
        <v>87</v>
      </c>
      <c r="AV292" s="13" t="s">
        <v>85</v>
      </c>
      <c r="AW292" s="13" t="s">
        <v>32</v>
      </c>
      <c r="AX292" s="13" t="s">
        <v>77</v>
      </c>
      <c r="AY292" s="163" t="s">
        <v>133</v>
      </c>
    </row>
    <row r="293" spans="2:51" s="14" customFormat="1" ht="11.25">
      <c r="B293" s="169"/>
      <c r="D293" s="157" t="s">
        <v>145</v>
      </c>
      <c r="E293" s="170" t="s">
        <v>1</v>
      </c>
      <c r="F293" s="171" t="s">
        <v>85</v>
      </c>
      <c r="H293" s="172">
        <v>1</v>
      </c>
      <c r="I293" s="173"/>
      <c r="L293" s="169"/>
      <c r="M293" s="174"/>
      <c r="N293" s="175"/>
      <c r="O293" s="175"/>
      <c r="P293" s="175"/>
      <c r="Q293" s="175"/>
      <c r="R293" s="175"/>
      <c r="S293" s="175"/>
      <c r="T293" s="176"/>
      <c r="AT293" s="170" t="s">
        <v>145</v>
      </c>
      <c r="AU293" s="170" t="s">
        <v>87</v>
      </c>
      <c r="AV293" s="14" t="s">
        <v>87</v>
      </c>
      <c r="AW293" s="14" t="s">
        <v>32</v>
      </c>
      <c r="AX293" s="14" t="s">
        <v>85</v>
      </c>
      <c r="AY293" s="170" t="s">
        <v>133</v>
      </c>
    </row>
    <row r="294" spans="2:63" s="12" customFormat="1" ht="22.9" customHeight="1">
      <c r="B294" s="130"/>
      <c r="D294" s="131" t="s">
        <v>76</v>
      </c>
      <c r="E294" s="141" t="s">
        <v>373</v>
      </c>
      <c r="F294" s="141" t="s">
        <v>374</v>
      </c>
      <c r="I294" s="133"/>
      <c r="J294" s="142">
        <f>BK294</f>
        <v>0</v>
      </c>
      <c r="L294" s="130"/>
      <c r="M294" s="135"/>
      <c r="N294" s="136"/>
      <c r="O294" s="136"/>
      <c r="P294" s="137">
        <f>SUM(P295:P319)</f>
        <v>0</v>
      </c>
      <c r="Q294" s="136"/>
      <c r="R294" s="137">
        <f>SUM(R295:R319)</f>
        <v>1.5669000000000002</v>
      </c>
      <c r="S294" s="136"/>
      <c r="T294" s="138">
        <f>SUM(T295:T319)</f>
        <v>3.17636</v>
      </c>
      <c r="AR294" s="131" t="s">
        <v>87</v>
      </c>
      <c r="AT294" s="139" t="s">
        <v>76</v>
      </c>
      <c r="AU294" s="139" t="s">
        <v>85</v>
      </c>
      <c r="AY294" s="131" t="s">
        <v>133</v>
      </c>
      <c r="BK294" s="140">
        <f>SUM(BK295:BK319)</f>
        <v>0</v>
      </c>
    </row>
    <row r="295" spans="1:65" s="2" customFormat="1" ht="16.5" customHeight="1">
      <c r="A295" s="32"/>
      <c r="B295" s="143"/>
      <c r="C295" s="144" t="s">
        <v>375</v>
      </c>
      <c r="D295" s="144" t="s">
        <v>136</v>
      </c>
      <c r="E295" s="145" t="s">
        <v>376</v>
      </c>
      <c r="F295" s="146" t="s">
        <v>377</v>
      </c>
      <c r="G295" s="147" t="s">
        <v>139</v>
      </c>
      <c r="H295" s="148">
        <v>18</v>
      </c>
      <c r="I295" s="149"/>
      <c r="J295" s="150">
        <f>ROUND(I295*H295,2)</f>
        <v>0</v>
      </c>
      <c r="K295" s="146" t="s">
        <v>159</v>
      </c>
      <c r="L295" s="33"/>
      <c r="M295" s="151" t="s">
        <v>1</v>
      </c>
      <c r="N295" s="152" t="s">
        <v>42</v>
      </c>
      <c r="O295" s="58"/>
      <c r="P295" s="153">
        <f>O295*H295</f>
        <v>0</v>
      </c>
      <c r="Q295" s="153">
        <v>0</v>
      </c>
      <c r="R295" s="153">
        <f>Q295*H295</f>
        <v>0</v>
      </c>
      <c r="S295" s="153">
        <v>0</v>
      </c>
      <c r="T295" s="154">
        <f>S295*H295</f>
        <v>0</v>
      </c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R295" s="155" t="s">
        <v>226</v>
      </c>
      <c r="AT295" s="155" t="s">
        <v>136</v>
      </c>
      <c r="AU295" s="155" t="s">
        <v>87</v>
      </c>
      <c r="AY295" s="17" t="s">
        <v>133</v>
      </c>
      <c r="BE295" s="156">
        <f>IF(N295="základní",J295,0)</f>
        <v>0</v>
      </c>
      <c r="BF295" s="156">
        <f>IF(N295="snížená",J295,0)</f>
        <v>0</v>
      </c>
      <c r="BG295" s="156">
        <f>IF(N295="zákl. přenesená",J295,0)</f>
        <v>0</v>
      </c>
      <c r="BH295" s="156">
        <f>IF(N295="sníž. přenesená",J295,0)</f>
        <v>0</v>
      </c>
      <c r="BI295" s="156">
        <f>IF(N295="nulová",J295,0)</f>
        <v>0</v>
      </c>
      <c r="BJ295" s="17" t="s">
        <v>85</v>
      </c>
      <c r="BK295" s="156">
        <f>ROUND(I295*H295,2)</f>
        <v>0</v>
      </c>
      <c r="BL295" s="17" t="s">
        <v>226</v>
      </c>
      <c r="BM295" s="155" t="s">
        <v>378</v>
      </c>
    </row>
    <row r="296" spans="2:51" s="13" customFormat="1" ht="11.25">
      <c r="B296" s="162"/>
      <c r="D296" s="157" t="s">
        <v>145</v>
      </c>
      <c r="E296" s="163" t="s">
        <v>1</v>
      </c>
      <c r="F296" s="164" t="s">
        <v>153</v>
      </c>
      <c r="H296" s="163" t="s">
        <v>1</v>
      </c>
      <c r="I296" s="165"/>
      <c r="L296" s="162"/>
      <c r="M296" s="166"/>
      <c r="N296" s="167"/>
      <c r="O296" s="167"/>
      <c r="P296" s="167"/>
      <c r="Q296" s="167"/>
      <c r="R296" s="167"/>
      <c r="S296" s="167"/>
      <c r="T296" s="168"/>
      <c r="AT296" s="163" t="s">
        <v>145</v>
      </c>
      <c r="AU296" s="163" t="s">
        <v>87</v>
      </c>
      <c r="AV296" s="13" t="s">
        <v>85</v>
      </c>
      <c r="AW296" s="13" t="s">
        <v>32</v>
      </c>
      <c r="AX296" s="13" t="s">
        <v>77</v>
      </c>
      <c r="AY296" s="163" t="s">
        <v>133</v>
      </c>
    </row>
    <row r="297" spans="2:51" s="14" customFormat="1" ht="11.25">
      <c r="B297" s="169"/>
      <c r="D297" s="157" t="s">
        <v>145</v>
      </c>
      <c r="E297" s="170" t="s">
        <v>1</v>
      </c>
      <c r="F297" s="171" t="s">
        <v>235</v>
      </c>
      <c r="H297" s="172">
        <v>18</v>
      </c>
      <c r="I297" s="173"/>
      <c r="L297" s="169"/>
      <c r="M297" s="174"/>
      <c r="N297" s="175"/>
      <c r="O297" s="175"/>
      <c r="P297" s="175"/>
      <c r="Q297" s="175"/>
      <c r="R297" s="175"/>
      <c r="S297" s="175"/>
      <c r="T297" s="176"/>
      <c r="AT297" s="170" t="s">
        <v>145</v>
      </c>
      <c r="AU297" s="170" t="s">
        <v>87</v>
      </c>
      <c r="AV297" s="14" t="s">
        <v>87</v>
      </c>
      <c r="AW297" s="14" t="s">
        <v>32</v>
      </c>
      <c r="AX297" s="14" t="s">
        <v>77</v>
      </c>
      <c r="AY297" s="170" t="s">
        <v>133</v>
      </c>
    </row>
    <row r="298" spans="2:51" s="15" customFormat="1" ht="11.25">
      <c r="B298" s="177"/>
      <c r="D298" s="157" t="s">
        <v>145</v>
      </c>
      <c r="E298" s="178" t="s">
        <v>1</v>
      </c>
      <c r="F298" s="179" t="s">
        <v>182</v>
      </c>
      <c r="H298" s="180">
        <v>18</v>
      </c>
      <c r="I298" s="181"/>
      <c r="L298" s="177"/>
      <c r="M298" s="182"/>
      <c r="N298" s="183"/>
      <c r="O298" s="183"/>
      <c r="P298" s="183"/>
      <c r="Q298" s="183"/>
      <c r="R298" s="183"/>
      <c r="S298" s="183"/>
      <c r="T298" s="184"/>
      <c r="AT298" s="178" t="s">
        <v>145</v>
      </c>
      <c r="AU298" s="178" t="s">
        <v>87</v>
      </c>
      <c r="AV298" s="15" t="s">
        <v>141</v>
      </c>
      <c r="AW298" s="15" t="s">
        <v>32</v>
      </c>
      <c r="AX298" s="15" t="s">
        <v>85</v>
      </c>
      <c r="AY298" s="178" t="s">
        <v>133</v>
      </c>
    </row>
    <row r="299" spans="1:65" s="2" customFormat="1" ht="16.5" customHeight="1">
      <c r="A299" s="32"/>
      <c r="B299" s="143"/>
      <c r="C299" s="144" t="s">
        <v>379</v>
      </c>
      <c r="D299" s="144" t="s">
        <v>136</v>
      </c>
      <c r="E299" s="145" t="s">
        <v>380</v>
      </c>
      <c r="F299" s="146" t="s">
        <v>381</v>
      </c>
      <c r="G299" s="147" t="s">
        <v>139</v>
      </c>
      <c r="H299" s="148">
        <v>18</v>
      </c>
      <c r="I299" s="149"/>
      <c r="J299" s="150">
        <f>ROUND(I299*H299,2)</f>
        <v>0</v>
      </c>
      <c r="K299" s="146" t="s">
        <v>159</v>
      </c>
      <c r="L299" s="33"/>
      <c r="M299" s="151" t="s">
        <v>1</v>
      </c>
      <c r="N299" s="152" t="s">
        <v>42</v>
      </c>
      <c r="O299" s="58"/>
      <c r="P299" s="153">
        <f>O299*H299</f>
        <v>0</v>
      </c>
      <c r="Q299" s="153">
        <v>0.0003</v>
      </c>
      <c r="R299" s="153">
        <f>Q299*H299</f>
        <v>0.005399999999999999</v>
      </c>
      <c r="S299" s="153">
        <v>0</v>
      </c>
      <c r="T299" s="154">
        <f>S299*H299</f>
        <v>0</v>
      </c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R299" s="155" t="s">
        <v>226</v>
      </c>
      <c r="AT299" s="155" t="s">
        <v>136</v>
      </c>
      <c r="AU299" s="155" t="s">
        <v>87</v>
      </c>
      <c r="AY299" s="17" t="s">
        <v>133</v>
      </c>
      <c r="BE299" s="156">
        <f>IF(N299="základní",J299,0)</f>
        <v>0</v>
      </c>
      <c r="BF299" s="156">
        <f>IF(N299="snížená",J299,0)</f>
        <v>0</v>
      </c>
      <c r="BG299" s="156">
        <f>IF(N299="zákl. přenesená",J299,0)</f>
        <v>0</v>
      </c>
      <c r="BH299" s="156">
        <f>IF(N299="sníž. přenesená",J299,0)</f>
        <v>0</v>
      </c>
      <c r="BI299" s="156">
        <f>IF(N299="nulová",J299,0)</f>
        <v>0</v>
      </c>
      <c r="BJ299" s="17" t="s">
        <v>85</v>
      </c>
      <c r="BK299" s="156">
        <f>ROUND(I299*H299,2)</f>
        <v>0</v>
      </c>
      <c r="BL299" s="17" t="s">
        <v>226</v>
      </c>
      <c r="BM299" s="155" t="s">
        <v>382</v>
      </c>
    </row>
    <row r="300" spans="2:51" s="14" customFormat="1" ht="11.25">
      <c r="B300" s="169"/>
      <c r="D300" s="157" t="s">
        <v>145</v>
      </c>
      <c r="E300" s="170" t="s">
        <v>1</v>
      </c>
      <c r="F300" s="171" t="s">
        <v>235</v>
      </c>
      <c r="H300" s="172">
        <v>18</v>
      </c>
      <c r="I300" s="173"/>
      <c r="L300" s="169"/>
      <c r="M300" s="174"/>
      <c r="N300" s="175"/>
      <c r="O300" s="175"/>
      <c r="P300" s="175"/>
      <c r="Q300" s="175"/>
      <c r="R300" s="175"/>
      <c r="S300" s="175"/>
      <c r="T300" s="176"/>
      <c r="AT300" s="170" t="s">
        <v>145</v>
      </c>
      <c r="AU300" s="170" t="s">
        <v>87</v>
      </c>
      <c r="AV300" s="14" t="s">
        <v>87</v>
      </c>
      <c r="AW300" s="14" t="s">
        <v>32</v>
      </c>
      <c r="AX300" s="14" t="s">
        <v>85</v>
      </c>
      <c r="AY300" s="170" t="s">
        <v>133</v>
      </c>
    </row>
    <row r="301" spans="1:65" s="2" customFormat="1" ht="21.75" customHeight="1">
      <c r="A301" s="32"/>
      <c r="B301" s="143"/>
      <c r="C301" s="144" t="s">
        <v>383</v>
      </c>
      <c r="D301" s="144" t="s">
        <v>136</v>
      </c>
      <c r="E301" s="145" t="s">
        <v>384</v>
      </c>
      <c r="F301" s="146" t="s">
        <v>385</v>
      </c>
      <c r="G301" s="147" t="s">
        <v>139</v>
      </c>
      <c r="H301" s="148">
        <v>18</v>
      </c>
      <c r="I301" s="149"/>
      <c r="J301" s="150">
        <f>ROUND(I301*H301,2)</f>
        <v>0</v>
      </c>
      <c r="K301" s="146" t="s">
        <v>159</v>
      </c>
      <c r="L301" s="33"/>
      <c r="M301" s="151" t="s">
        <v>1</v>
      </c>
      <c r="N301" s="152" t="s">
        <v>42</v>
      </c>
      <c r="O301" s="58"/>
      <c r="P301" s="153">
        <f>O301*H301</f>
        <v>0</v>
      </c>
      <c r="Q301" s="153">
        <v>0.00455</v>
      </c>
      <c r="R301" s="153">
        <f>Q301*H301</f>
        <v>0.0819</v>
      </c>
      <c r="S301" s="153">
        <v>0</v>
      </c>
      <c r="T301" s="154">
        <f>S301*H301</f>
        <v>0</v>
      </c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R301" s="155" t="s">
        <v>226</v>
      </c>
      <c r="AT301" s="155" t="s">
        <v>136</v>
      </c>
      <c r="AU301" s="155" t="s">
        <v>87</v>
      </c>
      <c r="AY301" s="17" t="s">
        <v>133</v>
      </c>
      <c r="BE301" s="156">
        <f>IF(N301="základní",J301,0)</f>
        <v>0</v>
      </c>
      <c r="BF301" s="156">
        <f>IF(N301="snížená",J301,0)</f>
        <v>0</v>
      </c>
      <c r="BG301" s="156">
        <f>IF(N301="zákl. přenesená",J301,0)</f>
        <v>0</v>
      </c>
      <c r="BH301" s="156">
        <f>IF(N301="sníž. přenesená",J301,0)</f>
        <v>0</v>
      </c>
      <c r="BI301" s="156">
        <f>IF(N301="nulová",J301,0)</f>
        <v>0</v>
      </c>
      <c r="BJ301" s="17" t="s">
        <v>85</v>
      </c>
      <c r="BK301" s="156">
        <f>ROUND(I301*H301,2)</f>
        <v>0</v>
      </c>
      <c r="BL301" s="17" t="s">
        <v>226</v>
      </c>
      <c r="BM301" s="155" t="s">
        <v>386</v>
      </c>
    </row>
    <row r="302" spans="2:51" s="13" customFormat="1" ht="11.25">
      <c r="B302" s="162"/>
      <c r="D302" s="157" t="s">
        <v>145</v>
      </c>
      <c r="E302" s="163" t="s">
        <v>1</v>
      </c>
      <c r="F302" s="164" t="s">
        <v>153</v>
      </c>
      <c r="H302" s="163" t="s">
        <v>1</v>
      </c>
      <c r="I302" s="165"/>
      <c r="L302" s="162"/>
      <c r="M302" s="166"/>
      <c r="N302" s="167"/>
      <c r="O302" s="167"/>
      <c r="P302" s="167"/>
      <c r="Q302" s="167"/>
      <c r="R302" s="167"/>
      <c r="S302" s="167"/>
      <c r="T302" s="168"/>
      <c r="AT302" s="163" t="s">
        <v>145</v>
      </c>
      <c r="AU302" s="163" t="s">
        <v>87</v>
      </c>
      <c r="AV302" s="13" t="s">
        <v>85</v>
      </c>
      <c r="AW302" s="13" t="s">
        <v>32</v>
      </c>
      <c r="AX302" s="13" t="s">
        <v>77</v>
      </c>
      <c r="AY302" s="163" t="s">
        <v>133</v>
      </c>
    </row>
    <row r="303" spans="2:51" s="13" customFormat="1" ht="11.25">
      <c r="B303" s="162"/>
      <c r="D303" s="157" t="s">
        <v>145</v>
      </c>
      <c r="E303" s="163" t="s">
        <v>1</v>
      </c>
      <c r="F303" s="164" t="s">
        <v>387</v>
      </c>
      <c r="H303" s="163" t="s">
        <v>1</v>
      </c>
      <c r="I303" s="165"/>
      <c r="L303" s="162"/>
      <c r="M303" s="166"/>
      <c r="N303" s="167"/>
      <c r="O303" s="167"/>
      <c r="P303" s="167"/>
      <c r="Q303" s="167"/>
      <c r="R303" s="167"/>
      <c r="S303" s="167"/>
      <c r="T303" s="168"/>
      <c r="AT303" s="163" t="s">
        <v>145</v>
      </c>
      <c r="AU303" s="163" t="s">
        <v>87</v>
      </c>
      <c r="AV303" s="13" t="s">
        <v>85</v>
      </c>
      <c r="AW303" s="13" t="s">
        <v>32</v>
      </c>
      <c r="AX303" s="13" t="s">
        <v>77</v>
      </c>
      <c r="AY303" s="163" t="s">
        <v>133</v>
      </c>
    </row>
    <row r="304" spans="2:51" s="14" customFormat="1" ht="11.25">
      <c r="B304" s="169"/>
      <c r="D304" s="157" t="s">
        <v>145</v>
      </c>
      <c r="E304" s="170" t="s">
        <v>1</v>
      </c>
      <c r="F304" s="171" t="s">
        <v>235</v>
      </c>
      <c r="H304" s="172">
        <v>18</v>
      </c>
      <c r="I304" s="173"/>
      <c r="L304" s="169"/>
      <c r="M304" s="174"/>
      <c r="N304" s="175"/>
      <c r="O304" s="175"/>
      <c r="P304" s="175"/>
      <c r="Q304" s="175"/>
      <c r="R304" s="175"/>
      <c r="S304" s="175"/>
      <c r="T304" s="176"/>
      <c r="AT304" s="170" t="s">
        <v>145</v>
      </c>
      <c r="AU304" s="170" t="s">
        <v>87</v>
      </c>
      <c r="AV304" s="14" t="s">
        <v>87</v>
      </c>
      <c r="AW304" s="14" t="s">
        <v>32</v>
      </c>
      <c r="AX304" s="14" t="s">
        <v>77</v>
      </c>
      <c r="AY304" s="170" t="s">
        <v>133</v>
      </c>
    </row>
    <row r="305" spans="2:51" s="15" customFormat="1" ht="11.25">
      <c r="B305" s="177"/>
      <c r="D305" s="157" t="s">
        <v>145</v>
      </c>
      <c r="E305" s="178" t="s">
        <v>1</v>
      </c>
      <c r="F305" s="179" t="s">
        <v>182</v>
      </c>
      <c r="H305" s="180">
        <v>18</v>
      </c>
      <c r="I305" s="181"/>
      <c r="L305" s="177"/>
      <c r="M305" s="182"/>
      <c r="N305" s="183"/>
      <c r="O305" s="183"/>
      <c r="P305" s="183"/>
      <c r="Q305" s="183"/>
      <c r="R305" s="183"/>
      <c r="S305" s="183"/>
      <c r="T305" s="184"/>
      <c r="AT305" s="178" t="s">
        <v>145</v>
      </c>
      <c r="AU305" s="178" t="s">
        <v>87</v>
      </c>
      <c r="AV305" s="15" t="s">
        <v>141</v>
      </c>
      <c r="AW305" s="15" t="s">
        <v>32</v>
      </c>
      <c r="AX305" s="15" t="s">
        <v>85</v>
      </c>
      <c r="AY305" s="178" t="s">
        <v>133</v>
      </c>
    </row>
    <row r="306" spans="1:65" s="2" customFormat="1" ht="24.2" customHeight="1">
      <c r="A306" s="32"/>
      <c r="B306" s="143"/>
      <c r="C306" s="144" t="s">
        <v>388</v>
      </c>
      <c r="D306" s="144" t="s">
        <v>136</v>
      </c>
      <c r="E306" s="145" t="s">
        <v>389</v>
      </c>
      <c r="F306" s="146" t="s">
        <v>390</v>
      </c>
      <c r="G306" s="147" t="s">
        <v>139</v>
      </c>
      <c r="H306" s="148">
        <v>18</v>
      </c>
      <c r="I306" s="149"/>
      <c r="J306" s="150">
        <f>ROUND(I306*H306,2)</f>
        <v>0</v>
      </c>
      <c r="K306" s="146" t="s">
        <v>159</v>
      </c>
      <c r="L306" s="33"/>
      <c r="M306" s="151" t="s">
        <v>1</v>
      </c>
      <c r="N306" s="152" t="s">
        <v>42</v>
      </c>
      <c r="O306" s="58"/>
      <c r="P306" s="153">
        <f>O306*H306</f>
        <v>0</v>
      </c>
      <c r="Q306" s="153">
        <v>0</v>
      </c>
      <c r="R306" s="153">
        <f>Q306*H306</f>
        <v>0</v>
      </c>
      <c r="S306" s="153">
        <v>0.1395</v>
      </c>
      <c r="T306" s="154">
        <f>S306*H306</f>
        <v>2.511</v>
      </c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R306" s="155" t="s">
        <v>226</v>
      </c>
      <c r="AT306" s="155" t="s">
        <v>136</v>
      </c>
      <c r="AU306" s="155" t="s">
        <v>87</v>
      </c>
      <c r="AY306" s="17" t="s">
        <v>133</v>
      </c>
      <c r="BE306" s="156">
        <f>IF(N306="základní",J306,0)</f>
        <v>0</v>
      </c>
      <c r="BF306" s="156">
        <f>IF(N306="snížená",J306,0)</f>
        <v>0</v>
      </c>
      <c r="BG306" s="156">
        <f>IF(N306="zákl. přenesená",J306,0)</f>
        <v>0</v>
      </c>
      <c r="BH306" s="156">
        <f>IF(N306="sníž. přenesená",J306,0)</f>
        <v>0</v>
      </c>
      <c r="BI306" s="156">
        <f>IF(N306="nulová",J306,0)</f>
        <v>0</v>
      </c>
      <c r="BJ306" s="17" t="s">
        <v>85</v>
      </c>
      <c r="BK306" s="156">
        <f>ROUND(I306*H306,2)</f>
        <v>0</v>
      </c>
      <c r="BL306" s="17" t="s">
        <v>226</v>
      </c>
      <c r="BM306" s="155" t="s">
        <v>391</v>
      </c>
    </row>
    <row r="307" spans="1:47" s="2" customFormat="1" ht="29.25">
      <c r="A307" s="32"/>
      <c r="B307" s="33"/>
      <c r="C307" s="32"/>
      <c r="D307" s="157" t="s">
        <v>143</v>
      </c>
      <c r="E307" s="32"/>
      <c r="F307" s="158" t="s">
        <v>392</v>
      </c>
      <c r="G307" s="32"/>
      <c r="H307" s="32"/>
      <c r="I307" s="159"/>
      <c r="J307" s="32"/>
      <c r="K307" s="32"/>
      <c r="L307" s="33"/>
      <c r="M307" s="160"/>
      <c r="N307" s="161"/>
      <c r="O307" s="58"/>
      <c r="P307" s="58"/>
      <c r="Q307" s="58"/>
      <c r="R307" s="58"/>
      <c r="S307" s="58"/>
      <c r="T307" s="59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T307" s="17" t="s">
        <v>143</v>
      </c>
      <c r="AU307" s="17" t="s">
        <v>87</v>
      </c>
    </row>
    <row r="308" spans="2:51" s="13" customFormat="1" ht="11.25">
      <c r="B308" s="162"/>
      <c r="D308" s="157" t="s">
        <v>145</v>
      </c>
      <c r="E308" s="163" t="s">
        <v>1</v>
      </c>
      <c r="F308" s="164" t="s">
        <v>393</v>
      </c>
      <c r="H308" s="163" t="s">
        <v>1</v>
      </c>
      <c r="I308" s="165"/>
      <c r="L308" s="162"/>
      <c r="M308" s="166"/>
      <c r="N308" s="167"/>
      <c r="O308" s="167"/>
      <c r="P308" s="167"/>
      <c r="Q308" s="167"/>
      <c r="R308" s="167"/>
      <c r="S308" s="167"/>
      <c r="T308" s="168"/>
      <c r="AT308" s="163" t="s">
        <v>145</v>
      </c>
      <c r="AU308" s="163" t="s">
        <v>87</v>
      </c>
      <c r="AV308" s="13" t="s">
        <v>85</v>
      </c>
      <c r="AW308" s="13" t="s">
        <v>32</v>
      </c>
      <c r="AX308" s="13" t="s">
        <v>77</v>
      </c>
      <c r="AY308" s="163" t="s">
        <v>133</v>
      </c>
    </row>
    <row r="309" spans="2:51" s="14" customFormat="1" ht="11.25">
      <c r="B309" s="169"/>
      <c r="D309" s="157" t="s">
        <v>145</v>
      </c>
      <c r="E309" s="170" t="s">
        <v>1</v>
      </c>
      <c r="F309" s="171" t="s">
        <v>235</v>
      </c>
      <c r="H309" s="172">
        <v>18</v>
      </c>
      <c r="I309" s="173"/>
      <c r="L309" s="169"/>
      <c r="M309" s="174"/>
      <c r="N309" s="175"/>
      <c r="O309" s="175"/>
      <c r="P309" s="175"/>
      <c r="Q309" s="175"/>
      <c r="R309" s="175"/>
      <c r="S309" s="175"/>
      <c r="T309" s="176"/>
      <c r="AT309" s="170" t="s">
        <v>145</v>
      </c>
      <c r="AU309" s="170" t="s">
        <v>87</v>
      </c>
      <c r="AV309" s="14" t="s">
        <v>87</v>
      </c>
      <c r="AW309" s="14" t="s">
        <v>32</v>
      </c>
      <c r="AX309" s="14" t="s">
        <v>85</v>
      </c>
      <c r="AY309" s="170" t="s">
        <v>133</v>
      </c>
    </row>
    <row r="310" spans="1:65" s="2" customFormat="1" ht="24.2" customHeight="1">
      <c r="A310" s="32"/>
      <c r="B310" s="143"/>
      <c r="C310" s="144" t="s">
        <v>394</v>
      </c>
      <c r="D310" s="144" t="s">
        <v>136</v>
      </c>
      <c r="E310" s="145" t="s">
        <v>395</v>
      </c>
      <c r="F310" s="146" t="s">
        <v>396</v>
      </c>
      <c r="G310" s="147" t="s">
        <v>139</v>
      </c>
      <c r="H310" s="148">
        <v>18</v>
      </c>
      <c r="I310" s="149"/>
      <c r="J310" s="150">
        <f>ROUND(I310*H310,2)</f>
        <v>0</v>
      </c>
      <c r="K310" s="146" t="s">
        <v>159</v>
      </c>
      <c r="L310" s="33"/>
      <c r="M310" s="151" t="s">
        <v>1</v>
      </c>
      <c r="N310" s="152" t="s">
        <v>42</v>
      </c>
      <c r="O310" s="58"/>
      <c r="P310" s="153">
        <f>O310*H310</f>
        <v>0</v>
      </c>
      <c r="Q310" s="153">
        <v>0.0052</v>
      </c>
      <c r="R310" s="153">
        <f>Q310*H310</f>
        <v>0.09359999999999999</v>
      </c>
      <c r="S310" s="153">
        <v>0</v>
      </c>
      <c r="T310" s="154">
        <f>S310*H310</f>
        <v>0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55" t="s">
        <v>226</v>
      </c>
      <c r="AT310" s="155" t="s">
        <v>136</v>
      </c>
      <c r="AU310" s="155" t="s">
        <v>87</v>
      </c>
      <c r="AY310" s="17" t="s">
        <v>133</v>
      </c>
      <c r="BE310" s="156">
        <f>IF(N310="základní",J310,0)</f>
        <v>0</v>
      </c>
      <c r="BF310" s="156">
        <f>IF(N310="snížená",J310,0)</f>
        <v>0</v>
      </c>
      <c r="BG310" s="156">
        <f>IF(N310="zákl. přenesená",J310,0)</f>
        <v>0</v>
      </c>
      <c r="BH310" s="156">
        <f>IF(N310="sníž. přenesená",J310,0)</f>
        <v>0</v>
      </c>
      <c r="BI310" s="156">
        <f>IF(N310="nulová",J310,0)</f>
        <v>0</v>
      </c>
      <c r="BJ310" s="17" t="s">
        <v>85</v>
      </c>
      <c r="BK310" s="156">
        <f>ROUND(I310*H310,2)</f>
        <v>0</v>
      </c>
      <c r="BL310" s="17" t="s">
        <v>226</v>
      </c>
      <c r="BM310" s="155" t="s">
        <v>397</v>
      </c>
    </row>
    <row r="311" spans="2:51" s="13" customFormat="1" ht="11.25">
      <c r="B311" s="162"/>
      <c r="D311" s="157" t="s">
        <v>145</v>
      </c>
      <c r="E311" s="163" t="s">
        <v>1</v>
      </c>
      <c r="F311" s="164" t="s">
        <v>393</v>
      </c>
      <c r="H311" s="163" t="s">
        <v>1</v>
      </c>
      <c r="I311" s="165"/>
      <c r="L311" s="162"/>
      <c r="M311" s="166"/>
      <c r="N311" s="167"/>
      <c r="O311" s="167"/>
      <c r="P311" s="167"/>
      <c r="Q311" s="167"/>
      <c r="R311" s="167"/>
      <c r="S311" s="167"/>
      <c r="T311" s="168"/>
      <c r="AT311" s="163" t="s">
        <v>145</v>
      </c>
      <c r="AU311" s="163" t="s">
        <v>87</v>
      </c>
      <c r="AV311" s="13" t="s">
        <v>85</v>
      </c>
      <c r="AW311" s="13" t="s">
        <v>32</v>
      </c>
      <c r="AX311" s="13" t="s">
        <v>77</v>
      </c>
      <c r="AY311" s="163" t="s">
        <v>133</v>
      </c>
    </row>
    <row r="312" spans="2:51" s="14" customFormat="1" ht="11.25">
      <c r="B312" s="169"/>
      <c r="D312" s="157" t="s">
        <v>145</v>
      </c>
      <c r="E312" s="170" t="s">
        <v>1</v>
      </c>
      <c r="F312" s="171" t="s">
        <v>235</v>
      </c>
      <c r="H312" s="172">
        <v>18</v>
      </c>
      <c r="I312" s="173"/>
      <c r="L312" s="169"/>
      <c r="M312" s="174"/>
      <c r="N312" s="175"/>
      <c r="O312" s="175"/>
      <c r="P312" s="175"/>
      <c r="Q312" s="175"/>
      <c r="R312" s="175"/>
      <c r="S312" s="175"/>
      <c r="T312" s="176"/>
      <c r="AT312" s="170" t="s">
        <v>145</v>
      </c>
      <c r="AU312" s="170" t="s">
        <v>87</v>
      </c>
      <c r="AV312" s="14" t="s">
        <v>87</v>
      </c>
      <c r="AW312" s="14" t="s">
        <v>32</v>
      </c>
      <c r="AX312" s="14" t="s">
        <v>85</v>
      </c>
      <c r="AY312" s="170" t="s">
        <v>133</v>
      </c>
    </row>
    <row r="313" spans="1:65" s="2" customFormat="1" ht="16.5" customHeight="1">
      <c r="A313" s="32"/>
      <c r="B313" s="143"/>
      <c r="C313" s="185" t="s">
        <v>398</v>
      </c>
      <c r="D313" s="185" t="s">
        <v>399</v>
      </c>
      <c r="E313" s="186" t="s">
        <v>400</v>
      </c>
      <c r="F313" s="187" t="s">
        <v>401</v>
      </c>
      <c r="G313" s="188" t="s">
        <v>139</v>
      </c>
      <c r="H313" s="189">
        <v>19.8</v>
      </c>
      <c r="I313" s="190"/>
      <c r="J313" s="191">
        <f>ROUND(I313*H313,2)</f>
        <v>0</v>
      </c>
      <c r="K313" s="187" t="s">
        <v>159</v>
      </c>
      <c r="L313" s="192"/>
      <c r="M313" s="193" t="s">
        <v>1</v>
      </c>
      <c r="N313" s="194" t="s">
        <v>42</v>
      </c>
      <c r="O313" s="58"/>
      <c r="P313" s="153">
        <f>O313*H313</f>
        <v>0</v>
      </c>
      <c r="Q313" s="153">
        <v>0.07</v>
      </c>
      <c r="R313" s="153">
        <f>Q313*H313</f>
        <v>1.3860000000000001</v>
      </c>
      <c r="S313" s="153">
        <v>0</v>
      </c>
      <c r="T313" s="154">
        <f>S313*H313</f>
        <v>0</v>
      </c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R313" s="155" t="s">
        <v>314</v>
      </c>
      <c r="AT313" s="155" t="s">
        <v>399</v>
      </c>
      <c r="AU313" s="155" t="s">
        <v>87</v>
      </c>
      <c r="AY313" s="17" t="s">
        <v>133</v>
      </c>
      <c r="BE313" s="156">
        <f>IF(N313="základní",J313,0)</f>
        <v>0</v>
      </c>
      <c r="BF313" s="156">
        <f>IF(N313="snížená",J313,0)</f>
        <v>0</v>
      </c>
      <c r="BG313" s="156">
        <f>IF(N313="zákl. přenesená",J313,0)</f>
        <v>0</v>
      </c>
      <c r="BH313" s="156">
        <f>IF(N313="sníž. přenesená",J313,0)</f>
        <v>0</v>
      </c>
      <c r="BI313" s="156">
        <f>IF(N313="nulová",J313,0)</f>
        <v>0</v>
      </c>
      <c r="BJ313" s="17" t="s">
        <v>85</v>
      </c>
      <c r="BK313" s="156">
        <f>ROUND(I313*H313,2)</f>
        <v>0</v>
      </c>
      <c r="BL313" s="17" t="s">
        <v>226</v>
      </c>
      <c r="BM313" s="155" t="s">
        <v>402</v>
      </c>
    </row>
    <row r="314" spans="2:51" s="14" customFormat="1" ht="11.25">
      <c r="B314" s="169"/>
      <c r="D314" s="157" t="s">
        <v>145</v>
      </c>
      <c r="E314" s="170" t="s">
        <v>1</v>
      </c>
      <c r="F314" s="171" t="s">
        <v>235</v>
      </c>
      <c r="H314" s="172">
        <v>18</v>
      </c>
      <c r="I314" s="173"/>
      <c r="L314" s="169"/>
      <c r="M314" s="174"/>
      <c r="N314" s="175"/>
      <c r="O314" s="175"/>
      <c r="P314" s="175"/>
      <c r="Q314" s="175"/>
      <c r="R314" s="175"/>
      <c r="S314" s="175"/>
      <c r="T314" s="176"/>
      <c r="AT314" s="170" t="s">
        <v>145</v>
      </c>
      <c r="AU314" s="170" t="s">
        <v>87</v>
      </c>
      <c r="AV314" s="14" t="s">
        <v>87</v>
      </c>
      <c r="AW314" s="14" t="s">
        <v>32</v>
      </c>
      <c r="AX314" s="14" t="s">
        <v>85</v>
      </c>
      <c r="AY314" s="170" t="s">
        <v>133</v>
      </c>
    </row>
    <row r="315" spans="2:51" s="14" customFormat="1" ht="11.25">
      <c r="B315" s="169"/>
      <c r="D315" s="157" t="s">
        <v>145</v>
      </c>
      <c r="F315" s="171" t="s">
        <v>403</v>
      </c>
      <c r="H315" s="172">
        <v>19.8</v>
      </c>
      <c r="I315" s="173"/>
      <c r="L315" s="169"/>
      <c r="M315" s="174"/>
      <c r="N315" s="175"/>
      <c r="O315" s="175"/>
      <c r="P315" s="175"/>
      <c r="Q315" s="175"/>
      <c r="R315" s="175"/>
      <c r="S315" s="175"/>
      <c r="T315" s="176"/>
      <c r="AT315" s="170" t="s">
        <v>145</v>
      </c>
      <c r="AU315" s="170" t="s">
        <v>87</v>
      </c>
      <c r="AV315" s="14" t="s">
        <v>87</v>
      </c>
      <c r="AW315" s="14" t="s">
        <v>3</v>
      </c>
      <c r="AX315" s="14" t="s">
        <v>85</v>
      </c>
      <c r="AY315" s="170" t="s">
        <v>133</v>
      </c>
    </row>
    <row r="316" spans="1:65" s="2" customFormat="1" ht="24.2" customHeight="1">
      <c r="A316" s="32"/>
      <c r="B316" s="143"/>
      <c r="C316" s="144" t="s">
        <v>404</v>
      </c>
      <c r="D316" s="144" t="s">
        <v>136</v>
      </c>
      <c r="E316" s="145" t="s">
        <v>405</v>
      </c>
      <c r="F316" s="146" t="s">
        <v>406</v>
      </c>
      <c r="G316" s="147" t="s">
        <v>139</v>
      </c>
      <c r="H316" s="148">
        <v>8</v>
      </c>
      <c r="I316" s="149"/>
      <c r="J316" s="150">
        <f>ROUND(I316*H316,2)</f>
        <v>0</v>
      </c>
      <c r="K316" s="146" t="s">
        <v>159</v>
      </c>
      <c r="L316" s="33"/>
      <c r="M316" s="151" t="s">
        <v>1</v>
      </c>
      <c r="N316" s="152" t="s">
        <v>42</v>
      </c>
      <c r="O316" s="58"/>
      <c r="P316" s="153">
        <f>O316*H316</f>
        <v>0</v>
      </c>
      <c r="Q316" s="153">
        <v>0</v>
      </c>
      <c r="R316" s="153">
        <f>Q316*H316</f>
        <v>0</v>
      </c>
      <c r="S316" s="153">
        <v>0.08317</v>
      </c>
      <c r="T316" s="154">
        <f>S316*H316</f>
        <v>0.66536</v>
      </c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R316" s="155" t="s">
        <v>226</v>
      </c>
      <c r="AT316" s="155" t="s">
        <v>136</v>
      </c>
      <c r="AU316" s="155" t="s">
        <v>87</v>
      </c>
      <c r="AY316" s="17" t="s">
        <v>133</v>
      </c>
      <c r="BE316" s="156">
        <f>IF(N316="základní",J316,0)</f>
        <v>0</v>
      </c>
      <c r="BF316" s="156">
        <f>IF(N316="snížená",J316,0)</f>
        <v>0</v>
      </c>
      <c r="BG316" s="156">
        <f>IF(N316="zákl. přenesená",J316,0)</f>
        <v>0</v>
      </c>
      <c r="BH316" s="156">
        <f>IF(N316="sníž. přenesená",J316,0)</f>
        <v>0</v>
      </c>
      <c r="BI316" s="156">
        <f>IF(N316="nulová",J316,0)</f>
        <v>0</v>
      </c>
      <c r="BJ316" s="17" t="s">
        <v>85</v>
      </c>
      <c r="BK316" s="156">
        <f>ROUND(I316*H316,2)</f>
        <v>0</v>
      </c>
      <c r="BL316" s="17" t="s">
        <v>226</v>
      </c>
      <c r="BM316" s="155" t="s">
        <v>407</v>
      </c>
    </row>
    <row r="317" spans="2:51" s="13" customFormat="1" ht="11.25">
      <c r="B317" s="162"/>
      <c r="D317" s="157" t="s">
        <v>145</v>
      </c>
      <c r="E317" s="163" t="s">
        <v>1</v>
      </c>
      <c r="F317" s="164" t="s">
        <v>408</v>
      </c>
      <c r="H317" s="163" t="s">
        <v>1</v>
      </c>
      <c r="I317" s="165"/>
      <c r="L317" s="162"/>
      <c r="M317" s="166"/>
      <c r="N317" s="167"/>
      <c r="O317" s="167"/>
      <c r="P317" s="167"/>
      <c r="Q317" s="167"/>
      <c r="R317" s="167"/>
      <c r="S317" s="167"/>
      <c r="T317" s="168"/>
      <c r="AT317" s="163" t="s">
        <v>145</v>
      </c>
      <c r="AU317" s="163" t="s">
        <v>87</v>
      </c>
      <c r="AV317" s="13" t="s">
        <v>85</v>
      </c>
      <c r="AW317" s="13" t="s">
        <v>32</v>
      </c>
      <c r="AX317" s="13" t="s">
        <v>77</v>
      </c>
      <c r="AY317" s="163" t="s">
        <v>133</v>
      </c>
    </row>
    <row r="318" spans="2:51" s="14" customFormat="1" ht="11.25">
      <c r="B318" s="169"/>
      <c r="D318" s="157" t="s">
        <v>145</v>
      </c>
      <c r="E318" s="170" t="s">
        <v>1</v>
      </c>
      <c r="F318" s="171" t="s">
        <v>173</v>
      </c>
      <c r="H318" s="172">
        <v>8</v>
      </c>
      <c r="I318" s="173"/>
      <c r="L318" s="169"/>
      <c r="M318" s="174"/>
      <c r="N318" s="175"/>
      <c r="O318" s="175"/>
      <c r="P318" s="175"/>
      <c r="Q318" s="175"/>
      <c r="R318" s="175"/>
      <c r="S318" s="175"/>
      <c r="T318" s="176"/>
      <c r="AT318" s="170" t="s">
        <v>145</v>
      </c>
      <c r="AU318" s="170" t="s">
        <v>87</v>
      </c>
      <c r="AV318" s="14" t="s">
        <v>87</v>
      </c>
      <c r="AW318" s="14" t="s">
        <v>32</v>
      </c>
      <c r="AX318" s="14" t="s">
        <v>85</v>
      </c>
      <c r="AY318" s="170" t="s">
        <v>133</v>
      </c>
    </row>
    <row r="319" spans="1:65" s="2" customFormat="1" ht="24.2" customHeight="1">
      <c r="A319" s="32"/>
      <c r="B319" s="143"/>
      <c r="C319" s="144" t="s">
        <v>409</v>
      </c>
      <c r="D319" s="144" t="s">
        <v>136</v>
      </c>
      <c r="E319" s="145" t="s">
        <v>410</v>
      </c>
      <c r="F319" s="146" t="s">
        <v>411</v>
      </c>
      <c r="G319" s="147" t="s">
        <v>207</v>
      </c>
      <c r="H319" s="148">
        <v>1.567</v>
      </c>
      <c r="I319" s="149"/>
      <c r="J319" s="150">
        <f>ROUND(I319*H319,2)</f>
        <v>0</v>
      </c>
      <c r="K319" s="146" t="s">
        <v>159</v>
      </c>
      <c r="L319" s="33"/>
      <c r="M319" s="151" t="s">
        <v>1</v>
      </c>
      <c r="N319" s="152" t="s">
        <v>42</v>
      </c>
      <c r="O319" s="58"/>
      <c r="P319" s="153">
        <f>O319*H319</f>
        <v>0</v>
      </c>
      <c r="Q319" s="153">
        <v>0</v>
      </c>
      <c r="R319" s="153">
        <f>Q319*H319</f>
        <v>0</v>
      </c>
      <c r="S319" s="153">
        <v>0</v>
      </c>
      <c r="T319" s="154">
        <f>S319*H319</f>
        <v>0</v>
      </c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R319" s="155" t="s">
        <v>226</v>
      </c>
      <c r="AT319" s="155" t="s">
        <v>136</v>
      </c>
      <c r="AU319" s="155" t="s">
        <v>87</v>
      </c>
      <c r="AY319" s="17" t="s">
        <v>133</v>
      </c>
      <c r="BE319" s="156">
        <f>IF(N319="základní",J319,0)</f>
        <v>0</v>
      </c>
      <c r="BF319" s="156">
        <f>IF(N319="snížená",J319,0)</f>
        <v>0</v>
      </c>
      <c r="BG319" s="156">
        <f>IF(N319="zákl. přenesená",J319,0)</f>
        <v>0</v>
      </c>
      <c r="BH319" s="156">
        <f>IF(N319="sníž. přenesená",J319,0)</f>
        <v>0</v>
      </c>
      <c r="BI319" s="156">
        <f>IF(N319="nulová",J319,0)</f>
        <v>0</v>
      </c>
      <c r="BJ319" s="17" t="s">
        <v>85</v>
      </c>
      <c r="BK319" s="156">
        <f>ROUND(I319*H319,2)</f>
        <v>0</v>
      </c>
      <c r="BL319" s="17" t="s">
        <v>226</v>
      </c>
      <c r="BM319" s="155" t="s">
        <v>412</v>
      </c>
    </row>
    <row r="320" spans="2:63" s="12" customFormat="1" ht="22.9" customHeight="1">
      <c r="B320" s="130"/>
      <c r="D320" s="131" t="s">
        <v>76</v>
      </c>
      <c r="E320" s="141" t="s">
        <v>413</v>
      </c>
      <c r="F320" s="141" t="s">
        <v>414</v>
      </c>
      <c r="I320" s="133"/>
      <c r="J320" s="142">
        <f>BK320</f>
        <v>0</v>
      </c>
      <c r="L320" s="130"/>
      <c r="M320" s="135"/>
      <c r="N320" s="136"/>
      <c r="O320" s="136"/>
      <c r="P320" s="137">
        <f>SUM(P321:P332)</f>
        <v>0</v>
      </c>
      <c r="Q320" s="136"/>
      <c r="R320" s="137">
        <f>SUM(R321:R332)</f>
        <v>0.286794</v>
      </c>
      <c r="S320" s="136"/>
      <c r="T320" s="138">
        <f>SUM(T321:T332)</f>
        <v>0</v>
      </c>
      <c r="AR320" s="131" t="s">
        <v>87</v>
      </c>
      <c r="AT320" s="139" t="s">
        <v>76</v>
      </c>
      <c r="AU320" s="139" t="s">
        <v>85</v>
      </c>
      <c r="AY320" s="131" t="s">
        <v>133</v>
      </c>
      <c r="BK320" s="140">
        <f>SUM(BK321:BK332)</f>
        <v>0</v>
      </c>
    </row>
    <row r="321" spans="1:65" s="2" customFormat="1" ht="24.2" customHeight="1">
      <c r="A321" s="32"/>
      <c r="B321" s="143"/>
      <c r="C321" s="144" t="s">
        <v>415</v>
      </c>
      <c r="D321" s="144" t="s">
        <v>136</v>
      </c>
      <c r="E321" s="145" t="s">
        <v>416</v>
      </c>
      <c r="F321" s="146" t="s">
        <v>417</v>
      </c>
      <c r="G321" s="147" t="s">
        <v>308</v>
      </c>
      <c r="H321" s="148">
        <v>40.56</v>
      </c>
      <c r="I321" s="149"/>
      <c r="J321" s="150">
        <f>ROUND(I321*H321,2)</f>
        <v>0</v>
      </c>
      <c r="K321" s="146" t="s">
        <v>140</v>
      </c>
      <c r="L321" s="33"/>
      <c r="M321" s="151" t="s">
        <v>1</v>
      </c>
      <c r="N321" s="152" t="s">
        <v>42</v>
      </c>
      <c r="O321" s="58"/>
      <c r="P321" s="153">
        <f>O321*H321</f>
        <v>0</v>
      </c>
      <c r="Q321" s="153">
        <v>0.006</v>
      </c>
      <c r="R321" s="153">
        <f>Q321*H321</f>
        <v>0.24336000000000002</v>
      </c>
      <c r="S321" s="153">
        <v>0</v>
      </c>
      <c r="T321" s="154">
        <f>S321*H321</f>
        <v>0</v>
      </c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R321" s="155" t="s">
        <v>226</v>
      </c>
      <c r="AT321" s="155" t="s">
        <v>136</v>
      </c>
      <c r="AU321" s="155" t="s">
        <v>87</v>
      </c>
      <c r="AY321" s="17" t="s">
        <v>133</v>
      </c>
      <c r="BE321" s="156">
        <f>IF(N321="základní",J321,0)</f>
        <v>0</v>
      </c>
      <c r="BF321" s="156">
        <f>IF(N321="snížená",J321,0)</f>
        <v>0</v>
      </c>
      <c r="BG321" s="156">
        <f>IF(N321="zákl. přenesená",J321,0)</f>
        <v>0</v>
      </c>
      <c r="BH321" s="156">
        <f>IF(N321="sníž. přenesená",J321,0)</f>
        <v>0</v>
      </c>
      <c r="BI321" s="156">
        <f>IF(N321="nulová",J321,0)</f>
        <v>0</v>
      </c>
      <c r="BJ321" s="17" t="s">
        <v>85</v>
      </c>
      <c r="BK321" s="156">
        <f>ROUND(I321*H321,2)</f>
        <v>0</v>
      </c>
      <c r="BL321" s="17" t="s">
        <v>226</v>
      </c>
      <c r="BM321" s="155" t="s">
        <v>418</v>
      </c>
    </row>
    <row r="322" spans="1:47" s="2" customFormat="1" ht="19.5">
      <c r="A322" s="32"/>
      <c r="B322" s="33"/>
      <c r="C322" s="32"/>
      <c r="D322" s="157" t="s">
        <v>143</v>
      </c>
      <c r="E322" s="32"/>
      <c r="F322" s="158" t="s">
        <v>144</v>
      </c>
      <c r="G322" s="32"/>
      <c r="H322" s="32"/>
      <c r="I322" s="159"/>
      <c r="J322" s="32"/>
      <c r="K322" s="32"/>
      <c r="L322" s="33"/>
      <c r="M322" s="160"/>
      <c r="N322" s="161"/>
      <c r="O322" s="58"/>
      <c r="P322" s="58"/>
      <c r="Q322" s="58"/>
      <c r="R322" s="58"/>
      <c r="S322" s="58"/>
      <c r="T322" s="59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T322" s="17" t="s">
        <v>143</v>
      </c>
      <c r="AU322" s="17" t="s">
        <v>87</v>
      </c>
    </row>
    <row r="323" spans="2:51" s="13" customFormat="1" ht="11.25">
      <c r="B323" s="162"/>
      <c r="D323" s="157" t="s">
        <v>145</v>
      </c>
      <c r="E323" s="163" t="s">
        <v>1</v>
      </c>
      <c r="F323" s="164" t="s">
        <v>146</v>
      </c>
      <c r="H323" s="163" t="s">
        <v>1</v>
      </c>
      <c r="I323" s="165"/>
      <c r="L323" s="162"/>
      <c r="M323" s="166"/>
      <c r="N323" s="167"/>
      <c r="O323" s="167"/>
      <c r="P323" s="167"/>
      <c r="Q323" s="167"/>
      <c r="R323" s="167"/>
      <c r="S323" s="167"/>
      <c r="T323" s="168"/>
      <c r="AT323" s="163" t="s">
        <v>145</v>
      </c>
      <c r="AU323" s="163" t="s">
        <v>87</v>
      </c>
      <c r="AV323" s="13" t="s">
        <v>85</v>
      </c>
      <c r="AW323" s="13" t="s">
        <v>32</v>
      </c>
      <c r="AX323" s="13" t="s">
        <v>77</v>
      </c>
      <c r="AY323" s="163" t="s">
        <v>133</v>
      </c>
    </row>
    <row r="324" spans="2:51" s="13" customFormat="1" ht="22.5">
      <c r="B324" s="162"/>
      <c r="D324" s="157" t="s">
        <v>145</v>
      </c>
      <c r="E324" s="163" t="s">
        <v>1</v>
      </c>
      <c r="F324" s="164" t="s">
        <v>419</v>
      </c>
      <c r="H324" s="163" t="s">
        <v>1</v>
      </c>
      <c r="I324" s="165"/>
      <c r="L324" s="162"/>
      <c r="M324" s="166"/>
      <c r="N324" s="167"/>
      <c r="O324" s="167"/>
      <c r="P324" s="167"/>
      <c r="Q324" s="167"/>
      <c r="R324" s="167"/>
      <c r="S324" s="167"/>
      <c r="T324" s="168"/>
      <c r="AT324" s="163" t="s">
        <v>145</v>
      </c>
      <c r="AU324" s="163" t="s">
        <v>87</v>
      </c>
      <c r="AV324" s="13" t="s">
        <v>85</v>
      </c>
      <c r="AW324" s="13" t="s">
        <v>32</v>
      </c>
      <c r="AX324" s="13" t="s">
        <v>77</v>
      </c>
      <c r="AY324" s="163" t="s">
        <v>133</v>
      </c>
    </row>
    <row r="325" spans="2:51" s="14" customFormat="1" ht="11.25">
      <c r="B325" s="169"/>
      <c r="D325" s="157" t="s">
        <v>145</v>
      </c>
      <c r="E325" s="170" t="s">
        <v>1</v>
      </c>
      <c r="F325" s="171" t="s">
        <v>420</v>
      </c>
      <c r="H325" s="172">
        <v>23.76</v>
      </c>
      <c r="I325" s="173"/>
      <c r="L325" s="169"/>
      <c r="M325" s="174"/>
      <c r="N325" s="175"/>
      <c r="O325" s="175"/>
      <c r="P325" s="175"/>
      <c r="Q325" s="175"/>
      <c r="R325" s="175"/>
      <c r="S325" s="175"/>
      <c r="T325" s="176"/>
      <c r="AT325" s="170" t="s">
        <v>145</v>
      </c>
      <c r="AU325" s="170" t="s">
        <v>87</v>
      </c>
      <c r="AV325" s="14" t="s">
        <v>87</v>
      </c>
      <c r="AW325" s="14" t="s">
        <v>32</v>
      </c>
      <c r="AX325" s="14" t="s">
        <v>77</v>
      </c>
      <c r="AY325" s="170" t="s">
        <v>133</v>
      </c>
    </row>
    <row r="326" spans="2:51" s="14" customFormat="1" ht="11.25">
      <c r="B326" s="169"/>
      <c r="D326" s="157" t="s">
        <v>145</v>
      </c>
      <c r="E326" s="170" t="s">
        <v>1</v>
      </c>
      <c r="F326" s="171" t="s">
        <v>421</v>
      </c>
      <c r="H326" s="172">
        <v>16.8</v>
      </c>
      <c r="I326" s="173"/>
      <c r="L326" s="169"/>
      <c r="M326" s="174"/>
      <c r="N326" s="175"/>
      <c r="O326" s="175"/>
      <c r="P326" s="175"/>
      <c r="Q326" s="175"/>
      <c r="R326" s="175"/>
      <c r="S326" s="175"/>
      <c r="T326" s="176"/>
      <c r="AT326" s="170" t="s">
        <v>145</v>
      </c>
      <c r="AU326" s="170" t="s">
        <v>87</v>
      </c>
      <c r="AV326" s="14" t="s">
        <v>87</v>
      </c>
      <c r="AW326" s="14" t="s">
        <v>32</v>
      </c>
      <c r="AX326" s="14" t="s">
        <v>77</v>
      </c>
      <c r="AY326" s="170" t="s">
        <v>133</v>
      </c>
    </row>
    <row r="327" spans="2:51" s="15" customFormat="1" ht="11.25">
      <c r="B327" s="177"/>
      <c r="D327" s="157" t="s">
        <v>145</v>
      </c>
      <c r="E327" s="178" t="s">
        <v>1</v>
      </c>
      <c r="F327" s="179" t="s">
        <v>182</v>
      </c>
      <c r="H327" s="180">
        <v>40.56</v>
      </c>
      <c r="I327" s="181"/>
      <c r="L327" s="177"/>
      <c r="M327" s="182"/>
      <c r="N327" s="183"/>
      <c r="O327" s="183"/>
      <c r="P327" s="183"/>
      <c r="Q327" s="183"/>
      <c r="R327" s="183"/>
      <c r="S327" s="183"/>
      <c r="T327" s="184"/>
      <c r="AT327" s="178" t="s">
        <v>145</v>
      </c>
      <c r="AU327" s="178" t="s">
        <v>87</v>
      </c>
      <c r="AV327" s="15" t="s">
        <v>141</v>
      </c>
      <c r="AW327" s="15" t="s">
        <v>32</v>
      </c>
      <c r="AX327" s="15" t="s">
        <v>85</v>
      </c>
      <c r="AY327" s="178" t="s">
        <v>133</v>
      </c>
    </row>
    <row r="328" spans="1:65" s="2" customFormat="1" ht="24.2" customHeight="1">
      <c r="A328" s="32"/>
      <c r="B328" s="143"/>
      <c r="C328" s="144" t="s">
        <v>422</v>
      </c>
      <c r="D328" s="144" t="s">
        <v>136</v>
      </c>
      <c r="E328" s="145" t="s">
        <v>423</v>
      </c>
      <c r="F328" s="146" t="s">
        <v>424</v>
      </c>
      <c r="G328" s="147" t="s">
        <v>139</v>
      </c>
      <c r="H328" s="148">
        <v>7.239</v>
      </c>
      <c r="I328" s="149"/>
      <c r="J328" s="150">
        <f>ROUND(I328*H328,2)</f>
        <v>0</v>
      </c>
      <c r="K328" s="146" t="s">
        <v>140</v>
      </c>
      <c r="L328" s="33"/>
      <c r="M328" s="151" t="s">
        <v>1</v>
      </c>
      <c r="N328" s="152" t="s">
        <v>42</v>
      </c>
      <c r="O328" s="58"/>
      <c r="P328" s="153">
        <f>O328*H328</f>
        <v>0</v>
      </c>
      <c r="Q328" s="153">
        <v>0.006</v>
      </c>
      <c r="R328" s="153">
        <f>Q328*H328</f>
        <v>0.043434</v>
      </c>
      <c r="S328" s="153">
        <v>0</v>
      </c>
      <c r="T328" s="154">
        <f>S328*H328</f>
        <v>0</v>
      </c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R328" s="155" t="s">
        <v>226</v>
      </c>
      <c r="AT328" s="155" t="s">
        <v>136</v>
      </c>
      <c r="AU328" s="155" t="s">
        <v>87</v>
      </c>
      <c r="AY328" s="17" t="s">
        <v>133</v>
      </c>
      <c r="BE328" s="156">
        <f>IF(N328="základní",J328,0)</f>
        <v>0</v>
      </c>
      <c r="BF328" s="156">
        <f>IF(N328="snížená",J328,0)</f>
        <v>0</v>
      </c>
      <c r="BG328" s="156">
        <f>IF(N328="zákl. přenesená",J328,0)</f>
        <v>0</v>
      </c>
      <c r="BH328" s="156">
        <f>IF(N328="sníž. přenesená",J328,0)</f>
        <v>0</v>
      </c>
      <c r="BI328" s="156">
        <f>IF(N328="nulová",J328,0)</f>
        <v>0</v>
      </c>
      <c r="BJ328" s="17" t="s">
        <v>85</v>
      </c>
      <c r="BK328" s="156">
        <f>ROUND(I328*H328,2)</f>
        <v>0</v>
      </c>
      <c r="BL328" s="17" t="s">
        <v>226</v>
      </c>
      <c r="BM328" s="155" t="s">
        <v>425</v>
      </c>
    </row>
    <row r="329" spans="1:47" s="2" customFormat="1" ht="19.5">
      <c r="A329" s="32"/>
      <c r="B329" s="33"/>
      <c r="C329" s="32"/>
      <c r="D329" s="157" t="s">
        <v>143</v>
      </c>
      <c r="E329" s="32"/>
      <c r="F329" s="158" t="s">
        <v>144</v>
      </c>
      <c r="G329" s="32"/>
      <c r="H329" s="32"/>
      <c r="I329" s="159"/>
      <c r="J329" s="32"/>
      <c r="K329" s="32"/>
      <c r="L329" s="33"/>
      <c r="M329" s="160"/>
      <c r="N329" s="161"/>
      <c r="O329" s="58"/>
      <c r="P329" s="58"/>
      <c r="Q329" s="58"/>
      <c r="R329" s="58"/>
      <c r="S329" s="58"/>
      <c r="T329" s="59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T329" s="17" t="s">
        <v>143</v>
      </c>
      <c r="AU329" s="17" t="s">
        <v>87</v>
      </c>
    </row>
    <row r="330" spans="2:51" s="13" customFormat="1" ht="11.25">
      <c r="B330" s="162"/>
      <c r="D330" s="157" t="s">
        <v>145</v>
      </c>
      <c r="E330" s="163" t="s">
        <v>1</v>
      </c>
      <c r="F330" s="164" t="s">
        <v>146</v>
      </c>
      <c r="H330" s="163" t="s">
        <v>1</v>
      </c>
      <c r="I330" s="165"/>
      <c r="L330" s="162"/>
      <c r="M330" s="166"/>
      <c r="N330" s="167"/>
      <c r="O330" s="167"/>
      <c r="P330" s="167"/>
      <c r="Q330" s="167"/>
      <c r="R330" s="167"/>
      <c r="S330" s="167"/>
      <c r="T330" s="168"/>
      <c r="AT330" s="163" t="s">
        <v>145</v>
      </c>
      <c r="AU330" s="163" t="s">
        <v>87</v>
      </c>
      <c r="AV330" s="13" t="s">
        <v>85</v>
      </c>
      <c r="AW330" s="13" t="s">
        <v>32</v>
      </c>
      <c r="AX330" s="13" t="s">
        <v>77</v>
      </c>
      <c r="AY330" s="163" t="s">
        <v>133</v>
      </c>
    </row>
    <row r="331" spans="2:51" s="13" customFormat="1" ht="22.5">
      <c r="B331" s="162"/>
      <c r="D331" s="157" t="s">
        <v>145</v>
      </c>
      <c r="E331" s="163" t="s">
        <v>1</v>
      </c>
      <c r="F331" s="164" t="s">
        <v>426</v>
      </c>
      <c r="H331" s="163" t="s">
        <v>1</v>
      </c>
      <c r="I331" s="165"/>
      <c r="L331" s="162"/>
      <c r="M331" s="166"/>
      <c r="N331" s="167"/>
      <c r="O331" s="167"/>
      <c r="P331" s="167"/>
      <c r="Q331" s="167"/>
      <c r="R331" s="167"/>
      <c r="S331" s="167"/>
      <c r="T331" s="168"/>
      <c r="AT331" s="163" t="s">
        <v>145</v>
      </c>
      <c r="AU331" s="163" t="s">
        <v>87</v>
      </c>
      <c r="AV331" s="13" t="s">
        <v>85</v>
      </c>
      <c r="AW331" s="13" t="s">
        <v>32</v>
      </c>
      <c r="AX331" s="13" t="s">
        <v>77</v>
      </c>
      <c r="AY331" s="163" t="s">
        <v>133</v>
      </c>
    </row>
    <row r="332" spans="2:51" s="14" customFormat="1" ht="11.25">
      <c r="B332" s="169"/>
      <c r="D332" s="157" t="s">
        <v>145</v>
      </c>
      <c r="E332" s="170" t="s">
        <v>1</v>
      </c>
      <c r="F332" s="171" t="s">
        <v>427</v>
      </c>
      <c r="H332" s="172">
        <v>7.239</v>
      </c>
      <c r="I332" s="173"/>
      <c r="L332" s="169"/>
      <c r="M332" s="174"/>
      <c r="N332" s="175"/>
      <c r="O332" s="175"/>
      <c r="P332" s="175"/>
      <c r="Q332" s="175"/>
      <c r="R332" s="175"/>
      <c r="S332" s="175"/>
      <c r="T332" s="176"/>
      <c r="AT332" s="170" t="s">
        <v>145</v>
      </c>
      <c r="AU332" s="170" t="s">
        <v>87</v>
      </c>
      <c r="AV332" s="14" t="s">
        <v>87</v>
      </c>
      <c r="AW332" s="14" t="s">
        <v>32</v>
      </c>
      <c r="AX332" s="14" t="s">
        <v>85</v>
      </c>
      <c r="AY332" s="170" t="s">
        <v>133</v>
      </c>
    </row>
    <row r="333" spans="2:63" s="12" customFormat="1" ht="22.9" customHeight="1">
      <c r="B333" s="130"/>
      <c r="D333" s="131" t="s">
        <v>76</v>
      </c>
      <c r="E333" s="141" t="s">
        <v>428</v>
      </c>
      <c r="F333" s="141" t="s">
        <v>429</v>
      </c>
      <c r="I333" s="133"/>
      <c r="J333" s="142">
        <f>BK333</f>
        <v>0</v>
      </c>
      <c r="L333" s="130"/>
      <c r="M333" s="135"/>
      <c r="N333" s="136"/>
      <c r="O333" s="136"/>
      <c r="P333" s="137">
        <f>SUM(P334:P336)</f>
        <v>0</v>
      </c>
      <c r="Q333" s="136"/>
      <c r="R333" s="137">
        <f>SUM(R334:R336)</f>
        <v>0</v>
      </c>
      <c r="S333" s="136"/>
      <c r="T333" s="138">
        <f>SUM(T334:T336)</f>
        <v>0.0555</v>
      </c>
      <c r="AR333" s="131" t="s">
        <v>87</v>
      </c>
      <c r="AT333" s="139" t="s">
        <v>76</v>
      </c>
      <c r="AU333" s="139" t="s">
        <v>85</v>
      </c>
      <c r="AY333" s="131" t="s">
        <v>133</v>
      </c>
      <c r="BK333" s="140">
        <f>SUM(BK334:BK336)</f>
        <v>0</v>
      </c>
    </row>
    <row r="334" spans="1:65" s="2" customFormat="1" ht="24.2" customHeight="1">
      <c r="A334" s="32"/>
      <c r="B334" s="143"/>
      <c r="C334" s="144" t="s">
        <v>430</v>
      </c>
      <c r="D334" s="144" t="s">
        <v>136</v>
      </c>
      <c r="E334" s="145" t="s">
        <v>431</v>
      </c>
      <c r="F334" s="146" t="s">
        <v>432</v>
      </c>
      <c r="G334" s="147" t="s">
        <v>139</v>
      </c>
      <c r="H334" s="148">
        <v>18.5</v>
      </c>
      <c r="I334" s="149"/>
      <c r="J334" s="150">
        <f>ROUND(I334*H334,2)</f>
        <v>0</v>
      </c>
      <c r="K334" s="146" t="s">
        <v>159</v>
      </c>
      <c r="L334" s="33"/>
      <c r="M334" s="151" t="s">
        <v>1</v>
      </c>
      <c r="N334" s="152" t="s">
        <v>42</v>
      </c>
      <c r="O334" s="58"/>
      <c r="P334" s="153">
        <f>O334*H334</f>
        <v>0</v>
      </c>
      <c r="Q334" s="153">
        <v>0</v>
      </c>
      <c r="R334" s="153">
        <f>Q334*H334</f>
        <v>0</v>
      </c>
      <c r="S334" s="153">
        <v>0.003</v>
      </c>
      <c r="T334" s="154">
        <f>S334*H334</f>
        <v>0.0555</v>
      </c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R334" s="155" t="s">
        <v>226</v>
      </c>
      <c r="AT334" s="155" t="s">
        <v>136</v>
      </c>
      <c r="AU334" s="155" t="s">
        <v>87</v>
      </c>
      <c r="AY334" s="17" t="s">
        <v>133</v>
      </c>
      <c r="BE334" s="156">
        <f>IF(N334="základní",J334,0)</f>
        <v>0</v>
      </c>
      <c r="BF334" s="156">
        <f>IF(N334="snížená",J334,0)</f>
        <v>0</v>
      </c>
      <c r="BG334" s="156">
        <f>IF(N334="zákl. přenesená",J334,0)</f>
        <v>0</v>
      </c>
      <c r="BH334" s="156">
        <f>IF(N334="sníž. přenesená",J334,0)</f>
        <v>0</v>
      </c>
      <c r="BI334" s="156">
        <f>IF(N334="nulová",J334,0)</f>
        <v>0</v>
      </c>
      <c r="BJ334" s="17" t="s">
        <v>85</v>
      </c>
      <c r="BK334" s="156">
        <f>ROUND(I334*H334,2)</f>
        <v>0</v>
      </c>
      <c r="BL334" s="17" t="s">
        <v>226</v>
      </c>
      <c r="BM334" s="155" t="s">
        <v>433</v>
      </c>
    </row>
    <row r="335" spans="2:51" s="13" customFormat="1" ht="11.25">
      <c r="B335" s="162"/>
      <c r="D335" s="157" t="s">
        <v>145</v>
      </c>
      <c r="E335" s="163" t="s">
        <v>1</v>
      </c>
      <c r="F335" s="164" t="s">
        <v>153</v>
      </c>
      <c r="H335" s="163" t="s">
        <v>1</v>
      </c>
      <c r="I335" s="165"/>
      <c r="L335" s="162"/>
      <c r="M335" s="166"/>
      <c r="N335" s="167"/>
      <c r="O335" s="167"/>
      <c r="P335" s="167"/>
      <c r="Q335" s="167"/>
      <c r="R335" s="167"/>
      <c r="S335" s="167"/>
      <c r="T335" s="168"/>
      <c r="AT335" s="163" t="s">
        <v>145</v>
      </c>
      <c r="AU335" s="163" t="s">
        <v>87</v>
      </c>
      <c r="AV335" s="13" t="s">
        <v>85</v>
      </c>
      <c r="AW335" s="13" t="s">
        <v>32</v>
      </c>
      <c r="AX335" s="13" t="s">
        <v>77</v>
      </c>
      <c r="AY335" s="163" t="s">
        <v>133</v>
      </c>
    </row>
    <row r="336" spans="2:51" s="14" customFormat="1" ht="11.25">
      <c r="B336" s="169"/>
      <c r="D336" s="157" t="s">
        <v>145</v>
      </c>
      <c r="E336" s="170" t="s">
        <v>1</v>
      </c>
      <c r="F336" s="171" t="s">
        <v>434</v>
      </c>
      <c r="H336" s="172">
        <v>18.5</v>
      </c>
      <c r="I336" s="173"/>
      <c r="L336" s="169"/>
      <c r="M336" s="174"/>
      <c r="N336" s="175"/>
      <c r="O336" s="175"/>
      <c r="P336" s="175"/>
      <c r="Q336" s="175"/>
      <c r="R336" s="175"/>
      <c r="S336" s="175"/>
      <c r="T336" s="176"/>
      <c r="AT336" s="170" t="s">
        <v>145</v>
      </c>
      <c r="AU336" s="170" t="s">
        <v>87</v>
      </c>
      <c r="AV336" s="14" t="s">
        <v>87</v>
      </c>
      <c r="AW336" s="14" t="s">
        <v>32</v>
      </c>
      <c r="AX336" s="14" t="s">
        <v>85</v>
      </c>
      <c r="AY336" s="170" t="s">
        <v>133</v>
      </c>
    </row>
    <row r="337" spans="2:63" s="12" customFormat="1" ht="22.9" customHeight="1">
      <c r="B337" s="130"/>
      <c r="D337" s="131" t="s">
        <v>76</v>
      </c>
      <c r="E337" s="141" t="s">
        <v>435</v>
      </c>
      <c r="F337" s="141" t="s">
        <v>436</v>
      </c>
      <c r="I337" s="133"/>
      <c r="J337" s="142">
        <f>BK337</f>
        <v>0</v>
      </c>
      <c r="L337" s="130"/>
      <c r="M337" s="135"/>
      <c r="N337" s="136"/>
      <c r="O337" s="136"/>
      <c r="P337" s="137">
        <f>SUM(P338:P359)</f>
        <v>0</v>
      </c>
      <c r="Q337" s="136"/>
      <c r="R337" s="137">
        <f>SUM(R338:R359)</f>
        <v>1.5502687</v>
      </c>
      <c r="S337" s="136"/>
      <c r="T337" s="138">
        <f>SUM(T338:T359)</f>
        <v>0</v>
      </c>
      <c r="AR337" s="131" t="s">
        <v>87</v>
      </c>
      <c r="AT337" s="139" t="s">
        <v>76</v>
      </c>
      <c r="AU337" s="139" t="s">
        <v>85</v>
      </c>
      <c r="AY337" s="131" t="s">
        <v>133</v>
      </c>
      <c r="BK337" s="140">
        <f>SUM(BK338:BK359)</f>
        <v>0</v>
      </c>
    </row>
    <row r="338" spans="1:65" s="2" customFormat="1" ht="33" customHeight="1">
      <c r="A338" s="32"/>
      <c r="B338" s="143"/>
      <c r="C338" s="144" t="s">
        <v>437</v>
      </c>
      <c r="D338" s="144" t="s">
        <v>136</v>
      </c>
      <c r="E338" s="145" t="s">
        <v>438</v>
      </c>
      <c r="F338" s="146" t="s">
        <v>439</v>
      </c>
      <c r="G338" s="147" t="s">
        <v>139</v>
      </c>
      <c r="H338" s="148">
        <v>15.532</v>
      </c>
      <c r="I338" s="149"/>
      <c r="J338" s="150">
        <f>ROUND(I338*H338,2)</f>
        <v>0</v>
      </c>
      <c r="K338" s="146" t="s">
        <v>159</v>
      </c>
      <c r="L338" s="33"/>
      <c r="M338" s="151" t="s">
        <v>1</v>
      </c>
      <c r="N338" s="152" t="s">
        <v>42</v>
      </c>
      <c r="O338" s="58"/>
      <c r="P338" s="153">
        <f>O338*H338</f>
        <v>0</v>
      </c>
      <c r="Q338" s="153">
        <v>0.0083</v>
      </c>
      <c r="R338" s="153">
        <f>Q338*H338</f>
        <v>0.1289156</v>
      </c>
      <c r="S338" s="153">
        <v>0</v>
      </c>
      <c r="T338" s="154">
        <f>S338*H338</f>
        <v>0</v>
      </c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R338" s="155" t="s">
        <v>226</v>
      </c>
      <c r="AT338" s="155" t="s">
        <v>136</v>
      </c>
      <c r="AU338" s="155" t="s">
        <v>87</v>
      </c>
      <c r="AY338" s="17" t="s">
        <v>133</v>
      </c>
      <c r="BE338" s="156">
        <f>IF(N338="základní",J338,0)</f>
        <v>0</v>
      </c>
      <c r="BF338" s="156">
        <f>IF(N338="snížená",J338,0)</f>
        <v>0</v>
      </c>
      <c r="BG338" s="156">
        <f>IF(N338="zákl. přenesená",J338,0)</f>
        <v>0</v>
      </c>
      <c r="BH338" s="156">
        <f>IF(N338="sníž. přenesená",J338,0)</f>
        <v>0</v>
      </c>
      <c r="BI338" s="156">
        <f>IF(N338="nulová",J338,0)</f>
        <v>0</v>
      </c>
      <c r="BJ338" s="17" t="s">
        <v>85</v>
      </c>
      <c r="BK338" s="156">
        <f>ROUND(I338*H338,2)</f>
        <v>0</v>
      </c>
      <c r="BL338" s="17" t="s">
        <v>226</v>
      </c>
      <c r="BM338" s="155" t="s">
        <v>440</v>
      </c>
    </row>
    <row r="339" spans="2:51" s="13" customFormat="1" ht="11.25">
      <c r="B339" s="162"/>
      <c r="D339" s="157" t="s">
        <v>145</v>
      </c>
      <c r="E339" s="163" t="s">
        <v>1</v>
      </c>
      <c r="F339" s="164" t="s">
        <v>441</v>
      </c>
      <c r="H339" s="163" t="s">
        <v>1</v>
      </c>
      <c r="I339" s="165"/>
      <c r="L339" s="162"/>
      <c r="M339" s="166"/>
      <c r="N339" s="167"/>
      <c r="O339" s="167"/>
      <c r="P339" s="167"/>
      <c r="Q339" s="167"/>
      <c r="R339" s="167"/>
      <c r="S339" s="167"/>
      <c r="T339" s="168"/>
      <c r="AT339" s="163" t="s">
        <v>145</v>
      </c>
      <c r="AU339" s="163" t="s">
        <v>87</v>
      </c>
      <c r="AV339" s="13" t="s">
        <v>85</v>
      </c>
      <c r="AW339" s="13" t="s">
        <v>32</v>
      </c>
      <c r="AX339" s="13" t="s">
        <v>77</v>
      </c>
      <c r="AY339" s="163" t="s">
        <v>133</v>
      </c>
    </row>
    <row r="340" spans="2:51" s="14" customFormat="1" ht="11.25">
      <c r="B340" s="169"/>
      <c r="D340" s="157" t="s">
        <v>145</v>
      </c>
      <c r="E340" s="170" t="s">
        <v>1</v>
      </c>
      <c r="F340" s="171" t="s">
        <v>442</v>
      </c>
      <c r="H340" s="172">
        <v>18.155</v>
      </c>
      <c r="I340" s="173"/>
      <c r="L340" s="169"/>
      <c r="M340" s="174"/>
      <c r="N340" s="175"/>
      <c r="O340" s="175"/>
      <c r="P340" s="175"/>
      <c r="Q340" s="175"/>
      <c r="R340" s="175"/>
      <c r="S340" s="175"/>
      <c r="T340" s="176"/>
      <c r="AT340" s="170" t="s">
        <v>145</v>
      </c>
      <c r="AU340" s="170" t="s">
        <v>87</v>
      </c>
      <c r="AV340" s="14" t="s">
        <v>87</v>
      </c>
      <c r="AW340" s="14" t="s">
        <v>32</v>
      </c>
      <c r="AX340" s="14" t="s">
        <v>77</v>
      </c>
      <c r="AY340" s="170" t="s">
        <v>133</v>
      </c>
    </row>
    <row r="341" spans="2:51" s="14" customFormat="1" ht="11.25">
      <c r="B341" s="169"/>
      <c r="D341" s="157" t="s">
        <v>145</v>
      </c>
      <c r="E341" s="170" t="s">
        <v>1</v>
      </c>
      <c r="F341" s="171" t="s">
        <v>443</v>
      </c>
      <c r="H341" s="172">
        <v>-1.118</v>
      </c>
      <c r="I341" s="173"/>
      <c r="L341" s="169"/>
      <c r="M341" s="174"/>
      <c r="N341" s="175"/>
      <c r="O341" s="175"/>
      <c r="P341" s="175"/>
      <c r="Q341" s="175"/>
      <c r="R341" s="175"/>
      <c r="S341" s="175"/>
      <c r="T341" s="176"/>
      <c r="AT341" s="170" t="s">
        <v>145</v>
      </c>
      <c r="AU341" s="170" t="s">
        <v>87</v>
      </c>
      <c r="AV341" s="14" t="s">
        <v>87</v>
      </c>
      <c r="AW341" s="14" t="s">
        <v>32</v>
      </c>
      <c r="AX341" s="14" t="s">
        <v>77</v>
      </c>
      <c r="AY341" s="170" t="s">
        <v>133</v>
      </c>
    </row>
    <row r="342" spans="2:51" s="14" customFormat="1" ht="11.25">
      <c r="B342" s="169"/>
      <c r="D342" s="157" t="s">
        <v>145</v>
      </c>
      <c r="E342" s="170" t="s">
        <v>1</v>
      </c>
      <c r="F342" s="171" t="s">
        <v>444</v>
      </c>
      <c r="H342" s="172">
        <v>-1.505</v>
      </c>
      <c r="I342" s="173"/>
      <c r="L342" s="169"/>
      <c r="M342" s="174"/>
      <c r="N342" s="175"/>
      <c r="O342" s="175"/>
      <c r="P342" s="175"/>
      <c r="Q342" s="175"/>
      <c r="R342" s="175"/>
      <c r="S342" s="175"/>
      <c r="T342" s="176"/>
      <c r="AT342" s="170" t="s">
        <v>145</v>
      </c>
      <c r="AU342" s="170" t="s">
        <v>87</v>
      </c>
      <c r="AV342" s="14" t="s">
        <v>87</v>
      </c>
      <c r="AW342" s="14" t="s">
        <v>32</v>
      </c>
      <c r="AX342" s="14" t="s">
        <v>77</v>
      </c>
      <c r="AY342" s="170" t="s">
        <v>133</v>
      </c>
    </row>
    <row r="343" spans="2:51" s="15" customFormat="1" ht="11.25">
      <c r="B343" s="177"/>
      <c r="D343" s="157" t="s">
        <v>145</v>
      </c>
      <c r="E343" s="178" t="s">
        <v>1</v>
      </c>
      <c r="F343" s="179" t="s">
        <v>182</v>
      </c>
      <c r="H343" s="180">
        <v>15.532000000000004</v>
      </c>
      <c r="I343" s="181"/>
      <c r="L343" s="177"/>
      <c r="M343" s="182"/>
      <c r="N343" s="183"/>
      <c r="O343" s="183"/>
      <c r="P343" s="183"/>
      <c r="Q343" s="183"/>
      <c r="R343" s="183"/>
      <c r="S343" s="183"/>
      <c r="T343" s="184"/>
      <c r="AT343" s="178" t="s">
        <v>145</v>
      </c>
      <c r="AU343" s="178" t="s">
        <v>87</v>
      </c>
      <c r="AV343" s="15" t="s">
        <v>141</v>
      </c>
      <c r="AW343" s="15" t="s">
        <v>32</v>
      </c>
      <c r="AX343" s="15" t="s">
        <v>85</v>
      </c>
      <c r="AY343" s="178" t="s">
        <v>133</v>
      </c>
    </row>
    <row r="344" spans="1:65" s="2" customFormat="1" ht="16.5" customHeight="1">
      <c r="A344" s="32"/>
      <c r="B344" s="143"/>
      <c r="C344" s="185" t="s">
        <v>445</v>
      </c>
      <c r="D344" s="185" t="s">
        <v>399</v>
      </c>
      <c r="E344" s="186" t="s">
        <v>446</v>
      </c>
      <c r="F344" s="187" t="s">
        <v>447</v>
      </c>
      <c r="G344" s="188" t="s">
        <v>139</v>
      </c>
      <c r="H344" s="189">
        <v>17.085</v>
      </c>
      <c r="I344" s="190"/>
      <c r="J344" s="191">
        <f>ROUND(I344*H344,2)</f>
        <v>0</v>
      </c>
      <c r="K344" s="187" t="s">
        <v>140</v>
      </c>
      <c r="L344" s="192"/>
      <c r="M344" s="193" t="s">
        <v>1</v>
      </c>
      <c r="N344" s="194" t="s">
        <v>42</v>
      </c>
      <c r="O344" s="58"/>
      <c r="P344" s="153">
        <f>O344*H344</f>
        <v>0</v>
      </c>
      <c r="Q344" s="153">
        <v>0.081</v>
      </c>
      <c r="R344" s="153">
        <f>Q344*H344</f>
        <v>1.383885</v>
      </c>
      <c r="S344" s="153">
        <v>0</v>
      </c>
      <c r="T344" s="154">
        <f>S344*H344</f>
        <v>0</v>
      </c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R344" s="155" t="s">
        <v>314</v>
      </c>
      <c r="AT344" s="155" t="s">
        <v>399</v>
      </c>
      <c r="AU344" s="155" t="s">
        <v>87</v>
      </c>
      <c r="AY344" s="17" t="s">
        <v>133</v>
      </c>
      <c r="BE344" s="156">
        <f>IF(N344="základní",J344,0)</f>
        <v>0</v>
      </c>
      <c r="BF344" s="156">
        <f>IF(N344="snížená",J344,0)</f>
        <v>0</v>
      </c>
      <c r="BG344" s="156">
        <f>IF(N344="zákl. přenesená",J344,0)</f>
        <v>0</v>
      </c>
      <c r="BH344" s="156">
        <f>IF(N344="sníž. přenesená",J344,0)</f>
        <v>0</v>
      </c>
      <c r="BI344" s="156">
        <f>IF(N344="nulová",J344,0)</f>
        <v>0</v>
      </c>
      <c r="BJ344" s="17" t="s">
        <v>85</v>
      </c>
      <c r="BK344" s="156">
        <f>ROUND(I344*H344,2)</f>
        <v>0</v>
      </c>
      <c r="BL344" s="17" t="s">
        <v>226</v>
      </c>
      <c r="BM344" s="155" t="s">
        <v>448</v>
      </c>
    </row>
    <row r="345" spans="2:51" s="14" customFormat="1" ht="11.25">
      <c r="B345" s="169"/>
      <c r="D345" s="157" t="s">
        <v>145</v>
      </c>
      <c r="E345" s="170" t="s">
        <v>1</v>
      </c>
      <c r="F345" s="171" t="s">
        <v>449</v>
      </c>
      <c r="H345" s="172">
        <v>15.532</v>
      </c>
      <c r="I345" s="173"/>
      <c r="L345" s="169"/>
      <c r="M345" s="174"/>
      <c r="N345" s="175"/>
      <c r="O345" s="175"/>
      <c r="P345" s="175"/>
      <c r="Q345" s="175"/>
      <c r="R345" s="175"/>
      <c r="S345" s="175"/>
      <c r="T345" s="176"/>
      <c r="AT345" s="170" t="s">
        <v>145</v>
      </c>
      <c r="AU345" s="170" t="s">
        <v>87</v>
      </c>
      <c r="AV345" s="14" t="s">
        <v>87</v>
      </c>
      <c r="AW345" s="14" t="s">
        <v>32</v>
      </c>
      <c r="AX345" s="14" t="s">
        <v>85</v>
      </c>
      <c r="AY345" s="170" t="s">
        <v>133</v>
      </c>
    </row>
    <row r="346" spans="2:51" s="14" customFormat="1" ht="11.25">
      <c r="B346" s="169"/>
      <c r="D346" s="157" t="s">
        <v>145</v>
      </c>
      <c r="F346" s="171" t="s">
        <v>450</v>
      </c>
      <c r="H346" s="172">
        <v>17.085</v>
      </c>
      <c r="I346" s="173"/>
      <c r="L346" s="169"/>
      <c r="M346" s="174"/>
      <c r="N346" s="175"/>
      <c r="O346" s="175"/>
      <c r="P346" s="175"/>
      <c r="Q346" s="175"/>
      <c r="R346" s="175"/>
      <c r="S346" s="175"/>
      <c r="T346" s="176"/>
      <c r="AT346" s="170" t="s">
        <v>145</v>
      </c>
      <c r="AU346" s="170" t="s">
        <v>87</v>
      </c>
      <c r="AV346" s="14" t="s">
        <v>87</v>
      </c>
      <c r="AW346" s="14" t="s">
        <v>3</v>
      </c>
      <c r="AX346" s="14" t="s">
        <v>85</v>
      </c>
      <c r="AY346" s="170" t="s">
        <v>133</v>
      </c>
    </row>
    <row r="347" spans="1:65" s="2" customFormat="1" ht="24.2" customHeight="1">
      <c r="A347" s="32"/>
      <c r="B347" s="143"/>
      <c r="C347" s="144" t="s">
        <v>451</v>
      </c>
      <c r="D347" s="144" t="s">
        <v>136</v>
      </c>
      <c r="E347" s="145" t="s">
        <v>452</v>
      </c>
      <c r="F347" s="146" t="s">
        <v>453</v>
      </c>
      <c r="G347" s="147" t="s">
        <v>139</v>
      </c>
      <c r="H347" s="148">
        <v>15.532</v>
      </c>
      <c r="I347" s="149"/>
      <c r="J347" s="150">
        <f>ROUND(I347*H347,2)</f>
        <v>0</v>
      </c>
      <c r="K347" s="146" t="s">
        <v>159</v>
      </c>
      <c r="L347" s="33"/>
      <c r="M347" s="151" t="s">
        <v>1</v>
      </c>
      <c r="N347" s="152" t="s">
        <v>42</v>
      </c>
      <c r="O347" s="58"/>
      <c r="P347" s="153">
        <f>O347*H347</f>
        <v>0</v>
      </c>
      <c r="Q347" s="153">
        <v>0</v>
      </c>
      <c r="R347" s="153">
        <f>Q347*H347</f>
        <v>0</v>
      </c>
      <c r="S347" s="153">
        <v>0</v>
      </c>
      <c r="T347" s="154">
        <f>S347*H347</f>
        <v>0</v>
      </c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R347" s="155" t="s">
        <v>226</v>
      </c>
      <c r="AT347" s="155" t="s">
        <v>136</v>
      </c>
      <c r="AU347" s="155" t="s">
        <v>87</v>
      </c>
      <c r="AY347" s="17" t="s">
        <v>133</v>
      </c>
      <c r="BE347" s="156">
        <f>IF(N347="základní",J347,0)</f>
        <v>0</v>
      </c>
      <c r="BF347" s="156">
        <f>IF(N347="snížená",J347,0)</f>
        <v>0</v>
      </c>
      <c r="BG347" s="156">
        <f>IF(N347="zákl. přenesená",J347,0)</f>
        <v>0</v>
      </c>
      <c r="BH347" s="156">
        <f>IF(N347="sníž. přenesená",J347,0)</f>
        <v>0</v>
      </c>
      <c r="BI347" s="156">
        <f>IF(N347="nulová",J347,0)</f>
        <v>0</v>
      </c>
      <c r="BJ347" s="17" t="s">
        <v>85</v>
      </c>
      <c r="BK347" s="156">
        <f>ROUND(I347*H347,2)</f>
        <v>0</v>
      </c>
      <c r="BL347" s="17" t="s">
        <v>226</v>
      </c>
      <c r="BM347" s="155" t="s">
        <v>454</v>
      </c>
    </row>
    <row r="348" spans="2:51" s="13" customFormat="1" ht="11.25">
      <c r="B348" s="162"/>
      <c r="D348" s="157" t="s">
        <v>145</v>
      </c>
      <c r="E348" s="163" t="s">
        <v>1</v>
      </c>
      <c r="F348" s="164" t="s">
        <v>408</v>
      </c>
      <c r="H348" s="163" t="s">
        <v>1</v>
      </c>
      <c r="I348" s="165"/>
      <c r="L348" s="162"/>
      <c r="M348" s="166"/>
      <c r="N348" s="167"/>
      <c r="O348" s="167"/>
      <c r="P348" s="167"/>
      <c r="Q348" s="167"/>
      <c r="R348" s="167"/>
      <c r="S348" s="167"/>
      <c r="T348" s="168"/>
      <c r="AT348" s="163" t="s">
        <v>145</v>
      </c>
      <c r="AU348" s="163" t="s">
        <v>87</v>
      </c>
      <c r="AV348" s="13" t="s">
        <v>85</v>
      </c>
      <c r="AW348" s="13" t="s">
        <v>32</v>
      </c>
      <c r="AX348" s="13" t="s">
        <v>77</v>
      </c>
      <c r="AY348" s="163" t="s">
        <v>133</v>
      </c>
    </row>
    <row r="349" spans="2:51" s="14" customFormat="1" ht="11.25">
      <c r="B349" s="169"/>
      <c r="D349" s="157" t="s">
        <v>145</v>
      </c>
      <c r="E349" s="170" t="s">
        <v>1</v>
      </c>
      <c r="F349" s="171" t="s">
        <v>442</v>
      </c>
      <c r="H349" s="172">
        <v>18.155</v>
      </c>
      <c r="I349" s="173"/>
      <c r="L349" s="169"/>
      <c r="M349" s="174"/>
      <c r="N349" s="175"/>
      <c r="O349" s="175"/>
      <c r="P349" s="175"/>
      <c r="Q349" s="175"/>
      <c r="R349" s="175"/>
      <c r="S349" s="175"/>
      <c r="T349" s="176"/>
      <c r="AT349" s="170" t="s">
        <v>145</v>
      </c>
      <c r="AU349" s="170" t="s">
        <v>87</v>
      </c>
      <c r="AV349" s="14" t="s">
        <v>87</v>
      </c>
      <c r="AW349" s="14" t="s">
        <v>32</v>
      </c>
      <c r="AX349" s="14" t="s">
        <v>77</v>
      </c>
      <c r="AY349" s="170" t="s">
        <v>133</v>
      </c>
    </row>
    <row r="350" spans="2:51" s="14" customFormat="1" ht="11.25">
      <c r="B350" s="169"/>
      <c r="D350" s="157" t="s">
        <v>145</v>
      </c>
      <c r="E350" s="170" t="s">
        <v>1</v>
      </c>
      <c r="F350" s="171" t="s">
        <v>443</v>
      </c>
      <c r="H350" s="172">
        <v>-1.118</v>
      </c>
      <c r="I350" s="173"/>
      <c r="L350" s="169"/>
      <c r="M350" s="174"/>
      <c r="N350" s="175"/>
      <c r="O350" s="175"/>
      <c r="P350" s="175"/>
      <c r="Q350" s="175"/>
      <c r="R350" s="175"/>
      <c r="S350" s="175"/>
      <c r="T350" s="176"/>
      <c r="AT350" s="170" t="s">
        <v>145</v>
      </c>
      <c r="AU350" s="170" t="s">
        <v>87</v>
      </c>
      <c r="AV350" s="14" t="s">
        <v>87</v>
      </c>
      <c r="AW350" s="14" t="s">
        <v>32</v>
      </c>
      <c r="AX350" s="14" t="s">
        <v>77</v>
      </c>
      <c r="AY350" s="170" t="s">
        <v>133</v>
      </c>
    </row>
    <row r="351" spans="2:51" s="14" customFormat="1" ht="11.25">
      <c r="B351" s="169"/>
      <c r="D351" s="157" t="s">
        <v>145</v>
      </c>
      <c r="E351" s="170" t="s">
        <v>1</v>
      </c>
      <c r="F351" s="171" t="s">
        <v>444</v>
      </c>
      <c r="H351" s="172">
        <v>-1.505</v>
      </c>
      <c r="I351" s="173"/>
      <c r="L351" s="169"/>
      <c r="M351" s="174"/>
      <c r="N351" s="175"/>
      <c r="O351" s="175"/>
      <c r="P351" s="175"/>
      <c r="Q351" s="175"/>
      <c r="R351" s="175"/>
      <c r="S351" s="175"/>
      <c r="T351" s="176"/>
      <c r="AT351" s="170" t="s">
        <v>145</v>
      </c>
      <c r="AU351" s="170" t="s">
        <v>87</v>
      </c>
      <c r="AV351" s="14" t="s">
        <v>87</v>
      </c>
      <c r="AW351" s="14" t="s">
        <v>32</v>
      </c>
      <c r="AX351" s="14" t="s">
        <v>77</v>
      </c>
      <c r="AY351" s="170" t="s">
        <v>133</v>
      </c>
    </row>
    <row r="352" spans="2:51" s="15" customFormat="1" ht="11.25">
      <c r="B352" s="177"/>
      <c r="D352" s="157" t="s">
        <v>145</v>
      </c>
      <c r="E352" s="178" t="s">
        <v>1</v>
      </c>
      <c r="F352" s="179" t="s">
        <v>182</v>
      </c>
      <c r="H352" s="180">
        <v>15.532000000000004</v>
      </c>
      <c r="I352" s="181"/>
      <c r="L352" s="177"/>
      <c r="M352" s="182"/>
      <c r="N352" s="183"/>
      <c r="O352" s="183"/>
      <c r="P352" s="183"/>
      <c r="Q352" s="183"/>
      <c r="R352" s="183"/>
      <c r="S352" s="183"/>
      <c r="T352" s="184"/>
      <c r="AT352" s="178" t="s">
        <v>145</v>
      </c>
      <c r="AU352" s="178" t="s">
        <v>87</v>
      </c>
      <c r="AV352" s="15" t="s">
        <v>141</v>
      </c>
      <c r="AW352" s="15" t="s">
        <v>32</v>
      </c>
      <c r="AX352" s="15" t="s">
        <v>85</v>
      </c>
      <c r="AY352" s="178" t="s">
        <v>133</v>
      </c>
    </row>
    <row r="353" spans="1:65" s="2" customFormat="1" ht="16.5" customHeight="1">
      <c r="A353" s="32"/>
      <c r="B353" s="143"/>
      <c r="C353" s="144" t="s">
        <v>455</v>
      </c>
      <c r="D353" s="144" t="s">
        <v>136</v>
      </c>
      <c r="E353" s="145" t="s">
        <v>456</v>
      </c>
      <c r="F353" s="146" t="s">
        <v>457</v>
      </c>
      <c r="G353" s="147" t="s">
        <v>139</v>
      </c>
      <c r="H353" s="148">
        <v>15.532</v>
      </c>
      <c r="I353" s="149"/>
      <c r="J353" s="150">
        <f>ROUND(I353*H353,2)</f>
        <v>0</v>
      </c>
      <c r="K353" s="146" t="s">
        <v>159</v>
      </c>
      <c r="L353" s="33"/>
      <c r="M353" s="151" t="s">
        <v>1</v>
      </c>
      <c r="N353" s="152" t="s">
        <v>42</v>
      </c>
      <c r="O353" s="58"/>
      <c r="P353" s="153">
        <f>O353*H353</f>
        <v>0</v>
      </c>
      <c r="Q353" s="153">
        <v>0.0004</v>
      </c>
      <c r="R353" s="153">
        <f>Q353*H353</f>
        <v>0.0062128</v>
      </c>
      <c r="S353" s="153">
        <v>0</v>
      </c>
      <c r="T353" s="154">
        <f>S353*H353</f>
        <v>0</v>
      </c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R353" s="155" t="s">
        <v>226</v>
      </c>
      <c r="AT353" s="155" t="s">
        <v>136</v>
      </c>
      <c r="AU353" s="155" t="s">
        <v>87</v>
      </c>
      <c r="AY353" s="17" t="s">
        <v>133</v>
      </c>
      <c r="BE353" s="156">
        <f>IF(N353="základní",J353,0)</f>
        <v>0</v>
      </c>
      <c r="BF353" s="156">
        <f>IF(N353="snížená",J353,0)</f>
        <v>0</v>
      </c>
      <c r="BG353" s="156">
        <f>IF(N353="zákl. přenesená",J353,0)</f>
        <v>0</v>
      </c>
      <c r="BH353" s="156">
        <f>IF(N353="sníž. přenesená",J353,0)</f>
        <v>0</v>
      </c>
      <c r="BI353" s="156">
        <f>IF(N353="nulová",J353,0)</f>
        <v>0</v>
      </c>
      <c r="BJ353" s="17" t="s">
        <v>85</v>
      </c>
      <c r="BK353" s="156">
        <f>ROUND(I353*H353,2)</f>
        <v>0</v>
      </c>
      <c r="BL353" s="17" t="s">
        <v>226</v>
      </c>
      <c r="BM353" s="155" t="s">
        <v>458</v>
      </c>
    </row>
    <row r="354" spans="1:65" s="2" customFormat="1" ht="16.5" customHeight="1">
      <c r="A354" s="32"/>
      <c r="B354" s="143"/>
      <c r="C354" s="144" t="s">
        <v>459</v>
      </c>
      <c r="D354" s="144" t="s">
        <v>136</v>
      </c>
      <c r="E354" s="145" t="s">
        <v>460</v>
      </c>
      <c r="F354" s="146" t="s">
        <v>461</v>
      </c>
      <c r="G354" s="147" t="s">
        <v>308</v>
      </c>
      <c r="H354" s="148">
        <v>21.11</v>
      </c>
      <c r="I354" s="149"/>
      <c r="J354" s="150">
        <f>ROUND(I354*H354,2)</f>
        <v>0</v>
      </c>
      <c r="K354" s="146" t="s">
        <v>159</v>
      </c>
      <c r="L354" s="33"/>
      <c r="M354" s="151" t="s">
        <v>1</v>
      </c>
      <c r="N354" s="152" t="s">
        <v>42</v>
      </c>
      <c r="O354" s="58"/>
      <c r="P354" s="153">
        <f>O354*H354</f>
        <v>0</v>
      </c>
      <c r="Q354" s="153">
        <v>0.00023</v>
      </c>
      <c r="R354" s="153">
        <f>Q354*H354</f>
        <v>0.0048553</v>
      </c>
      <c r="S354" s="153">
        <v>0</v>
      </c>
      <c r="T354" s="154">
        <f>S354*H354</f>
        <v>0</v>
      </c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R354" s="155" t="s">
        <v>226</v>
      </c>
      <c r="AT354" s="155" t="s">
        <v>136</v>
      </c>
      <c r="AU354" s="155" t="s">
        <v>87</v>
      </c>
      <c r="AY354" s="17" t="s">
        <v>133</v>
      </c>
      <c r="BE354" s="156">
        <f>IF(N354="základní",J354,0)</f>
        <v>0</v>
      </c>
      <c r="BF354" s="156">
        <f>IF(N354="snížená",J354,0)</f>
        <v>0</v>
      </c>
      <c r="BG354" s="156">
        <f>IF(N354="zákl. přenesená",J354,0)</f>
        <v>0</v>
      </c>
      <c r="BH354" s="156">
        <f>IF(N354="sníž. přenesená",J354,0)</f>
        <v>0</v>
      </c>
      <c r="BI354" s="156">
        <f>IF(N354="nulová",J354,0)</f>
        <v>0</v>
      </c>
      <c r="BJ354" s="17" t="s">
        <v>85</v>
      </c>
      <c r="BK354" s="156">
        <f>ROUND(I354*H354,2)</f>
        <v>0</v>
      </c>
      <c r="BL354" s="17" t="s">
        <v>226</v>
      </c>
      <c r="BM354" s="155" t="s">
        <v>462</v>
      </c>
    </row>
    <row r="355" spans="2:51" s="14" customFormat="1" ht="11.25">
      <c r="B355" s="169"/>
      <c r="D355" s="157" t="s">
        <v>145</v>
      </c>
      <c r="E355" s="170" t="s">
        <v>1</v>
      </c>
      <c r="F355" s="171" t="s">
        <v>463</v>
      </c>
      <c r="H355" s="172">
        <v>21.11</v>
      </c>
      <c r="I355" s="173"/>
      <c r="L355" s="169"/>
      <c r="M355" s="174"/>
      <c r="N355" s="175"/>
      <c r="O355" s="175"/>
      <c r="P355" s="175"/>
      <c r="Q355" s="175"/>
      <c r="R355" s="175"/>
      <c r="S355" s="175"/>
      <c r="T355" s="176"/>
      <c r="AT355" s="170" t="s">
        <v>145</v>
      </c>
      <c r="AU355" s="170" t="s">
        <v>87</v>
      </c>
      <c r="AV355" s="14" t="s">
        <v>87</v>
      </c>
      <c r="AW355" s="14" t="s">
        <v>32</v>
      </c>
      <c r="AX355" s="14" t="s">
        <v>85</v>
      </c>
      <c r="AY355" s="170" t="s">
        <v>133</v>
      </c>
    </row>
    <row r="356" spans="1:65" s="2" customFormat="1" ht="33" customHeight="1">
      <c r="A356" s="32"/>
      <c r="B356" s="143"/>
      <c r="C356" s="144" t="s">
        <v>464</v>
      </c>
      <c r="D356" s="144" t="s">
        <v>136</v>
      </c>
      <c r="E356" s="145" t="s">
        <v>465</v>
      </c>
      <c r="F356" s="146" t="s">
        <v>466</v>
      </c>
      <c r="G356" s="147" t="s">
        <v>220</v>
      </c>
      <c r="H356" s="148">
        <v>1</v>
      </c>
      <c r="I356" s="149"/>
      <c r="J356" s="150">
        <f>ROUND(I356*H356,2)</f>
        <v>0</v>
      </c>
      <c r="K356" s="146" t="s">
        <v>140</v>
      </c>
      <c r="L356" s="33"/>
      <c r="M356" s="151" t="s">
        <v>1</v>
      </c>
      <c r="N356" s="152" t="s">
        <v>42</v>
      </c>
      <c r="O356" s="58"/>
      <c r="P356" s="153">
        <f>O356*H356</f>
        <v>0</v>
      </c>
      <c r="Q356" s="153">
        <v>0.0264</v>
      </c>
      <c r="R356" s="153">
        <f>Q356*H356</f>
        <v>0.0264</v>
      </c>
      <c r="S356" s="153">
        <v>0</v>
      </c>
      <c r="T356" s="154">
        <f>S356*H356</f>
        <v>0</v>
      </c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R356" s="155" t="s">
        <v>226</v>
      </c>
      <c r="AT356" s="155" t="s">
        <v>136</v>
      </c>
      <c r="AU356" s="155" t="s">
        <v>87</v>
      </c>
      <c r="AY356" s="17" t="s">
        <v>133</v>
      </c>
      <c r="BE356" s="156">
        <f>IF(N356="základní",J356,0)</f>
        <v>0</v>
      </c>
      <c r="BF356" s="156">
        <f>IF(N356="snížená",J356,0)</f>
        <v>0</v>
      </c>
      <c r="BG356" s="156">
        <f>IF(N356="zákl. přenesená",J356,0)</f>
        <v>0</v>
      </c>
      <c r="BH356" s="156">
        <f>IF(N356="sníž. přenesená",J356,0)</f>
        <v>0</v>
      </c>
      <c r="BI356" s="156">
        <f>IF(N356="nulová",J356,0)</f>
        <v>0</v>
      </c>
      <c r="BJ356" s="17" t="s">
        <v>85</v>
      </c>
      <c r="BK356" s="156">
        <f>ROUND(I356*H356,2)</f>
        <v>0</v>
      </c>
      <c r="BL356" s="17" t="s">
        <v>226</v>
      </c>
      <c r="BM356" s="155" t="s">
        <v>467</v>
      </c>
    </row>
    <row r="357" spans="2:51" s="13" customFormat="1" ht="11.25">
      <c r="B357" s="162"/>
      <c r="D357" s="157" t="s">
        <v>145</v>
      </c>
      <c r="E357" s="163" t="s">
        <v>1</v>
      </c>
      <c r="F357" s="164" t="s">
        <v>393</v>
      </c>
      <c r="H357" s="163" t="s">
        <v>1</v>
      </c>
      <c r="I357" s="165"/>
      <c r="L357" s="162"/>
      <c r="M357" s="166"/>
      <c r="N357" s="167"/>
      <c r="O357" s="167"/>
      <c r="P357" s="167"/>
      <c r="Q357" s="167"/>
      <c r="R357" s="167"/>
      <c r="S357" s="167"/>
      <c r="T357" s="168"/>
      <c r="AT357" s="163" t="s">
        <v>145</v>
      </c>
      <c r="AU357" s="163" t="s">
        <v>87</v>
      </c>
      <c r="AV357" s="13" t="s">
        <v>85</v>
      </c>
      <c r="AW357" s="13" t="s">
        <v>32</v>
      </c>
      <c r="AX357" s="13" t="s">
        <v>77</v>
      </c>
      <c r="AY357" s="163" t="s">
        <v>133</v>
      </c>
    </row>
    <row r="358" spans="2:51" s="14" customFormat="1" ht="11.25">
      <c r="B358" s="169"/>
      <c r="D358" s="157" t="s">
        <v>145</v>
      </c>
      <c r="E358" s="170" t="s">
        <v>1</v>
      </c>
      <c r="F358" s="171" t="s">
        <v>85</v>
      </c>
      <c r="H358" s="172">
        <v>1</v>
      </c>
      <c r="I358" s="173"/>
      <c r="L358" s="169"/>
      <c r="M358" s="174"/>
      <c r="N358" s="175"/>
      <c r="O358" s="175"/>
      <c r="P358" s="175"/>
      <c r="Q358" s="175"/>
      <c r="R358" s="175"/>
      <c r="S358" s="175"/>
      <c r="T358" s="176"/>
      <c r="AT358" s="170" t="s">
        <v>145</v>
      </c>
      <c r="AU358" s="170" t="s">
        <v>87</v>
      </c>
      <c r="AV358" s="14" t="s">
        <v>87</v>
      </c>
      <c r="AW358" s="14" t="s">
        <v>32</v>
      </c>
      <c r="AX358" s="14" t="s">
        <v>85</v>
      </c>
      <c r="AY358" s="170" t="s">
        <v>133</v>
      </c>
    </row>
    <row r="359" spans="1:65" s="2" customFormat="1" ht="24.2" customHeight="1">
      <c r="A359" s="32"/>
      <c r="B359" s="143"/>
      <c r="C359" s="144" t="s">
        <v>468</v>
      </c>
      <c r="D359" s="144" t="s">
        <v>136</v>
      </c>
      <c r="E359" s="145" t="s">
        <v>469</v>
      </c>
      <c r="F359" s="146" t="s">
        <v>470</v>
      </c>
      <c r="G359" s="147" t="s">
        <v>207</v>
      </c>
      <c r="H359" s="148">
        <v>1.55</v>
      </c>
      <c r="I359" s="149"/>
      <c r="J359" s="150">
        <f>ROUND(I359*H359,2)</f>
        <v>0</v>
      </c>
      <c r="K359" s="146" t="s">
        <v>159</v>
      </c>
      <c r="L359" s="33"/>
      <c r="M359" s="151" t="s">
        <v>1</v>
      </c>
      <c r="N359" s="152" t="s">
        <v>42</v>
      </c>
      <c r="O359" s="58"/>
      <c r="P359" s="153">
        <f>O359*H359</f>
        <v>0</v>
      </c>
      <c r="Q359" s="153">
        <v>0</v>
      </c>
      <c r="R359" s="153">
        <f>Q359*H359</f>
        <v>0</v>
      </c>
      <c r="S359" s="153">
        <v>0</v>
      </c>
      <c r="T359" s="154">
        <f>S359*H359</f>
        <v>0</v>
      </c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R359" s="155" t="s">
        <v>226</v>
      </c>
      <c r="AT359" s="155" t="s">
        <v>136</v>
      </c>
      <c r="AU359" s="155" t="s">
        <v>87</v>
      </c>
      <c r="AY359" s="17" t="s">
        <v>133</v>
      </c>
      <c r="BE359" s="156">
        <f>IF(N359="základní",J359,0)</f>
        <v>0</v>
      </c>
      <c r="BF359" s="156">
        <f>IF(N359="snížená",J359,0)</f>
        <v>0</v>
      </c>
      <c r="BG359" s="156">
        <f>IF(N359="zákl. přenesená",J359,0)</f>
        <v>0</v>
      </c>
      <c r="BH359" s="156">
        <f>IF(N359="sníž. přenesená",J359,0)</f>
        <v>0</v>
      </c>
      <c r="BI359" s="156">
        <f>IF(N359="nulová",J359,0)</f>
        <v>0</v>
      </c>
      <c r="BJ359" s="17" t="s">
        <v>85</v>
      </c>
      <c r="BK359" s="156">
        <f>ROUND(I359*H359,2)</f>
        <v>0</v>
      </c>
      <c r="BL359" s="17" t="s">
        <v>226</v>
      </c>
      <c r="BM359" s="155" t="s">
        <v>471</v>
      </c>
    </row>
    <row r="360" spans="2:63" s="12" customFormat="1" ht="22.9" customHeight="1">
      <c r="B360" s="130"/>
      <c r="D360" s="131" t="s">
        <v>76</v>
      </c>
      <c r="E360" s="141" t="s">
        <v>472</v>
      </c>
      <c r="F360" s="141" t="s">
        <v>473</v>
      </c>
      <c r="I360" s="133"/>
      <c r="J360" s="142">
        <f>BK360</f>
        <v>0</v>
      </c>
      <c r="L360" s="130"/>
      <c r="M360" s="135"/>
      <c r="N360" s="136"/>
      <c r="O360" s="136"/>
      <c r="P360" s="137">
        <f>SUM(P361:P387)</f>
        <v>0</v>
      </c>
      <c r="Q360" s="136"/>
      <c r="R360" s="137">
        <f>SUM(R361:R387)</f>
        <v>0.005158620000000001</v>
      </c>
      <c r="S360" s="136"/>
      <c r="T360" s="138">
        <f>SUM(T361:T387)</f>
        <v>0</v>
      </c>
      <c r="AR360" s="131" t="s">
        <v>87</v>
      </c>
      <c r="AT360" s="139" t="s">
        <v>76</v>
      </c>
      <c r="AU360" s="139" t="s">
        <v>85</v>
      </c>
      <c r="AY360" s="131" t="s">
        <v>133</v>
      </c>
      <c r="BK360" s="140">
        <f>SUM(BK361:BK387)</f>
        <v>0</v>
      </c>
    </row>
    <row r="361" spans="1:65" s="2" customFormat="1" ht="16.5" customHeight="1">
      <c r="A361" s="32"/>
      <c r="B361" s="143"/>
      <c r="C361" s="144" t="s">
        <v>474</v>
      </c>
      <c r="D361" s="144" t="s">
        <v>136</v>
      </c>
      <c r="E361" s="145" t="s">
        <v>475</v>
      </c>
      <c r="F361" s="146" t="s">
        <v>476</v>
      </c>
      <c r="G361" s="147" t="s">
        <v>139</v>
      </c>
      <c r="H361" s="148">
        <v>27.99</v>
      </c>
      <c r="I361" s="149"/>
      <c r="J361" s="150">
        <f>ROUND(I361*H361,2)</f>
        <v>0</v>
      </c>
      <c r="K361" s="146" t="s">
        <v>159</v>
      </c>
      <c r="L361" s="33"/>
      <c r="M361" s="151" t="s">
        <v>1</v>
      </c>
      <c r="N361" s="152" t="s">
        <v>42</v>
      </c>
      <c r="O361" s="58"/>
      <c r="P361" s="153">
        <f>O361*H361</f>
        <v>0</v>
      </c>
      <c r="Q361" s="153">
        <v>0</v>
      </c>
      <c r="R361" s="153">
        <f>Q361*H361</f>
        <v>0</v>
      </c>
      <c r="S361" s="153">
        <v>0</v>
      </c>
      <c r="T361" s="154">
        <f>S361*H361</f>
        <v>0</v>
      </c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R361" s="155" t="s">
        <v>226</v>
      </c>
      <c r="AT361" s="155" t="s">
        <v>136</v>
      </c>
      <c r="AU361" s="155" t="s">
        <v>87</v>
      </c>
      <c r="AY361" s="17" t="s">
        <v>133</v>
      </c>
      <c r="BE361" s="156">
        <f>IF(N361="základní",J361,0)</f>
        <v>0</v>
      </c>
      <c r="BF361" s="156">
        <f>IF(N361="snížená",J361,0)</f>
        <v>0</v>
      </c>
      <c r="BG361" s="156">
        <f>IF(N361="zákl. přenesená",J361,0)</f>
        <v>0</v>
      </c>
      <c r="BH361" s="156">
        <f>IF(N361="sníž. přenesená",J361,0)</f>
        <v>0</v>
      </c>
      <c r="BI361" s="156">
        <f>IF(N361="nulová",J361,0)</f>
        <v>0</v>
      </c>
      <c r="BJ361" s="17" t="s">
        <v>85</v>
      </c>
      <c r="BK361" s="156">
        <f>ROUND(I361*H361,2)</f>
        <v>0</v>
      </c>
      <c r="BL361" s="17" t="s">
        <v>226</v>
      </c>
      <c r="BM361" s="155" t="s">
        <v>477</v>
      </c>
    </row>
    <row r="362" spans="2:51" s="13" customFormat="1" ht="11.25">
      <c r="B362" s="162"/>
      <c r="D362" s="157" t="s">
        <v>145</v>
      </c>
      <c r="E362" s="163" t="s">
        <v>1</v>
      </c>
      <c r="F362" s="164" t="s">
        <v>153</v>
      </c>
      <c r="H362" s="163" t="s">
        <v>1</v>
      </c>
      <c r="I362" s="165"/>
      <c r="L362" s="162"/>
      <c r="M362" s="166"/>
      <c r="N362" s="167"/>
      <c r="O362" s="167"/>
      <c r="P362" s="167"/>
      <c r="Q362" s="167"/>
      <c r="R362" s="167"/>
      <c r="S362" s="167"/>
      <c r="T362" s="168"/>
      <c r="AT362" s="163" t="s">
        <v>145</v>
      </c>
      <c r="AU362" s="163" t="s">
        <v>87</v>
      </c>
      <c r="AV362" s="13" t="s">
        <v>85</v>
      </c>
      <c r="AW362" s="13" t="s">
        <v>32</v>
      </c>
      <c r="AX362" s="13" t="s">
        <v>77</v>
      </c>
      <c r="AY362" s="163" t="s">
        <v>133</v>
      </c>
    </row>
    <row r="363" spans="2:51" s="14" customFormat="1" ht="11.25">
      <c r="B363" s="169"/>
      <c r="D363" s="157" t="s">
        <v>145</v>
      </c>
      <c r="E363" s="170" t="s">
        <v>1</v>
      </c>
      <c r="F363" s="171" t="s">
        <v>259</v>
      </c>
      <c r="H363" s="172">
        <v>31.665</v>
      </c>
      <c r="I363" s="173"/>
      <c r="L363" s="169"/>
      <c r="M363" s="174"/>
      <c r="N363" s="175"/>
      <c r="O363" s="175"/>
      <c r="P363" s="175"/>
      <c r="Q363" s="175"/>
      <c r="R363" s="175"/>
      <c r="S363" s="175"/>
      <c r="T363" s="176"/>
      <c r="AT363" s="170" t="s">
        <v>145</v>
      </c>
      <c r="AU363" s="170" t="s">
        <v>87</v>
      </c>
      <c r="AV363" s="14" t="s">
        <v>87</v>
      </c>
      <c r="AW363" s="14" t="s">
        <v>32</v>
      </c>
      <c r="AX363" s="14" t="s">
        <v>77</v>
      </c>
      <c r="AY363" s="170" t="s">
        <v>133</v>
      </c>
    </row>
    <row r="364" spans="2:51" s="14" customFormat="1" ht="11.25">
      <c r="B364" s="169"/>
      <c r="D364" s="157" t="s">
        <v>145</v>
      </c>
      <c r="E364" s="170" t="s">
        <v>1</v>
      </c>
      <c r="F364" s="171" t="s">
        <v>260</v>
      </c>
      <c r="H364" s="172">
        <v>-1.95</v>
      </c>
      <c r="I364" s="173"/>
      <c r="L364" s="169"/>
      <c r="M364" s="174"/>
      <c r="N364" s="175"/>
      <c r="O364" s="175"/>
      <c r="P364" s="175"/>
      <c r="Q364" s="175"/>
      <c r="R364" s="175"/>
      <c r="S364" s="175"/>
      <c r="T364" s="176"/>
      <c r="AT364" s="170" t="s">
        <v>145</v>
      </c>
      <c r="AU364" s="170" t="s">
        <v>87</v>
      </c>
      <c r="AV364" s="14" t="s">
        <v>87</v>
      </c>
      <c r="AW364" s="14" t="s">
        <v>32</v>
      </c>
      <c r="AX364" s="14" t="s">
        <v>77</v>
      </c>
      <c r="AY364" s="170" t="s">
        <v>133</v>
      </c>
    </row>
    <row r="365" spans="2:51" s="14" customFormat="1" ht="11.25">
      <c r="B365" s="169"/>
      <c r="D365" s="157" t="s">
        <v>145</v>
      </c>
      <c r="E365" s="170" t="s">
        <v>1</v>
      </c>
      <c r="F365" s="171" t="s">
        <v>261</v>
      </c>
      <c r="H365" s="172">
        <v>-2.625</v>
      </c>
      <c r="I365" s="173"/>
      <c r="L365" s="169"/>
      <c r="M365" s="174"/>
      <c r="N365" s="175"/>
      <c r="O365" s="175"/>
      <c r="P365" s="175"/>
      <c r="Q365" s="175"/>
      <c r="R365" s="175"/>
      <c r="S365" s="175"/>
      <c r="T365" s="176"/>
      <c r="AT365" s="170" t="s">
        <v>145</v>
      </c>
      <c r="AU365" s="170" t="s">
        <v>87</v>
      </c>
      <c r="AV365" s="14" t="s">
        <v>87</v>
      </c>
      <c r="AW365" s="14" t="s">
        <v>32</v>
      </c>
      <c r="AX365" s="14" t="s">
        <v>77</v>
      </c>
      <c r="AY365" s="170" t="s">
        <v>133</v>
      </c>
    </row>
    <row r="366" spans="2:51" s="14" customFormat="1" ht="11.25">
      <c r="B366" s="169"/>
      <c r="D366" s="157" t="s">
        <v>145</v>
      </c>
      <c r="E366" s="170" t="s">
        <v>1</v>
      </c>
      <c r="F366" s="171" t="s">
        <v>262</v>
      </c>
      <c r="H366" s="172">
        <v>-1.5</v>
      </c>
      <c r="I366" s="173"/>
      <c r="L366" s="169"/>
      <c r="M366" s="174"/>
      <c r="N366" s="175"/>
      <c r="O366" s="175"/>
      <c r="P366" s="175"/>
      <c r="Q366" s="175"/>
      <c r="R366" s="175"/>
      <c r="S366" s="175"/>
      <c r="T366" s="176"/>
      <c r="AT366" s="170" t="s">
        <v>145</v>
      </c>
      <c r="AU366" s="170" t="s">
        <v>87</v>
      </c>
      <c r="AV366" s="14" t="s">
        <v>87</v>
      </c>
      <c r="AW366" s="14" t="s">
        <v>32</v>
      </c>
      <c r="AX366" s="14" t="s">
        <v>77</v>
      </c>
      <c r="AY366" s="170" t="s">
        <v>133</v>
      </c>
    </row>
    <row r="367" spans="2:51" s="13" customFormat="1" ht="11.25">
      <c r="B367" s="162"/>
      <c r="D367" s="157" t="s">
        <v>145</v>
      </c>
      <c r="E367" s="163" t="s">
        <v>1</v>
      </c>
      <c r="F367" s="164" t="s">
        <v>263</v>
      </c>
      <c r="H367" s="163" t="s">
        <v>1</v>
      </c>
      <c r="I367" s="165"/>
      <c r="L367" s="162"/>
      <c r="M367" s="166"/>
      <c r="N367" s="167"/>
      <c r="O367" s="167"/>
      <c r="P367" s="167"/>
      <c r="Q367" s="167"/>
      <c r="R367" s="167"/>
      <c r="S367" s="167"/>
      <c r="T367" s="168"/>
      <c r="AT367" s="163" t="s">
        <v>145</v>
      </c>
      <c r="AU367" s="163" t="s">
        <v>87</v>
      </c>
      <c r="AV367" s="13" t="s">
        <v>85</v>
      </c>
      <c r="AW367" s="13" t="s">
        <v>32</v>
      </c>
      <c r="AX367" s="13" t="s">
        <v>77</v>
      </c>
      <c r="AY367" s="163" t="s">
        <v>133</v>
      </c>
    </row>
    <row r="368" spans="2:51" s="14" customFormat="1" ht="11.25">
      <c r="B368" s="169"/>
      <c r="D368" s="157" t="s">
        <v>145</v>
      </c>
      <c r="E368" s="170" t="s">
        <v>1</v>
      </c>
      <c r="F368" s="171" t="s">
        <v>264</v>
      </c>
      <c r="H368" s="172">
        <v>1.5</v>
      </c>
      <c r="I368" s="173"/>
      <c r="L368" s="169"/>
      <c r="M368" s="174"/>
      <c r="N368" s="175"/>
      <c r="O368" s="175"/>
      <c r="P368" s="175"/>
      <c r="Q368" s="175"/>
      <c r="R368" s="175"/>
      <c r="S368" s="175"/>
      <c r="T368" s="176"/>
      <c r="AT368" s="170" t="s">
        <v>145</v>
      </c>
      <c r="AU368" s="170" t="s">
        <v>87</v>
      </c>
      <c r="AV368" s="14" t="s">
        <v>87</v>
      </c>
      <c r="AW368" s="14" t="s">
        <v>32</v>
      </c>
      <c r="AX368" s="14" t="s">
        <v>77</v>
      </c>
      <c r="AY368" s="170" t="s">
        <v>133</v>
      </c>
    </row>
    <row r="369" spans="2:51" s="14" customFormat="1" ht="11.25">
      <c r="B369" s="169"/>
      <c r="D369" s="157" t="s">
        <v>145</v>
      </c>
      <c r="E369" s="170" t="s">
        <v>1</v>
      </c>
      <c r="F369" s="171" t="s">
        <v>265</v>
      </c>
      <c r="H369" s="172">
        <v>0.9</v>
      </c>
      <c r="I369" s="173"/>
      <c r="L369" s="169"/>
      <c r="M369" s="174"/>
      <c r="N369" s="175"/>
      <c r="O369" s="175"/>
      <c r="P369" s="175"/>
      <c r="Q369" s="175"/>
      <c r="R369" s="175"/>
      <c r="S369" s="175"/>
      <c r="T369" s="176"/>
      <c r="AT369" s="170" t="s">
        <v>145</v>
      </c>
      <c r="AU369" s="170" t="s">
        <v>87</v>
      </c>
      <c r="AV369" s="14" t="s">
        <v>87</v>
      </c>
      <c r="AW369" s="14" t="s">
        <v>32</v>
      </c>
      <c r="AX369" s="14" t="s">
        <v>77</v>
      </c>
      <c r="AY369" s="170" t="s">
        <v>133</v>
      </c>
    </row>
    <row r="370" spans="2:51" s="15" customFormat="1" ht="11.25">
      <c r="B370" s="177"/>
      <c r="D370" s="157" t="s">
        <v>145</v>
      </c>
      <c r="E370" s="178" t="s">
        <v>1</v>
      </c>
      <c r="F370" s="179" t="s">
        <v>182</v>
      </c>
      <c r="H370" s="180">
        <v>27.99</v>
      </c>
      <c r="I370" s="181"/>
      <c r="L370" s="177"/>
      <c r="M370" s="182"/>
      <c r="N370" s="183"/>
      <c r="O370" s="183"/>
      <c r="P370" s="183"/>
      <c r="Q370" s="183"/>
      <c r="R370" s="183"/>
      <c r="S370" s="183"/>
      <c r="T370" s="184"/>
      <c r="AT370" s="178" t="s">
        <v>145</v>
      </c>
      <c r="AU370" s="178" t="s">
        <v>87</v>
      </c>
      <c r="AV370" s="15" t="s">
        <v>141</v>
      </c>
      <c r="AW370" s="15" t="s">
        <v>32</v>
      </c>
      <c r="AX370" s="15" t="s">
        <v>85</v>
      </c>
      <c r="AY370" s="178" t="s">
        <v>133</v>
      </c>
    </row>
    <row r="371" spans="1:65" s="2" customFormat="1" ht="24.2" customHeight="1">
      <c r="A371" s="32"/>
      <c r="B371" s="143"/>
      <c r="C371" s="144" t="s">
        <v>478</v>
      </c>
      <c r="D371" s="144" t="s">
        <v>136</v>
      </c>
      <c r="E371" s="145" t="s">
        <v>479</v>
      </c>
      <c r="F371" s="146" t="s">
        <v>480</v>
      </c>
      <c r="G371" s="147" t="s">
        <v>139</v>
      </c>
      <c r="H371" s="148">
        <v>12.582</v>
      </c>
      <c r="I371" s="149"/>
      <c r="J371" s="150">
        <f>ROUND(I371*H371,2)</f>
        <v>0</v>
      </c>
      <c r="K371" s="146" t="s">
        <v>159</v>
      </c>
      <c r="L371" s="33"/>
      <c r="M371" s="151" t="s">
        <v>1</v>
      </c>
      <c r="N371" s="152" t="s">
        <v>42</v>
      </c>
      <c r="O371" s="58"/>
      <c r="P371" s="153">
        <f>O371*H371</f>
        <v>0</v>
      </c>
      <c r="Q371" s="153">
        <v>0.0002</v>
      </c>
      <c r="R371" s="153">
        <f>Q371*H371</f>
        <v>0.0025164000000000002</v>
      </c>
      <c r="S371" s="153">
        <v>0</v>
      </c>
      <c r="T371" s="154">
        <f>S371*H371</f>
        <v>0</v>
      </c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R371" s="155" t="s">
        <v>226</v>
      </c>
      <c r="AT371" s="155" t="s">
        <v>136</v>
      </c>
      <c r="AU371" s="155" t="s">
        <v>87</v>
      </c>
      <c r="AY371" s="17" t="s">
        <v>133</v>
      </c>
      <c r="BE371" s="156">
        <f>IF(N371="základní",J371,0)</f>
        <v>0</v>
      </c>
      <c r="BF371" s="156">
        <f>IF(N371="snížená",J371,0)</f>
        <v>0</v>
      </c>
      <c r="BG371" s="156">
        <f>IF(N371="zákl. přenesená",J371,0)</f>
        <v>0</v>
      </c>
      <c r="BH371" s="156">
        <f>IF(N371="sníž. přenesená",J371,0)</f>
        <v>0</v>
      </c>
      <c r="BI371" s="156">
        <f>IF(N371="nulová",J371,0)</f>
        <v>0</v>
      </c>
      <c r="BJ371" s="17" t="s">
        <v>85</v>
      </c>
      <c r="BK371" s="156">
        <f>ROUND(I371*H371,2)</f>
        <v>0</v>
      </c>
      <c r="BL371" s="17" t="s">
        <v>226</v>
      </c>
      <c r="BM371" s="155" t="s">
        <v>481</v>
      </c>
    </row>
    <row r="372" spans="2:51" s="13" customFormat="1" ht="11.25">
      <c r="B372" s="162"/>
      <c r="D372" s="157" t="s">
        <v>145</v>
      </c>
      <c r="E372" s="163" t="s">
        <v>1</v>
      </c>
      <c r="F372" s="164" t="s">
        <v>153</v>
      </c>
      <c r="H372" s="163" t="s">
        <v>1</v>
      </c>
      <c r="I372" s="165"/>
      <c r="L372" s="162"/>
      <c r="M372" s="166"/>
      <c r="N372" s="167"/>
      <c r="O372" s="167"/>
      <c r="P372" s="167"/>
      <c r="Q372" s="167"/>
      <c r="R372" s="167"/>
      <c r="S372" s="167"/>
      <c r="T372" s="168"/>
      <c r="AT372" s="163" t="s">
        <v>145</v>
      </c>
      <c r="AU372" s="163" t="s">
        <v>87</v>
      </c>
      <c r="AV372" s="13" t="s">
        <v>85</v>
      </c>
      <c r="AW372" s="13" t="s">
        <v>32</v>
      </c>
      <c r="AX372" s="13" t="s">
        <v>77</v>
      </c>
      <c r="AY372" s="163" t="s">
        <v>133</v>
      </c>
    </row>
    <row r="373" spans="2:51" s="14" customFormat="1" ht="11.25">
      <c r="B373" s="169"/>
      <c r="D373" s="157" t="s">
        <v>145</v>
      </c>
      <c r="E373" s="170" t="s">
        <v>1</v>
      </c>
      <c r="F373" s="171" t="s">
        <v>482</v>
      </c>
      <c r="H373" s="172">
        <v>13.51</v>
      </c>
      <c r="I373" s="173"/>
      <c r="L373" s="169"/>
      <c r="M373" s="174"/>
      <c r="N373" s="175"/>
      <c r="O373" s="175"/>
      <c r="P373" s="175"/>
      <c r="Q373" s="175"/>
      <c r="R373" s="175"/>
      <c r="S373" s="175"/>
      <c r="T373" s="176"/>
      <c r="AT373" s="170" t="s">
        <v>145</v>
      </c>
      <c r="AU373" s="170" t="s">
        <v>87</v>
      </c>
      <c r="AV373" s="14" t="s">
        <v>87</v>
      </c>
      <c r="AW373" s="14" t="s">
        <v>32</v>
      </c>
      <c r="AX373" s="14" t="s">
        <v>77</v>
      </c>
      <c r="AY373" s="170" t="s">
        <v>133</v>
      </c>
    </row>
    <row r="374" spans="2:51" s="14" customFormat="1" ht="11.25">
      <c r="B374" s="169"/>
      <c r="D374" s="157" t="s">
        <v>145</v>
      </c>
      <c r="E374" s="170" t="s">
        <v>1</v>
      </c>
      <c r="F374" s="171" t="s">
        <v>483</v>
      </c>
      <c r="H374" s="172">
        <v>-0.832</v>
      </c>
      <c r="I374" s="173"/>
      <c r="L374" s="169"/>
      <c r="M374" s="174"/>
      <c r="N374" s="175"/>
      <c r="O374" s="175"/>
      <c r="P374" s="175"/>
      <c r="Q374" s="175"/>
      <c r="R374" s="175"/>
      <c r="S374" s="175"/>
      <c r="T374" s="176"/>
      <c r="AT374" s="170" t="s">
        <v>145</v>
      </c>
      <c r="AU374" s="170" t="s">
        <v>87</v>
      </c>
      <c r="AV374" s="14" t="s">
        <v>87</v>
      </c>
      <c r="AW374" s="14" t="s">
        <v>32</v>
      </c>
      <c r="AX374" s="14" t="s">
        <v>77</v>
      </c>
      <c r="AY374" s="170" t="s">
        <v>133</v>
      </c>
    </row>
    <row r="375" spans="2:51" s="14" customFormat="1" ht="11.25">
      <c r="B375" s="169"/>
      <c r="D375" s="157" t="s">
        <v>145</v>
      </c>
      <c r="E375" s="170" t="s">
        <v>1</v>
      </c>
      <c r="F375" s="171" t="s">
        <v>484</v>
      </c>
      <c r="H375" s="172">
        <v>-1.12</v>
      </c>
      <c r="I375" s="173"/>
      <c r="L375" s="169"/>
      <c r="M375" s="174"/>
      <c r="N375" s="175"/>
      <c r="O375" s="175"/>
      <c r="P375" s="175"/>
      <c r="Q375" s="175"/>
      <c r="R375" s="175"/>
      <c r="S375" s="175"/>
      <c r="T375" s="176"/>
      <c r="AT375" s="170" t="s">
        <v>145</v>
      </c>
      <c r="AU375" s="170" t="s">
        <v>87</v>
      </c>
      <c r="AV375" s="14" t="s">
        <v>87</v>
      </c>
      <c r="AW375" s="14" t="s">
        <v>32</v>
      </c>
      <c r="AX375" s="14" t="s">
        <v>77</v>
      </c>
      <c r="AY375" s="170" t="s">
        <v>133</v>
      </c>
    </row>
    <row r="376" spans="2:51" s="14" customFormat="1" ht="11.25">
      <c r="B376" s="169"/>
      <c r="D376" s="157" t="s">
        <v>145</v>
      </c>
      <c r="E376" s="170" t="s">
        <v>1</v>
      </c>
      <c r="F376" s="171" t="s">
        <v>485</v>
      </c>
      <c r="H376" s="172">
        <v>0.64</v>
      </c>
      <c r="I376" s="173"/>
      <c r="L376" s="169"/>
      <c r="M376" s="174"/>
      <c r="N376" s="175"/>
      <c r="O376" s="175"/>
      <c r="P376" s="175"/>
      <c r="Q376" s="175"/>
      <c r="R376" s="175"/>
      <c r="S376" s="175"/>
      <c r="T376" s="176"/>
      <c r="AT376" s="170" t="s">
        <v>145</v>
      </c>
      <c r="AU376" s="170" t="s">
        <v>87</v>
      </c>
      <c r="AV376" s="14" t="s">
        <v>87</v>
      </c>
      <c r="AW376" s="14" t="s">
        <v>32</v>
      </c>
      <c r="AX376" s="14" t="s">
        <v>77</v>
      </c>
      <c r="AY376" s="170" t="s">
        <v>133</v>
      </c>
    </row>
    <row r="377" spans="2:51" s="14" customFormat="1" ht="11.25">
      <c r="B377" s="169"/>
      <c r="D377" s="157" t="s">
        <v>145</v>
      </c>
      <c r="E377" s="170" t="s">
        <v>1</v>
      </c>
      <c r="F377" s="171" t="s">
        <v>486</v>
      </c>
      <c r="H377" s="172">
        <v>0.384</v>
      </c>
      <c r="I377" s="173"/>
      <c r="L377" s="169"/>
      <c r="M377" s="174"/>
      <c r="N377" s="175"/>
      <c r="O377" s="175"/>
      <c r="P377" s="175"/>
      <c r="Q377" s="175"/>
      <c r="R377" s="175"/>
      <c r="S377" s="175"/>
      <c r="T377" s="176"/>
      <c r="AT377" s="170" t="s">
        <v>145</v>
      </c>
      <c r="AU377" s="170" t="s">
        <v>87</v>
      </c>
      <c r="AV377" s="14" t="s">
        <v>87</v>
      </c>
      <c r="AW377" s="14" t="s">
        <v>32</v>
      </c>
      <c r="AX377" s="14" t="s">
        <v>77</v>
      </c>
      <c r="AY377" s="170" t="s">
        <v>133</v>
      </c>
    </row>
    <row r="378" spans="2:51" s="15" customFormat="1" ht="11.25">
      <c r="B378" s="177"/>
      <c r="D378" s="157" t="s">
        <v>145</v>
      </c>
      <c r="E378" s="178" t="s">
        <v>1</v>
      </c>
      <c r="F378" s="179" t="s">
        <v>182</v>
      </c>
      <c r="H378" s="180">
        <v>12.582</v>
      </c>
      <c r="I378" s="181"/>
      <c r="L378" s="177"/>
      <c r="M378" s="182"/>
      <c r="N378" s="183"/>
      <c r="O378" s="183"/>
      <c r="P378" s="183"/>
      <c r="Q378" s="183"/>
      <c r="R378" s="183"/>
      <c r="S378" s="183"/>
      <c r="T378" s="184"/>
      <c r="AT378" s="178" t="s">
        <v>145</v>
      </c>
      <c r="AU378" s="178" t="s">
        <v>87</v>
      </c>
      <c r="AV378" s="15" t="s">
        <v>141</v>
      </c>
      <c r="AW378" s="15" t="s">
        <v>32</v>
      </c>
      <c r="AX378" s="15" t="s">
        <v>85</v>
      </c>
      <c r="AY378" s="178" t="s">
        <v>133</v>
      </c>
    </row>
    <row r="379" spans="1:65" s="2" customFormat="1" ht="24.2" customHeight="1">
      <c r="A379" s="32"/>
      <c r="B379" s="143"/>
      <c r="C379" s="144" t="s">
        <v>487</v>
      </c>
      <c r="D379" s="144" t="s">
        <v>136</v>
      </c>
      <c r="E379" s="145" t="s">
        <v>488</v>
      </c>
      <c r="F379" s="146" t="s">
        <v>489</v>
      </c>
      <c r="G379" s="147" t="s">
        <v>139</v>
      </c>
      <c r="H379" s="148">
        <v>12.582</v>
      </c>
      <c r="I379" s="149"/>
      <c r="J379" s="150">
        <f>ROUND(I379*H379,2)</f>
        <v>0</v>
      </c>
      <c r="K379" s="146" t="s">
        <v>140</v>
      </c>
      <c r="L379" s="33"/>
      <c r="M379" s="151" t="s">
        <v>1</v>
      </c>
      <c r="N379" s="152" t="s">
        <v>42</v>
      </c>
      <c r="O379" s="58"/>
      <c r="P379" s="153">
        <f>O379*H379</f>
        <v>0</v>
      </c>
      <c r="Q379" s="153">
        <v>0.00021</v>
      </c>
      <c r="R379" s="153">
        <f>Q379*H379</f>
        <v>0.0026422200000000002</v>
      </c>
      <c r="S379" s="153">
        <v>0</v>
      </c>
      <c r="T379" s="154">
        <f>S379*H379</f>
        <v>0</v>
      </c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R379" s="155" t="s">
        <v>226</v>
      </c>
      <c r="AT379" s="155" t="s">
        <v>136</v>
      </c>
      <c r="AU379" s="155" t="s">
        <v>87</v>
      </c>
      <c r="AY379" s="17" t="s">
        <v>133</v>
      </c>
      <c r="BE379" s="156">
        <f>IF(N379="základní",J379,0)</f>
        <v>0</v>
      </c>
      <c r="BF379" s="156">
        <f>IF(N379="snížená",J379,0)</f>
        <v>0</v>
      </c>
      <c r="BG379" s="156">
        <f>IF(N379="zákl. přenesená",J379,0)</f>
        <v>0</v>
      </c>
      <c r="BH379" s="156">
        <f>IF(N379="sníž. přenesená",J379,0)</f>
        <v>0</v>
      </c>
      <c r="BI379" s="156">
        <f>IF(N379="nulová",J379,0)</f>
        <v>0</v>
      </c>
      <c r="BJ379" s="17" t="s">
        <v>85</v>
      </c>
      <c r="BK379" s="156">
        <f>ROUND(I379*H379,2)</f>
        <v>0</v>
      </c>
      <c r="BL379" s="17" t="s">
        <v>226</v>
      </c>
      <c r="BM379" s="155" t="s">
        <v>490</v>
      </c>
    </row>
    <row r="380" spans="2:51" s="13" customFormat="1" ht="11.25">
      <c r="B380" s="162"/>
      <c r="D380" s="157" t="s">
        <v>145</v>
      </c>
      <c r="E380" s="163" t="s">
        <v>1</v>
      </c>
      <c r="F380" s="164" t="s">
        <v>153</v>
      </c>
      <c r="H380" s="163" t="s">
        <v>1</v>
      </c>
      <c r="I380" s="165"/>
      <c r="L380" s="162"/>
      <c r="M380" s="166"/>
      <c r="N380" s="167"/>
      <c r="O380" s="167"/>
      <c r="P380" s="167"/>
      <c r="Q380" s="167"/>
      <c r="R380" s="167"/>
      <c r="S380" s="167"/>
      <c r="T380" s="168"/>
      <c r="AT380" s="163" t="s">
        <v>145</v>
      </c>
      <c r="AU380" s="163" t="s">
        <v>87</v>
      </c>
      <c r="AV380" s="13" t="s">
        <v>85</v>
      </c>
      <c r="AW380" s="13" t="s">
        <v>32</v>
      </c>
      <c r="AX380" s="13" t="s">
        <v>77</v>
      </c>
      <c r="AY380" s="163" t="s">
        <v>133</v>
      </c>
    </row>
    <row r="381" spans="2:51" s="13" customFormat="1" ht="11.25">
      <c r="B381" s="162"/>
      <c r="D381" s="157" t="s">
        <v>145</v>
      </c>
      <c r="E381" s="163" t="s">
        <v>1</v>
      </c>
      <c r="F381" s="164" t="s">
        <v>153</v>
      </c>
      <c r="H381" s="163" t="s">
        <v>1</v>
      </c>
      <c r="I381" s="165"/>
      <c r="L381" s="162"/>
      <c r="M381" s="166"/>
      <c r="N381" s="167"/>
      <c r="O381" s="167"/>
      <c r="P381" s="167"/>
      <c r="Q381" s="167"/>
      <c r="R381" s="167"/>
      <c r="S381" s="167"/>
      <c r="T381" s="168"/>
      <c r="AT381" s="163" t="s">
        <v>145</v>
      </c>
      <c r="AU381" s="163" t="s">
        <v>87</v>
      </c>
      <c r="AV381" s="13" t="s">
        <v>85</v>
      </c>
      <c r="AW381" s="13" t="s">
        <v>32</v>
      </c>
      <c r="AX381" s="13" t="s">
        <v>77</v>
      </c>
      <c r="AY381" s="163" t="s">
        <v>133</v>
      </c>
    </row>
    <row r="382" spans="2:51" s="14" customFormat="1" ht="11.25">
      <c r="B382" s="169"/>
      <c r="D382" s="157" t="s">
        <v>145</v>
      </c>
      <c r="E382" s="170" t="s">
        <v>1</v>
      </c>
      <c r="F382" s="171" t="s">
        <v>482</v>
      </c>
      <c r="H382" s="172">
        <v>13.51</v>
      </c>
      <c r="I382" s="173"/>
      <c r="L382" s="169"/>
      <c r="M382" s="174"/>
      <c r="N382" s="175"/>
      <c r="O382" s="175"/>
      <c r="P382" s="175"/>
      <c r="Q382" s="175"/>
      <c r="R382" s="175"/>
      <c r="S382" s="175"/>
      <c r="T382" s="176"/>
      <c r="AT382" s="170" t="s">
        <v>145</v>
      </c>
      <c r="AU382" s="170" t="s">
        <v>87</v>
      </c>
      <c r="AV382" s="14" t="s">
        <v>87</v>
      </c>
      <c r="AW382" s="14" t="s">
        <v>32</v>
      </c>
      <c r="AX382" s="14" t="s">
        <v>77</v>
      </c>
      <c r="AY382" s="170" t="s">
        <v>133</v>
      </c>
    </row>
    <row r="383" spans="2:51" s="14" customFormat="1" ht="11.25">
      <c r="B383" s="169"/>
      <c r="D383" s="157" t="s">
        <v>145</v>
      </c>
      <c r="E383" s="170" t="s">
        <v>1</v>
      </c>
      <c r="F383" s="171" t="s">
        <v>483</v>
      </c>
      <c r="H383" s="172">
        <v>-0.832</v>
      </c>
      <c r="I383" s="173"/>
      <c r="L383" s="169"/>
      <c r="M383" s="174"/>
      <c r="N383" s="175"/>
      <c r="O383" s="175"/>
      <c r="P383" s="175"/>
      <c r="Q383" s="175"/>
      <c r="R383" s="175"/>
      <c r="S383" s="175"/>
      <c r="T383" s="176"/>
      <c r="AT383" s="170" t="s">
        <v>145</v>
      </c>
      <c r="AU383" s="170" t="s">
        <v>87</v>
      </c>
      <c r="AV383" s="14" t="s">
        <v>87</v>
      </c>
      <c r="AW383" s="14" t="s">
        <v>32</v>
      </c>
      <c r="AX383" s="14" t="s">
        <v>77</v>
      </c>
      <c r="AY383" s="170" t="s">
        <v>133</v>
      </c>
    </row>
    <row r="384" spans="2:51" s="14" customFormat="1" ht="11.25">
      <c r="B384" s="169"/>
      <c r="D384" s="157" t="s">
        <v>145</v>
      </c>
      <c r="E384" s="170" t="s">
        <v>1</v>
      </c>
      <c r="F384" s="171" t="s">
        <v>484</v>
      </c>
      <c r="H384" s="172">
        <v>-1.12</v>
      </c>
      <c r="I384" s="173"/>
      <c r="L384" s="169"/>
      <c r="M384" s="174"/>
      <c r="N384" s="175"/>
      <c r="O384" s="175"/>
      <c r="P384" s="175"/>
      <c r="Q384" s="175"/>
      <c r="R384" s="175"/>
      <c r="S384" s="175"/>
      <c r="T384" s="176"/>
      <c r="AT384" s="170" t="s">
        <v>145</v>
      </c>
      <c r="AU384" s="170" t="s">
        <v>87</v>
      </c>
      <c r="AV384" s="14" t="s">
        <v>87</v>
      </c>
      <c r="AW384" s="14" t="s">
        <v>32</v>
      </c>
      <c r="AX384" s="14" t="s">
        <v>77</v>
      </c>
      <c r="AY384" s="170" t="s">
        <v>133</v>
      </c>
    </row>
    <row r="385" spans="2:51" s="14" customFormat="1" ht="11.25">
      <c r="B385" s="169"/>
      <c r="D385" s="157" t="s">
        <v>145</v>
      </c>
      <c r="E385" s="170" t="s">
        <v>1</v>
      </c>
      <c r="F385" s="171" t="s">
        <v>485</v>
      </c>
      <c r="H385" s="172">
        <v>0.64</v>
      </c>
      <c r="I385" s="173"/>
      <c r="L385" s="169"/>
      <c r="M385" s="174"/>
      <c r="N385" s="175"/>
      <c r="O385" s="175"/>
      <c r="P385" s="175"/>
      <c r="Q385" s="175"/>
      <c r="R385" s="175"/>
      <c r="S385" s="175"/>
      <c r="T385" s="176"/>
      <c r="AT385" s="170" t="s">
        <v>145</v>
      </c>
      <c r="AU385" s="170" t="s">
        <v>87</v>
      </c>
      <c r="AV385" s="14" t="s">
        <v>87</v>
      </c>
      <c r="AW385" s="14" t="s">
        <v>32</v>
      </c>
      <c r="AX385" s="14" t="s">
        <v>77</v>
      </c>
      <c r="AY385" s="170" t="s">
        <v>133</v>
      </c>
    </row>
    <row r="386" spans="2:51" s="14" customFormat="1" ht="11.25">
      <c r="B386" s="169"/>
      <c r="D386" s="157" t="s">
        <v>145</v>
      </c>
      <c r="E386" s="170" t="s">
        <v>1</v>
      </c>
      <c r="F386" s="171" t="s">
        <v>486</v>
      </c>
      <c r="H386" s="172">
        <v>0.384</v>
      </c>
      <c r="I386" s="173"/>
      <c r="L386" s="169"/>
      <c r="M386" s="174"/>
      <c r="N386" s="175"/>
      <c r="O386" s="175"/>
      <c r="P386" s="175"/>
      <c r="Q386" s="175"/>
      <c r="R386" s="175"/>
      <c r="S386" s="175"/>
      <c r="T386" s="176"/>
      <c r="AT386" s="170" t="s">
        <v>145</v>
      </c>
      <c r="AU386" s="170" t="s">
        <v>87</v>
      </c>
      <c r="AV386" s="14" t="s">
        <v>87</v>
      </c>
      <c r="AW386" s="14" t="s">
        <v>32</v>
      </c>
      <c r="AX386" s="14" t="s">
        <v>77</v>
      </c>
      <c r="AY386" s="170" t="s">
        <v>133</v>
      </c>
    </row>
    <row r="387" spans="2:51" s="15" customFormat="1" ht="11.25">
      <c r="B387" s="177"/>
      <c r="D387" s="157" t="s">
        <v>145</v>
      </c>
      <c r="E387" s="178" t="s">
        <v>1</v>
      </c>
      <c r="F387" s="179" t="s">
        <v>182</v>
      </c>
      <c r="H387" s="180">
        <v>12.582</v>
      </c>
      <c r="I387" s="181"/>
      <c r="L387" s="177"/>
      <c r="M387" s="182"/>
      <c r="N387" s="183"/>
      <c r="O387" s="183"/>
      <c r="P387" s="183"/>
      <c r="Q387" s="183"/>
      <c r="R387" s="183"/>
      <c r="S387" s="183"/>
      <c r="T387" s="184"/>
      <c r="AT387" s="178" t="s">
        <v>145</v>
      </c>
      <c r="AU387" s="178" t="s">
        <v>87</v>
      </c>
      <c r="AV387" s="15" t="s">
        <v>141</v>
      </c>
      <c r="AW387" s="15" t="s">
        <v>32</v>
      </c>
      <c r="AX387" s="15" t="s">
        <v>85</v>
      </c>
      <c r="AY387" s="178" t="s">
        <v>133</v>
      </c>
    </row>
    <row r="388" spans="2:63" s="12" customFormat="1" ht="22.9" customHeight="1">
      <c r="B388" s="130"/>
      <c r="D388" s="131" t="s">
        <v>76</v>
      </c>
      <c r="E388" s="141" t="s">
        <v>491</v>
      </c>
      <c r="F388" s="141" t="s">
        <v>492</v>
      </c>
      <c r="I388" s="133"/>
      <c r="J388" s="142">
        <f>BK388</f>
        <v>0</v>
      </c>
      <c r="L388" s="130"/>
      <c r="M388" s="135"/>
      <c r="N388" s="136"/>
      <c r="O388" s="136"/>
      <c r="P388" s="137">
        <f>SUM(P389:P420)</f>
        <v>0</v>
      </c>
      <c r="Q388" s="136"/>
      <c r="R388" s="137">
        <f>SUM(R389:R420)</f>
        <v>0.14339719</v>
      </c>
      <c r="S388" s="136"/>
      <c r="T388" s="138">
        <f>SUM(T389:T420)</f>
        <v>0.0285293</v>
      </c>
      <c r="AR388" s="131" t="s">
        <v>87</v>
      </c>
      <c r="AT388" s="139" t="s">
        <v>76</v>
      </c>
      <c r="AU388" s="139" t="s">
        <v>85</v>
      </c>
      <c r="AY388" s="131" t="s">
        <v>133</v>
      </c>
      <c r="BK388" s="140">
        <f>SUM(BK389:BK420)</f>
        <v>0</v>
      </c>
    </row>
    <row r="389" spans="1:65" s="2" customFormat="1" ht="24.2" customHeight="1">
      <c r="A389" s="32"/>
      <c r="B389" s="143"/>
      <c r="C389" s="144" t="s">
        <v>493</v>
      </c>
      <c r="D389" s="144" t="s">
        <v>136</v>
      </c>
      <c r="E389" s="145" t="s">
        <v>494</v>
      </c>
      <c r="F389" s="146" t="s">
        <v>495</v>
      </c>
      <c r="G389" s="147" t="s">
        <v>139</v>
      </c>
      <c r="H389" s="148">
        <v>92.03</v>
      </c>
      <c r="I389" s="149"/>
      <c r="J389" s="150">
        <f>ROUND(I389*H389,2)</f>
        <v>0</v>
      </c>
      <c r="K389" s="146" t="s">
        <v>159</v>
      </c>
      <c r="L389" s="33"/>
      <c r="M389" s="151" t="s">
        <v>1</v>
      </c>
      <c r="N389" s="152" t="s">
        <v>42</v>
      </c>
      <c r="O389" s="58"/>
      <c r="P389" s="153">
        <f>O389*H389</f>
        <v>0</v>
      </c>
      <c r="Q389" s="153">
        <v>0</v>
      </c>
      <c r="R389" s="153">
        <f>Q389*H389</f>
        <v>0</v>
      </c>
      <c r="S389" s="153">
        <v>0</v>
      </c>
      <c r="T389" s="154">
        <f>S389*H389</f>
        <v>0</v>
      </c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R389" s="155" t="s">
        <v>226</v>
      </c>
      <c r="AT389" s="155" t="s">
        <v>136</v>
      </c>
      <c r="AU389" s="155" t="s">
        <v>87</v>
      </c>
      <c r="AY389" s="17" t="s">
        <v>133</v>
      </c>
      <c r="BE389" s="156">
        <f>IF(N389="základní",J389,0)</f>
        <v>0</v>
      </c>
      <c r="BF389" s="156">
        <f>IF(N389="snížená",J389,0)</f>
        <v>0</v>
      </c>
      <c r="BG389" s="156">
        <f>IF(N389="zákl. přenesená",J389,0)</f>
        <v>0</v>
      </c>
      <c r="BH389" s="156">
        <f>IF(N389="sníž. přenesená",J389,0)</f>
        <v>0</v>
      </c>
      <c r="BI389" s="156">
        <f>IF(N389="nulová",J389,0)</f>
        <v>0</v>
      </c>
      <c r="BJ389" s="17" t="s">
        <v>85</v>
      </c>
      <c r="BK389" s="156">
        <f>ROUND(I389*H389,2)</f>
        <v>0</v>
      </c>
      <c r="BL389" s="17" t="s">
        <v>226</v>
      </c>
      <c r="BM389" s="155" t="s">
        <v>496</v>
      </c>
    </row>
    <row r="390" spans="2:51" s="14" customFormat="1" ht="11.25">
      <c r="B390" s="169"/>
      <c r="D390" s="157" t="s">
        <v>145</v>
      </c>
      <c r="E390" s="170" t="s">
        <v>1</v>
      </c>
      <c r="F390" s="171" t="s">
        <v>271</v>
      </c>
      <c r="H390" s="172">
        <v>92.03</v>
      </c>
      <c r="I390" s="173"/>
      <c r="L390" s="169"/>
      <c r="M390" s="174"/>
      <c r="N390" s="175"/>
      <c r="O390" s="175"/>
      <c r="P390" s="175"/>
      <c r="Q390" s="175"/>
      <c r="R390" s="175"/>
      <c r="S390" s="175"/>
      <c r="T390" s="176"/>
      <c r="AT390" s="170" t="s">
        <v>145</v>
      </c>
      <c r="AU390" s="170" t="s">
        <v>87</v>
      </c>
      <c r="AV390" s="14" t="s">
        <v>87</v>
      </c>
      <c r="AW390" s="14" t="s">
        <v>32</v>
      </c>
      <c r="AX390" s="14" t="s">
        <v>85</v>
      </c>
      <c r="AY390" s="170" t="s">
        <v>133</v>
      </c>
    </row>
    <row r="391" spans="1:65" s="2" customFormat="1" ht="21.75" customHeight="1">
      <c r="A391" s="32"/>
      <c r="B391" s="143"/>
      <c r="C391" s="144" t="s">
        <v>497</v>
      </c>
      <c r="D391" s="144" t="s">
        <v>136</v>
      </c>
      <c r="E391" s="145" t="s">
        <v>498</v>
      </c>
      <c r="F391" s="146" t="s">
        <v>499</v>
      </c>
      <c r="G391" s="147" t="s">
        <v>139</v>
      </c>
      <c r="H391" s="148">
        <v>92.03</v>
      </c>
      <c r="I391" s="149"/>
      <c r="J391" s="150">
        <f>ROUND(I391*H391,2)</f>
        <v>0</v>
      </c>
      <c r="K391" s="146" t="s">
        <v>159</v>
      </c>
      <c r="L391" s="33"/>
      <c r="M391" s="151" t="s">
        <v>1</v>
      </c>
      <c r="N391" s="152" t="s">
        <v>42</v>
      </c>
      <c r="O391" s="58"/>
      <c r="P391" s="153">
        <f>O391*H391</f>
        <v>0</v>
      </c>
      <c r="Q391" s="153">
        <v>0.001</v>
      </c>
      <c r="R391" s="153">
        <f>Q391*H391</f>
        <v>0.09203</v>
      </c>
      <c r="S391" s="153">
        <v>0.00031</v>
      </c>
      <c r="T391" s="154">
        <f>S391*H391</f>
        <v>0.0285293</v>
      </c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R391" s="155" t="s">
        <v>226</v>
      </c>
      <c r="AT391" s="155" t="s">
        <v>136</v>
      </c>
      <c r="AU391" s="155" t="s">
        <v>87</v>
      </c>
      <c r="AY391" s="17" t="s">
        <v>133</v>
      </c>
      <c r="BE391" s="156">
        <f>IF(N391="základní",J391,0)</f>
        <v>0</v>
      </c>
      <c r="BF391" s="156">
        <f>IF(N391="snížená",J391,0)</f>
        <v>0</v>
      </c>
      <c r="BG391" s="156">
        <f>IF(N391="zákl. přenesená",J391,0)</f>
        <v>0</v>
      </c>
      <c r="BH391" s="156">
        <f>IF(N391="sníž. přenesená",J391,0)</f>
        <v>0</v>
      </c>
      <c r="BI391" s="156">
        <f>IF(N391="nulová",J391,0)</f>
        <v>0</v>
      </c>
      <c r="BJ391" s="17" t="s">
        <v>85</v>
      </c>
      <c r="BK391" s="156">
        <f>ROUND(I391*H391,2)</f>
        <v>0</v>
      </c>
      <c r="BL391" s="17" t="s">
        <v>226</v>
      </c>
      <c r="BM391" s="155" t="s">
        <v>500</v>
      </c>
    </row>
    <row r="392" spans="2:51" s="13" customFormat="1" ht="11.25">
      <c r="B392" s="162"/>
      <c r="D392" s="157" t="s">
        <v>145</v>
      </c>
      <c r="E392" s="163" t="s">
        <v>1</v>
      </c>
      <c r="F392" s="164" t="s">
        <v>501</v>
      </c>
      <c r="H392" s="163" t="s">
        <v>1</v>
      </c>
      <c r="I392" s="165"/>
      <c r="L392" s="162"/>
      <c r="M392" s="166"/>
      <c r="N392" s="167"/>
      <c r="O392" s="167"/>
      <c r="P392" s="167"/>
      <c r="Q392" s="167"/>
      <c r="R392" s="167"/>
      <c r="S392" s="167"/>
      <c r="T392" s="168"/>
      <c r="AT392" s="163" t="s">
        <v>145</v>
      </c>
      <c r="AU392" s="163" t="s">
        <v>87</v>
      </c>
      <c r="AV392" s="13" t="s">
        <v>85</v>
      </c>
      <c r="AW392" s="13" t="s">
        <v>32</v>
      </c>
      <c r="AX392" s="13" t="s">
        <v>77</v>
      </c>
      <c r="AY392" s="163" t="s">
        <v>133</v>
      </c>
    </row>
    <row r="393" spans="2:51" s="13" customFormat="1" ht="11.25">
      <c r="B393" s="162"/>
      <c r="D393" s="157" t="s">
        <v>145</v>
      </c>
      <c r="E393" s="163" t="s">
        <v>1</v>
      </c>
      <c r="F393" s="164" t="s">
        <v>178</v>
      </c>
      <c r="H393" s="163" t="s">
        <v>1</v>
      </c>
      <c r="I393" s="165"/>
      <c r="L393" s="162"/>
      <c r="M393" s="166"/>
      <c r="N393" s="167"/>
      <c r="O393" s="167"/>
      <c r="P393" s="167"/>
      <c r="Q393" s="167"/>
      <c r="R393" s="167"/>
      <c r="S393" s="167"/>
      <c r="T393" s="168"/>
      <c r="AT393" s="163" t="s">
        <v>145</v>
      </c>
      <c r="AU393" s="163" t="s">
        <v>87</v>
      </c>
      <c r="AV393" s="13" t="s">
        <v>85</v>
      </c>
      <c r="AW393" s="13" t="s">
        <v>32</v>
      </c>
      <c r="AX393" s="13" t="s">
        <v>77</v>
      </c>
      <c r="AY393" s="163" t="s">
        <v>133</v>
      </c>
    </row>
    <row r="394" spans="2:51" s="14" customFormat="1" ht="11.25">
      <c r="B394" s="169"/>
      <c r="D394" s="157" t="s">
        <v>145</v>
      </c>
      <c r="E394" s="170" t="s">
        <v>1</v>
      </c>
      <c r="F394" s="171" t="s">
        <v>179</v>
      </c>
      <c r="H394" s="172">
        <v>63.33</v>
      </c>
      <c r="I394" s="173"/>
      <c r="L394" s="169"/>
      <c r="M394" s="174"/>
      <c r="N394" s="175"/>
      <c r="O394" s="175"/>
      <c r="P394" s="175"/>
      <c r="Q394" s="175"/>
      <c r="R394" s="175"/>
      <c r="S394" s="175"/>
      <c r="T394" s="176"/>
      <c r="AT394" s="170" t="s">
        <v>145</v>
      </c>
      <c r="AU394" s="170" t="s">
        <v>87</v>
      </c>
      <c r="AV394" s="14" t="s">
        <v>87</v>
      </c>
      <c r="AW394" s="14" t="s">
        <v>32</v>
      </c>
      <c r="AX394" s="14" t="s">
        <v>77</v>
      </c>
      <c r="AY394" s="170" t="s">
        <v>133</v>
      </c>
    </row>
    <row r="395" spans="2:51" s="14" customFormat="1" ht="11.25">
      <c r="B395" s="169"/>
      <c r="D395" s="157" t="s">
        <v>145</v>
      </c>
      <c r="E395" s="170" t="s">
        <v>1</v>
      </c>
      <c r="F395" s="171" t="s">
        <v>180</v>
      </c>
      <c r="H395" s="172">
        <v>-2.6</v>
      </c>
      <c r="I395" s="173"/>
      <c r="L395" s="169"/>
      <c r="M395" s="174"/>
      <c r="N395" s="175"/>
      <c r="O395" s="175"/>
      <c r="P395" s="175"/>
      <c r="Q395" s="175"/>
      <c r="R395" s="175"/>
      <c r="S395" s="175"/>
      <c r="T395" s="176"/>
      <c r="AT395" s="170" t="s">
        <v>145</v>
      </c>
      <c r="AU395" s="170" t="s">
        <v>87</v>
      </c>
      <c r="AV395" s="14" t="s">
        <v>87</v>
      </c>
      <c r="AW395" s="14" t="s">
        <v>32</v>
      </c>
      <c r="AX395" s="14" t="s">
        <v>77</v>
      </c>
      <c r="AY395" s="170" t="s">
        <v>133</v>
      </c>
    </row>
    <row r="396" spans="2:51" s="14" customFormat="1" ht="11.25">
      <c r="B396" s="169"/>
      <c r="D396" s="157" t="s">
        <v>145</v>
      </c>
      <c r="E396" s="170" t="s">
        <v>1</v>
      </c>
      <c r="F396" s="171" t="s">
        <v>181</v>
      </c>
      <c r="H396" s="172">
        <v>3.5</v>
      </c>
      <c r="I396" s="173"/>
      <c r="L396" s="169"/>
      <c r="M396" s="174"/>
      <c r="N396" s="175"/>
      <c r="O396" s="175"/>
      <c r="P396" s="175"/>
      <c r="Q396" s="175"/>
      <c r="R396" s="175"/>
      <c r="S396" s="175"/>
      <c r="T396" s="176"/>
      <c r="AT396" s="170" t="s">
        <v>145</v>
      </c>
      <c r="AU396" s="170" t="s">
        <v>87</v>
      </c>
      <c r="AV396" s="14" t="s">
        <v>87</v>
      </c>
      <c r="AW396" s="14" t="s">
        <v>32</v>
      </c>
      <c r="AX396" s="14" t="s">
        <v>77</v>
      </c>
      <c r="AY396" s="170" t="s">
        <v>133</v>
      </c>
    </row>
    <row r="397" spans="2:51" s="13" customFormat="1" ht="11.25">
      <c r="B397" s="162"/>
      <c r="D397" s="157" t="s">
        <v>145</v>
      </c>
      <c r="E397" s="163" t="s">
        <v>1</v>
      </c>
      <c r="F397" s="164" t="s">
        <v>154</v>
      </c>
      <c r="H397" s="163" t="s">
        <v>1</v>
      </c>
      <c r="I397" s="165"/>
      <c r="L397" s="162"/>
      <c r="M397" s="166"/>
      <c r="N397" s="167"/>
      <c r="O397" s="167"/>
      <c r="P397" s="167"/>
      <c r="Q397" s="167"/>
      <c r="R397" s="167"/>
      <c r="S397" s="167"/>
      <c r="T397" s="168"/>
      <c r="AT397" s="163" t="s">
        <v>145</v>
      </c>
      <c r="AU397" s="163" t="s">
        <v>87</v>
      </c>
      <c r="AV397" s="13" t="s">
        <v>85</v>
      </c>
      <c r="AW397" s="13" t="s">
        <v>32</v>
      </c>
      <c r="AX397" s="13" t="s">
        <v>77</v>
      </c>
      <c r="AY397" s="163" t="s">
        <v>133</v>
      </c>
    </row>
    <row r="398" spans="2:51" s="14" customFormat="1" ht="11.25">
      <c r="B398" s="169"/>
      <c r="D398" s="157" t="s">
        <v>145</v>
      </c>
      <c r="E398" s="170" t="s">
        <v>1</v>
      </c>
      <c r="F398" s="171" t="s">
        <v>155</v>
      </c>
      <c r="H398" s="172">
        <v>27.8</v>
      </c>
      <c r="I398" s="173"/>
      <c r="L398" s="169"/>
      <c r="M398" s="174"/>
      <c r="N398" s="175"/>
      <c r="O398" s="175"/>
      <c r="P398" s="175"/>
      <c r="Q398" s="175"/>
      <c r="R398" s="175"/>
      <c r="S398" s="175"/>
      <c r="T398" s="176"/>
      <c r="AT398" s="170" t="s">
        <v>145</v>
      </c>
      <c r="AU398" s="170" t="s">
        <v>87</v>
      </c>
      <c r="AV398" s="14" t="s">
        <v>87</v>
      </c>
      <c r="AW398" s="14" t="s">
        <v>32</v>
      </c>
      <c r="AX398" s="14" t="s">
        <v>77</v>
      </c>
      <c r="AY398" s="170" t="s">
        <v>133</v>
      </c>
    </row>
    <row r="399" spans="2:51" s="15" customFormat="1" ht="11.25">
      <c r="B399" s="177"/>
      <c r="D399" s="157" t="s">
        <v>145</v>
      </c>
      <c r="E399" s="178" t="s">
        <v>1</v>
      </c>
      <c r="F399" s="179" t="s">
        <v>182</v>
      </c>
      <c r="H399" s="180">
        <v>92.02999999999999</v>
      </c>
      <c r="I399" s="181"/>
      <c r="L399" s="177"/>
      <c r="M399" s="182"/>
      <c r="N399" s="183"/>
      <c r="O399" s="183"/>
      <c r="P399" s="183"/>
      <c r="Q399" s="183"/>
      <c r="R399" s="183"/>
      <c r="S399" s="183"/>
      <c r="T399" s="184"/>
      <c r="AT399" s="178" t="s">
        <v>145</v>
      </c>
      <c r="AU399" s="178" t="s">
        <v>87</v>
      </c>
      <c r="AV399" s="15" t="s">
        <v>141</v>
      </c>
      <c r="AW399" s="15" t="s">
        <v>32</v>
      </c>
      <c r="AX399" s="15" t="s">
        <v>85</v>
      </c>
      <c r="AY399" s="178" t="s">
        <v>133</v>
      </c>
    </row>
    <row r="400" spans="1:65" s="2" customFormat="1" ht="24.2" customHeight="1">
      <c r="A400" s="32"/>
      <c r="B400" s="143"/>
      <c r="C400" s="144" t="s">
        <v>502</v>
      </c>
      <c r="D400" s="144" t="s">
        <v>136</v>
      </c>
      <c r="E400" s="145" t="s">
        <v>503</v>
      </c>
      <c r="F400" s="146" t="s">
        <v>504</v>
      </c>
      <c r="G400" s="147" t="s">
        <v>139</v>
      </c>
      <c r="H400" s="148">
        <v>27.99</v>
      </c>
      <c r="I400" s="149"/>
      <c r="J400" s="150">
        <f>ROUND(I400*H400,2)</f>
        <v>0</v>
      </c>
      <c r="K400" s="146" t="s">
        <v>159</v>
      </c>
      <c r="L400" s="33"/>
      <c r="M400" s="151" t="s">
        <v>1</v>
      </c>
      <c r="N400" s="152" t="s">
        <v>42</v>
      </c>
      <c r="O400" s="58"/>
      <c r="P400" s="153">
        <f>O400*H400</f>
        <v>0</v>
      </c>
      <c r="Q400" s="153">
        <v>0</v>
      </c>
      <c r="R400" s="153">
        <f>Q400*H400</f>
        <v>0</v>
      </c>
      <c r="S400" s="153">
        <v>0</v>
      </c>
      <c r="T400" s="154">
        <f>S400*H400</f>
        <v>0</v>
      </c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R400" s="155" t="s">
        <v>226</v>
      </c>
      <c r="AT400" s="155" t="s">
        <v>136</v>
      </c>
      <c r="AU400" s="155" t="s">
        <v>87</v>
      </c>
      <c r="AY400" s="17" t="s">
        <v>133</v>
      </c>
      <c r="BE400" s="156">
        <f>IF(N400="základní",J400,0)</f>
        <v>0</v>
      </c>
      <c r="BF400" s="156">
        <f>IF(N400="snížená",J400,0)</f>
        <v>0</v>
      </c>
      <c r="BG400" s="156">
        <f>IF(N400="zákl. přenesená",J400,0)</f>
        <v>0</v>
      </c>
      <c r="BH400" s="156">
        <f>IF(N400="sníž. přenesená",J400,0)</f>
        <v>0</v>
      </c>
      <c r="BI400" s="156">
        <f>IF(N400="nulová",J400,0)</f>
        <v>0</v>
      </c>
      <c r="BJ400" s="17" t="s">
        <v>85</v>
      </c>
      <c r="BK400" s="156">
        <f>ROUND(I400*H400,2)</f>
        <v>0</v>
      </c>
      <c r="BL400" s="17" t="s">
        <v>226</v>
      </c>
      <c r="BM400" s="155" t="s">
        <v>505</v>
      </c>
    </row>
    <row r="401" spans="2:51" s="13" customFormat="1" ht="11.25">
      <c r="B401" s="162"/>
      <c r="D401" s="157" t="s">
        <v>145</v>
      </c>
      <c r="E401" s="163" t="s">
        <v>1</v>
      </c>
      <c r="F401" s="164" t="s">
        <v>153</v>
      </c>
      <c r="H401" s="163" t="s">
        <v>1</v>
      </c>
      <c r="I401" s="165"/>
      <c r="L401" s="162"/>
      <c r="M401" s="166"/>
      <c r="N401" s="167"/>
      <c r="O401" s="167"/>
      <c r="P401" s="167"/>
      <c r="Q401" s="167"/>
      <c r="R401" s="167"/>
      <c r="S401" s="167"/>
      <c r="T401" s="168"/>
      <c r="AT401" s="163" t="s">
        <v>145</v>
      </c>
      <c r="AU401" s="163" t="s">
        <v>87</v>
      </c>
      <c r="AV401" s="13" t="s">
        <v>85</v>
      </c>
      <c r="AW401" s="13" t="s">
        <v>32</v>
      </c>
      <c r="AX401" s="13" t="s">
        <v>77</v>
      </c>
      <c r="AY401" s="163" t="s">
        <v>133</v>
      </c>
    </row>
    <row r="402" spans="2:51" s="14" customFormat="1" ht="11.25">
      <c r="B402" s="169"/>
      <c r="D402" s="157" t="s">
        <v>145</v>
      </c>
      <c r="E402" s="170" t="s">
        <v>1</v>
      </c>
      <c r="F402" s="171" t="s">
        <v>259</v>
      </c>
      <c r="H402" s="172">
        <v>31.665</v>
      </c>
      <c r="I402" s="173"/>
      <c r="L402" s="169"/>
      <c r="M402" s="174"/>
      <c r="N402" s="175"/>
      <c r="O402" s="175"/>
      <c r="P402" s="175"/>
      <c r="Q402" s="175"/>
      <c r="R402" s="175"/>
      <c r="S402" s="175"/>
      <c r="T402" s="176"/>
      <c r="AT402" s="170" t="s">
        <v>145</v>
      </c>
      <c r="AU402" s="170" t="s">
        <v>87</v>
      </c>
      <c r="AV402" s="14" t="s">
        <v>87</v>
      </c>
      <c r="AW402" s="14" t="s">
        <v>32</v>
      </c>
      <c r="AX402" s="14" t="s">
        <v>77</v>
      </c>
      <c r="AY402" s="170" t="s">
        <v>133</v>
      </c>
    </row>
    <row r="403" spans="2:51" s="14" customFormat="1" ht="11.25">
      <c r="B403" s="169"/>
      <c r="D403" s="157" t="s">
        <v>145</v>
      </c>
      <c r="E403" s="170" t="s">
        <v>1</v>
      </c>
      <c r="F403" s="171" t="s">
        <v>260</v>
      </c>
      <c r="H403" s="172">
        <v>-1.95</v>
      </c>
      <c r="I403" s="173"/>
      <c r="L403" s="169"/>
      <c r="M403" s="174"/>
      <c r="N403" s="175"/>
      <c r="O403" s="175"/>
      <c r="P403" s="175"/>
      <c r="Q403" s="175"/>
      <c r="R403" s="175"/>
      <c r="S403" s="175"/>
      <c r="T403" s="176"/>
      <c r="AT403" s="170" t="s">
        <v>145</v>
      </c>
      <c r="AU403" s="170" t="s">
        <v>87</v>
      </c>
      <c r="AV403" s="14" t="s">
        <v>87</v>
      </c>
      <c r="AW403" s="14" t="s">
        <v>32</v>
      </c>
      <c r="AX403" s="14" t="s">
        <v>77</v>
      </c>
      <c r="AY403" s="170" t="s">
        <v>133</v>
      </c>
    </row>
    <row r="404" spans="2:51" s="14" customFormat="1" ht="11.25">
      <c r="B404" s="169"/>
      <c r="D404" s="157" t="s">
        <v>145</v>
      </c>
      <c r="E404" s="170" t="s">
        <v>1</v>
      </c>
      <c r="F404" s="171" t="s">
        <v>261</v>
      </c>
      <c r="H404" s="172">
        <v>-2.625</v>
      </c>
      <c r="I404" s="173"/>
      <c r="L404" s="169"/>
      <c r="M404" s="174"/>
      <c r="N404" s="175"/>
      <c r="O404" s="175"/>
      <c r="P404" s="175"/>
      <c r="Q404" s="175"/>
      <c r="R404" s="175"/>
      <c r="S404" s="175"/>
      <c r="T404" s="176"/>
      <c r="AT404" s="170" t="s">
        <v>145</v>
      </c>
      <c r="AU404" s="170" t="s">
        <v>87</v>
      </c>
      <c r="AV404" s="14" t="s">
        <v>87</v>
      </c>
      <c r="AW404" s="14" t="s">
        <v>32</v>
      </c>
      <c r="AX404" s="14" t="s">
        <v>77</v>
      </c>
      <c r="AY404" s="170" t="s">
        <v>133</v>
      </c>
    </row>
    <row r="405" spans="2:51" s="14" customFormat="1" ht="11.25">
      <c r="B405" s="169"/>
      <c r="D405" s="157" t="s">
        <v>145</v>
      </c>
      <c r="E405" s="170" t="s">
        <v>1</v>
      </c>
      <c r="F405" s="171" t="s">
        <v>262</v>
      </c>
      <c r="H405" s="172">
        <v>-1.5</v>
      </c>
      <c r="I405" s="173"/>
      <c r="L405" s="169"/>
      <c r="M405" s="174"/>
      <c r="N405" s="175"/>
      <c r="O405" s="175"/>
      <c r="P405" s="175"/>
      <c r="Q405" s="175"/>
      <c r="R405" s="175"/>
      <c r="S405" s="175"/>
      <c r="T405" s="176"/>
      <c r="AT405" s="170" t="s">
        <v>145</v>
      </c>
      <c r="AU405" s="170" t="s">
        <v>87</v>
      </c>
      <c r="AV405" s="14" t="s">
        <v>87</v>
      </c>
      <c r="AW405" s="14" t="s">
        <v>32</v>
      </c>
      <c r="AX405" s="14" t="s">
        <v>77</v>
      </c>
      <c r="AY405" s="170" t="s">
        <v>133</v>
      </c>
    </row>
    <row r="406" spans="2:51" s="13" customFormat="1" ht="11.25">
      <c r="B406" s="162"/>
      <c r="D406" s="157" t="s">
        <v>145</v>
      </c>
      <c r="E406" s="163" t="s">
        <v>1</v>
      </c>
      <c r="F406" s="164" t="s">
        <v>263</v>
      </c>
      <c r="H406" s="163" t="s">
        <v>1</v>
      </c>
      <c r="I406" s="165"/>
      <c r="L406" s="162"/>
      <c r="M406" s="166"/>
      <c r="N406" s="167"/>
      <c r="O406" s="167"/>
      <c r="P406" s="167"/>
      <c r="Q406" s="167"/>
      <c r="R406" s="167"/>
      <c r="S406" s="167"/>
      <c r="T406" s="168"/>
      <c r="AT406" s="163" t="s">
        <v>145</v>
      </c>
      <c r="AU406" s="163" t="s">
        <v>87</v>
      </c>
      <c r="AV406" s="13" t="s">
        <v>85</v>
      </c>
      <c r="AW406" s="13" t="s">
        <v>32</v>
      </c>
      <c r="AX406" s="13" t="s">
        <v>77</v>
      </c>
      <c r="AY406" s="163" t="s">
        <v>133</v>
      </c>
    </row>
    <row r="407" spans="2:51" s="14" customFormat="1" ht="11.25">
      <c r="B407" s="169"/>
      <c r="D407" s="157" t="s">
        <v>145</v>
      </c>
      <c r="E407" s="170" t="s">
        <v>1</v>
      </c>
      <c r="F407" s="171" t="s">
        <v>264</v>
      </c>
      <c r="H407" s="172">
        <v>1.5</v>
      </c>
      <c r="I407" s="173"/>
      <c r="L407" s="169"/>
      <c r="M407" s="174"/>
      <c r="N407" s="175"/>
      <c r="O407" s="175"/>
      <c r="P407" s="175"/>
      <c r="Q407" s="175"/>
      <c r="R407" s="175"/>
      <c r="S407" s="175"/>
      <c r="T407" s="176"/>
      <c r="AT407" s="170" t="s">
        <v>145</v>
      </c>
      <c r="AU407" s="170" t="s">
        <v>87</v>
      </c>
      <c r="AV407" s="14" t="s">
        <v>87</v>
      </c>
      <c r="AW407" s="14" t="s">
        <v>32</v>
      </c>
      <c r="AX407" s="14" t="s">
        <v>77</v>
      </c>
      <c r="AY407" s="170" t="s">
        <v>133</v>
      </c>
    </row>
    <row r="408" spans="2:51" s="14" customFormat="1" ht="11.25">
      <c r="B408" s="169"/>
      <c r="D408" s="157" t="s">
        <v>145</v>
      </c>
      <c r="E408" s="170" t="s">
        <v>1</v>
      </c>
      <c r="F408" s="171" t="s">
        <v>265</v>
      </c>
      <c r="H408" s="172">
        <v>0.9</v>
      </c>
      <c r="I408" s="173"/>
      <c r="L408" s="169"/>
      <c r="M408" s="174"/>
      <c r="N408" s="175"/>
      <c r="O408" s="175"/>
      <c r="P408" s="175"/>
      <c r="Q408" s="175"/>
      <c r="R408" s="175"/>
      <c r="S408" s="175"/>
      <c r="T408" s="176"/>
      <c r="AT408" s="170" t="s">
        <v>145</v>
      </c>
      <c r="AU408" s="170" t="s">
        <v>87</v>
      </c>
      <c r="AV408" s="14" t="s">
        <v>87</v>
      </c>
      <c r="AW408" s="14" t="s">
        <v>32</v>
      </c>
      <c r="AX408" s="14" t="s">
        <v>77</v>
      </c>
      <c r="AY408" s="170" t="s">
        <v>133</v>
      </c>
    </row>
    <row r="409" spans="2:51" s="15" customFormat="1" ht="11.25">
      <c r="B409" s="177"/>
      <c r="D409" s="157" t="s">
        <v>145</v>
      </c>
      <c r="E409" s="178" t="s">
        <v>1</v>
      </c>
      <c r="F409" s="179" t="s">
        <v>182</v>
      </c>
      <c r="H409" s="180">
        <v>27.99</v>
      </c>
      <c r="I409" s="181"/>
      <c r="L409" s="177"/>
      <c r="M409" s="182"/>
      <c r="N409" s="183"/>
      <c r="O409" s="183"/>
      <c r="P409" s="183"/>
      <c r="Q409" s="183"/>
      <c r="R409" s="183"/>
      <c r="S409" s="183"/>
      <c r="T409" s="184"/>
      <c r="AT409" s="178" t="s">
        <v>145</v>
      </c>
      <c r="AU409" s="178" t="s">
        <v>87</v>
      </c>
      <c r="AV409" s="15" t="s">
        <v>141</v>
      </c>
      <c r="AW409" s="15" t="s">
        <v>32</v>
      </c>
      <c r="AX409" s="15" t="s">
        <v>85</v>
      </c>
      <c r="AY409" s="178" t="s">
        <v>133</v>
      </c>
    </row>
    <row r="410" spans="1:65" s="2" customFormat="1" ht="24.2" customHeight="1">
      <c r="A410" s="32"/>
      <c r="B410" s="143"/>
      <c r="C410" s="144" t="s">
        <v>506</v>
      </c>
      <c r="D410" s="144" t="s">
        <v>136</v>
      </c>
      <c r="E410" s="145" t="s">
        <v>507</v>
      </c>
      <c r="F410" s="146" t="s">
        <v>508</v>
      </c>
      <c r="G410" s="147" t="s">
        <v>139</v>
      </c>
      <c r="H410" s="148">
        <v>104.831</v>
      </c>
      <c r="I410" s="149"/>
      <c r="J410" s="150">
        <f>ROUND(I410*H410,2)</f>
        <v>0</v>
      </c>
      <c r="K410" s="146" t="s">
        <v>159</v>
      </c>
      <c r="L410" s="33"/>
      <c r="M410" s="151" t="s">
        <v>1</v>
      </c>
      <c r="N410" s="152" t="s">
        <v>42</v>
      </c>
      <c r="O410" s="58"/>
      <c r="P410" s="153">
        <f>O410*H410</f>
        <v>0</v>
      </c>
      <c r="Q410" s="153">
        <v>0.0002</v>
      </c>
      <c r="R410" s="153">
        <f>Q410*H410</f>
        <v>0.0209662</v>
      </c>
      <c r="S410" s="153">
        <v>0</v>
      </c>
      <c r="T410" s="154">
        <f>S410*H410</f>
        <v>0</v>
      </c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R410" s="155" t="s">
        <v>226</v>
      </c>
      <c r="AT410" s="155" t="s">
        <v>136</v>
      </c>
      <c r="AU410" s="155" t="s">
        <v>87</v>
      </c>
      <c r="AY410" s="17" t="s">
        <v>133</v>
      </c>
      <c r="BE410" s="156">
        <f>IF(N410="základní",J410,0)</f>
        <v>0</v>
      </c>
      <c r="BF410" s="156">
        <f>IF(N410="snížená",J410,0)</f>
        <v>0</v>
      </c>
      <c r="BG410" s="156">
        <f>IF(N410="zákl. přenesená",J410,0)</f>
        <v>0</v>
      </c>
      <c r="BH410" s="156">
        <f>IF(N410="sníž. přenesená",J410,0)</f>
        <v>0</v>
      </c>
      <c r="BI410" s="156">
        <f>IF(N410="nulová",J410,0)</f>
        <v>0</v>
      </c>
      <c r="BJ410" s="17" t="s">
        <v>85</v>
      </c>
      <c r="BK410" s="156">
        <f>ROUND(I410*H410,2)</f>
        <v>0</v>
      </c>
      <c r="BL410" s="17" t="s">
        <v>226</v>
      </c>
      <c r="BM410" s="155" t="s">
        <v>509</v>
      </c>
    </row>
    <row r="411" spans="2:51" s="13" customFormat="1" ht="11.25">
      <c r="B411" s="162"/>
      <c r="D411" s="157" t="s">
        <v>145</v>
      </c>
      <c r="E411" s="163" t="s">
        <v>1</v>
      </c>
      <c r="F411" s="164" t="s">
        <v>510</v>
      </c>
      <c r="H411" s="163" t="s">
        <v>1</v>
      </c>
      <c r="I411" s="165"/>
      <c r="L411" s="162"/>
      <c r="M411" s="166"/>
      <c r="N411" s="167"/>
      <c r="O411" s="167"/>
      <c r="P411" s="167"/>
      <c r="Q411" s="167"/>
      <c r="R411" s="167"/>
      <c r="S411" s="167"/>
      <c r="T411" s="168"/>
      <c r="AT411" s="163" t="s">
        <v>145</v>
      </c>
      <c r="AU411" s="163" t="s">
        <v>87</v>
      </c>
      <c r="AV411" s="13" t="s">
        <v>85</v>
      </c>
      <c r="AW411" s="13" t="s">
        <v>32</v>
      </c>
      <c r="AX411" s="13" t="s">
        <v>77</v>
      </c>
      <c r="AY411" s="163" t="s">
        <v>133</v>
      </c>
    </row>
    <row r="412" spans="2:51" s="13" customFormat="1" ht="11.25">
      <c r="B412" s="162"/>
      <c r="D412" s="157" t="s">
        <v>145</v>
      </c>
      <c r="E412" s="163" t="s">
        <v>1</v>
      </c>
      <c r="F412" s="164" t="s">
        <v>178</v>
      </c>
      <c r="H412" s="163" t="s">
        <v>1</v>
      </c>
      <c r="I412" s="165"/>
      <c r="L412" s="162"/>
      <c r="M412" s="166"/>
      <c r="N412" s="167"/>
      <c r="O412" s="167"/>
      <c r="P412" s="167"/>
      <c r="Q412" s="167"/>
      <c r="R412" s="167"/>
      <c r="S412" s="167"/>
      <c r="T412" s="168"/>
      <c r="AT412" s="163" t="s">
        <v>145</v>
      </c>
      <c r="AU412" s="163" t="s">
        <v>87</v>
      </c>
      <c r="AV412" s="13" t="s">
        <v>85</v>
      </c>
      <c r="AW412" s="13" t="s">
        <v>32</v>
      </c>
      <c r="AX412" s="13" t="s">
        <v>77</v>
      </c>
      <c r="AY412" s="163" t="s">
        <v>133</v>
      </c>
    </row>
    <row r="413" spans="2:51" s="14" customFormat="1" ht="11.25">
      <c r="B413" s="169"/>
      <c r="D413" s="157" t="s">
        <v>145</v>
      </c>
      <c r="E413" s="170" t="s">
        <v>1</v>
      </c>
      <c r="F413" s="171" t="s">
        <v>511</v>
      </c>
      <c r="H413" s="172">
        <v>75.996</v>
      </c>
      <c r="I413" s="173"/>
      <c r="L413" s="169"/>
      <c r="M413" s="174"/>
      <c r="N413" s="175"/>
      <c r="O413" s="175"/>
      <c r="P413" s="175"/>
      <c r="Q413" s="175"/>
      <c r="R413" s="175"/>
      <c r="S413" s="175"/>
      <c r="T413" s="176"/>
      <c r="AT413" s="170" t="s">
        <v>145</v>
      </c>
      <c r="AU413" s="170" t="s">
        <v>87</v>
      </c>
      <c r="AV413" s="14" t="s">
        <v>87</v>
      </c>
      <c r="AW413" s="14" t="s">
        <v>32</v>
      </c>
      <c r="AX413" s="14" t="s">
        <v>77</v>
      </c>
      <c r="AY413" s="170" t="s">
        <v>133</v>
      </c>
    </row>
    <row r="414" spans="2:51" s="14" customFormat="1" ht="11.25">
      <c r="B414" s="169"/>
      <c r="D414" s="157" t="s">
        <v>145</v>
      </c>
      <c r="E414" s="170" t="s">
        <v>1</v>
      </c>
      <c r="F414" s="171" t="s">
        <v>512</v>
      </c>
      <c r="H414" s="172">
        <v>-2.99</v>
      </c>
      <c r="I414" s="173"/>
      <c r="L414" s="169"/>
      <c r="M414" s="174"/>
      <c r="N414" s="175"/>
      <c r="O414" s="175"/>
      <c r="P414" s="175"/>
      <c r="Q414" s="175"/>
      <c r="R414" s="175"/>
      <c r="S414" s="175"/>
      <c r="T414" s="176"/>
      <c r="AT414" s="170" t="s">
        <v>145</v>
      </c>
      <c r="AU414" s="170" t="s">
        <v>87</v>
      </c>
      <c r="AV414" s="14" t="s">
        <v>87</v>
      </c>
      <c r="AW414" s="14" t="s">
        <v>32</v>
      </c>
      <c r="AX414" s="14" t="s">
        <v>77</v>
      </c>
      <c r="AY414" s="170" t="s">
        <v>133</v>
      </c>
    </row>
    <row r="415" spans="2:51" s="14" customFormat="1" ht="11.25">
      <c r="B415" s="169"/>
      <c r="D415" s="157" t="s">
        <v>145</v>
      </c>
      <c r="E415" s="170" t="s">
        <v>1</v>
      </c>
      <c r="F415" s="171" t="s">
        <v>513</v>
      </c>
      <c r="H415" s="172">
        <v>4.025</v>
      </c>
      <c r="I415" s="173"/>
      <c r="L415" s="169"/>
      <c r="M415" s="174"/>
      <c r="N415" s="175"/>
      <c r="O415" s="175"/>
      <c r="P415" s="175"/>
      <c r="Q415" s="175"/>
      <c r="R415" s="175"/>
      <c r="S415" s="175"/>
      <c r="T415" s="176"/>
      <c r="AT415" s="170" t="s">
        <v>145</v>
      </c>
      <c r="AU415" s="170" t="s">
        <v>87</v>
      </c>
      <c r="AV415" s="14" t="s">
        <v>87</v>
      </c>
      <c r="AW415" s="14" t="s">
        <v>32</v>
      </c>
      <c r="AX415" s="14" t="s">
        <v>77</v>
      </c>
      <c r="AY415" s="170" t="s">
        <v>133</v>
      </c>
    </row>
    <row r="416" spans="2:51" s="13" customFormat="1" ht="11.25">
      <c r="B416" s="162"/>
      <c r="D416" s="157" t="s">
        <v>145</v>
      </c>
      <c r="E416" s="163" t="s">
        <v>1</v>
      </c>
      <c r="F416" s="164" t="s">
        <v>154</v>
      </c>
      <c r="H416" s="163" t="s">
        <v>1</v>
      </c>
      <c r="I416" s="165"/>
      <c r="L416" s="162"/>
      <c r="M416" s="166"/>
      <c r="N416" s="167"/>
      <c r="O416" s="167"/>
      <c r="P416" s="167"/>
      <c r="Q416" s="167"/>
      <c r="R416" s="167"/>
      <c r="S416" s="167"/>
      <c r="T416" s="168"/>
      <c r="AT416" s="163" t="s">
        <v>145</v>
      </c>
      <c r="AU416" s="163" t="s">
        <v>87</v>
      </c>
      <c r="AV416" s="13" t="s">
        <v>85</v>
      </c>
      <c r="AW416" s="13" t="s">
        <v>32</v>
      </c>
      <c r="AX416" s="13" t="s">
        <v>77</v>
      </c>
      <c r="AY416" s="163" t="s">
        <v>133</v>
      </c>
    </row>
    <row r="417" spans="2:51" s="14" customFormat="1" ht="11.25">
      <c r="B417" s="169"/>
      <c r="D417" s="157" t="s">
        <v>145</v>
      </c>
      <c r="E417" s="170" t="s">
        <v>1</v>
      </c>
      <c r="F417" s="171" t="s">
        <v>155</v>
      </c>
      <c r="H417" s="172">
        <v>27.8</v>
      </c>
      <c r="I417" s="173"/>
      <c r="L417" s="169"/>
      <c r="M417" s="174"/>
      <c r="N417" s="175"/>
      <c r="O417" s="175"/>
      <c r="P417" s="175"/>
      <c r="Q417" s="175"/>
      <c r="R417" s="175"/>
      <c r="S417" s="175"/>
      <c r="T417" s="176"/>
      <c r="AT417" s="170" t="s">
        <v>145</v>
      </c>
      <c r="AU417" s="170" t="s">
        <v>87</v>
      </c>
      <c r="AV417" s="14" t="s">
        <v>87</v>
      </c>
      <c r="AW417" s="14" t="s">
        <v>32</v>
      </c>
      <c r="AX417" s="14" t="s">
        <v>77</v>
      </c>
      <c r="AY417" s="170" t="s">
        <v>133</v>
      </c>
    </row>
    <row r="418" spans="2:51" s="15" customFormat="1" ht="11.25">
      <c r="B418" s="177"/>
      <c r="D418" s="157" t="s">
        <v>145</v>
      </c>
      <c r="E418" s="178" t="s">
        <v>1</v>
      </c>
      <c r="F418" s="179" t="s">
        <v>182</v>
      </c>
      <c r="H418" s="180">
        <v>104.831</v>
      </c>
      <c r="I418" s="181"/>
      <c r="L418" s="177"/>
      <c r="M418" s="182"/>
      <c r="N418" s="183"/>
      <c r="O418" s="183"/>
      <c r="P418" s="183"/>
      <c r="Q418" s="183"/>
      <c r="R418" s="183"/>
      <c r="S418" s="183"/>
      <c r="T418" s="184"/>
      <c r="AT418" s="178" t="s">
        <v>145</v>
      </c>
      <c r="AU418" s="178" t="s">
        <v>87</v>
      </c>
      <c r="AV418" s="15" t="s">
        <v>141</v>
      </c>
      <c r="AW418" s="15" t="s">
        <v>32</v>
      </c>
      <c r="AX418" s="15" t="s">
        <v>85</v>
      </c>
      <c r="AY418" s="178" t="s">
        <v>133</v>
      </c>
    </row>
    <row r="419" spans="1:65" s="2" customFormat="1" ht="33" customHeight="1">
      <c r="A419" s="32"/>
      <c r="B419" s="143"/>
      <c r="C419" s="144" t="s">
        <v>514</v>
      </c>
      <c r="D419" s="144" t="s">
        <v>136</v>
      </c>
      <c r="E419" s="145" t="s">
        <v>515</v>
      </c>
      <c r="F419" s="146" t="s">
        <v>516</v>
      </c>
      <c r="G419" s="147" t="s">
        <v>139</v>
      </c>
      <c r="H419" s="148">
        <v>104.831</v>
      </c>
      <c r="I419" s="149"/>
      <c r="J419" s="150">
        <f>ROUND(I419*H419,2)</f>
        <v>0</v>
      </c>
      <c r="K419" s="146" t="s">
        <v>159</v>
      </c>
      <c r="L419" s="33"/>
      <c r="M419" s="151" t="s">
        <v>1</v>
      </c>
      <c r="N419" s="152" t="s">
        <v>42</v>
      </c>
      <c r="O419" s="58"/>
      <c r="P419" s="153">
        <f>O419*H419</f>
        <v>0</v>
      </c>
      <c r="Q419" s="153">
        <v>0.00029</v>
      </c>
      <c r="R419" s="153">
        <f>Q419*H419</f>
        <v>0.030400990000000003</v>
      </c>
      <c r="S419" s="153">
        <v>0</v>
      </c>
      <c r="T419" s="154">
        <f>S419*H419</f>
        <v>0</v>
      </c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  <c r="AR419" s="155" t="s">
        <v>226</v>
      </c>
      <c r="AT419" s="155" t="s">
        <v>136</v>
      </c>
      <c r="AU419" s="155" t="s">
        <v>87</v>
      </c>
      <c r="AY419" s="17" t="s">
        <v>133</v>
      </c>
      <c r="BE419" s="156">
        <f>IF(N419="základní",J419,0)</f>
        <v>0</v>
      </c>
      <c r="BF419" s="156">
        <f>IF(N419="snížená",J419,0)</f>
        <v>0</v>
      </c>
      <c r="BG419" s="156">
        <f>IF(N419="zákl. přenesená",J419,0)</f>
        <v>0</v>
      </c>
      <c r="BH419" s="156">
        <f>IF(N419="sníž. přenesená",J419,0)</f>
        <v>0</v>
      </c>
      <c r="BI419" s="156">
        <f>IF(N419="nulová",J419,0)</f>
        <v>0</v>
      </c>
      <c r="BJ419" s="17" t="s">
        <v>85</v>
      </c>
      <c r="BK419" s="156">
        <f>ROUND(I419*H419,2)</f>
        <v>0</v>
      </c>
      <c r="BL419" s="17" t="s">
        <v>226</v>
      </c>
      <c r="BM419" s="155" t="s">
        <v>517</v>
      </c>
    </row>
    <row r="420" spans="2:51" s="14" customFormat="1" ht="11.25">
      <c r="B420" s="169"/>
      <c r="D420" s="157" t="s">
        <v>145</v>
      </c>
      <c r="E420" s="170" t="s">
        <v>1</v>
      </c>
      <c r="F420" s="171" t="s">
        <v>518</v>
      </c>
      <c r="H420" s="172">
        <v>104.831</v>
      </c>
      <c r="I420" s="173"/>
      <c r="L420" s="169"/>
      <c r="M420" s="174"/>
      <c r="N420" s="175"/>
      <c r="O420" s="175"/>
      <c r="P420" s="175"/>
      <c r="Q420" s="175"/>
      <c r="R420" s="175"/>
      <c r="S420" s="175"/>
      <c r="T420" s="176"/>
      <c r="AT420" s="170" t="s">
        <v>145</v>
      </c>
      <c r="AU420" s="170" t="s">
        <v>87</v>
      </c>
      <c r="AV420" s="14" t="s">
        <v>87</v>
      </c>
      <c r="AW420" s="14" t="s">
        <v>32</v>
      </c>
      <c r="AX420" s="14" t="s">
        <v>85</v>
      </c>
      <c r="AY420" s="170" t="s">
        <v>133</v>
      </c>
    </row>
    <row r="421" spans="2:63" s="12" customFormat="1" ht="25.9" customHeight="1">
      <c r="B421" s="130"/>
      <c r="D421" s="131" t="s">
        <v>76</v>
      </c>
      <c r="E421" s="132" t="s">
        <v>519</v>
      </c>
      <c r="F421" s="132" t="s">
        <v>520</v>
      </c>
      <c r="I421" s="133"/>
      <c r="J421" s="134">
        <f>BK421</f>
        <v>0</v>
      </c>
      <c r="L421" s="130"/>
      <c r="M421" s="135"/>
      <c r="N421" s="136"/>
      <c r="O421" s="136"/>
      <c r="P421" s="137">
        <f>SUM(P422:P425)</f>
        <v>0</v>
      </c>
      <c r="Q421" s="136"/>
      <c r="R421" s="137">
        <f>SUM(R422:R425)</f>
        <v>0</v>
      </c>
      <c r="S421" s="136"/>
      <c r="T421" s="138">
        <f>SUM(T422:T425)</f>
        <v>0</v>
      </c>
      <c r="AR421" s="131" t="s">
        <v>141</v>
      </c>
      <c r="AT421" s="139" t="s">
        <v>76</v>
      </c>
      <c r="AU421" s="139" t="s">
        <v>77</v>
      </c>
      <c r="AY421" s="131" t="s">
        <v>133</v>
      </c>
      <c r="BK421" s="140">
        <f>SUM(BK422:BK425)</f>
        <v>0</v>
      </c>
    </row>
    <row r="422" spans="1:65" s="2" customFormat="1" ht="21.75" customHeight="1">
      <c r="A422" s="32"/>
      <c r="B422" s="143"/>
      <c r="C422" s="144" t="s">
        <v>521</v>
      </c>
      <c r="D422" s="144" t="s">
        <v>136</v>
      </c>
      <c r="E422" s="145" t="s">
        <v>522</v>
      </c>
      <c r="F422" s="146" t="s">
        <v>523</v>
      </c>
      <c r="G422" s="147" t="s">
        <v>524</v>
      </c>
      <c r="H422" s="148">
        <v>40</v>
      </c>
      <c r="I422" s="149"/>
      <c r="J422" s="150">
        <f>ROUND(I422*H422,2)</f>
        <v>0</v>
      </c>
      <c r="K422" s="146" t="s">
        <v>159</v>
      </c>
      <c r="L422" s="33"/>
      <c r="M422" s="151" t="s">
        <v>1</v>
      </c>
      <c r="N422" s="152" t="s">
        <v>42</v>
      </c>
      <c r="O422" s="58"/>
      <c r="P422" s="153">
        <f>O422*H422</f>
        <v>0</v>
      </c>
      <c r="Q422" s="153">
        <v>0</v>
      </c>
      <c r="R422" s="153">
        <f>Q422*H422</f>
        <v>0</v>
      </c>
      <c r="S422" s="153">
        <v>0</v>
      </c>
      <c r="T422" s="154">
        <f>S422*H422</f>
        <v>0</v>
      </c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  <c r="AE422" s="32"/>
      <c r="AR422" s="155" t="s">
        <v>525</v>
      </c>
      <c r="AT422" s="155" t="s">
        <v>136</v>
      </c>
      <c r="AU422" s="155" t="s">
        <v>85</v>
      </c>
      <c r="AY422" s="17" t="s">
        <v>133</v>
      </c>
      <c r="BE422" s="156">
        <f>IF(N422="základní",J422,0)</f>
        <v>0</v>
      </c>
      <c r="BF422" s="156">
        <f>IF(N422="snížená",J422,0)</f>
        <v>0</v>
      </c>
      <c r="BG422" s="156">
        <f>IF(N422="zákl. přenesená",J422,0)</f>
        <v>0</v>
      </c>
      <c r="BH422" s="156">
        <f>IF(N422="sníž. přenesená",J422,0)</f>
        <v>0</v>
      </c>
      <c r="BI422" s="156">
        <f>IF(N422="nulová",J422,0)</f>
        <v>0</v>
      </c>
      <c r="BJ422" s="17" t="s">
        <v>85</v>
      </c>
      <c r="BK422" s="156">
        <f>ROUND(I422*H422,2)</f>
        <v>0</v>
      </c>
      <c r="BL422" s="17" t="s">
        <v>525</v>
      </c>
      <c r="BM422" s="155" t="s">
        <v>526</v>
      </c>
    </row>
    <row r="423" spans="1:47" s="2" customFormat="1" ht="39">
      <c r="A423" s="32"/>
      <c r="B423" s="33"/>
      <c r="C423" s="32"/>
      <c r="D423" s="157" t="s">
        <v>143</v>
      </c>
      <c r="E423" s="32"/>
      <c r="F423" s="158" t="s">
        <v>527</v>
      </c>
      <c r="G423" s="32"/>
      <c r="H423" s="32"/>
      <c r="I423" s="159"/>
      <c r="J423" s="32"/>
      <c r="K423" s="32"/>
      <c r="L423" s="33"/>
      <c r="M423" s="160"/>
      <c r="N423" s="161"/>
      <c r="O423" s="58"/>
      <c r="P423" s="58"/>
      <c r="Q423" s="58"/>
      <c r="R423" s="58"/>
      <c r="S423" s="58"/>
      <c r="T423" s="59"/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T423" s="17" t="s">
        <v>143</v>
      </c>
      <c r="AU423" s="17" t="s">
        <v>85</v>
      </c>
    </row>
    <row r="424" spans="2:51" s="13" customFormat="1" ht="11.25">
      <c r="B424" s="162"/>
      <c r="D424" s="157" t="s">
        <v>145</v>
      </c>
      <c r="E424" s="163" t="s">
        <v>1</v>
      </c>
      <c r="F424" s="164" t="s">
        <v>528</v>
      </c>
      <c r="H424" s="163" t="s">
        <v>1</v>
      </c>
      <c r="I424" s="165"/>
      <c r="L424" s="162"/>
      <c r="M424" s="166"/>
      <c r="N424" s="167"/>
      <c r="O424" s="167"/>
      <c r="P424" s="167"/>
      <c r="Q424" s="167"/>
      <c r="R424" s="167"/>
      <c r="S424" s="167"/>
      <c r="T424" s="168"/>
      <c r="AT424" s="163" t="s">
        <v>145</v>
      </c>
      <c r="AU424" s="163" t="s">
        <v>85</v>
      </c>
      <c r="AV424" s="13" t="s">
        <v>85</v>
      </c>
      <c r="AW424" s="13" t="s">
        <v>32</v>
      </c>
      <c r="AX424" s="13" t="s">
        <v>77</v>
      </c>
      <c r="AY424" s="163" t="s">
        <v>133</v>
      </c>
    </row>
    <row r="425" spans="2:51" s="14" customFormat="1" ht="11.25">
      <c r="B425" s="169"/>
      <c r="D425" s="157" t="s">
        <v>145</v>
      </c>
      <c r="E425" s="170" t="s">
        <v>1</v>
      </c>
      <c r="F425" s="171" t="s">
        <v>356</v>
      </c>
      <c r="H425" s="172">
        <v>40</v>
      </c>
      <c r="I425" s="173"/>
      <c r="L425" s="169"/>
      <c r="M425" s="174"/>
      <c r="N425" s="175"/>
      <c r="O425" s="175"/>
      <c r="P425" s="175"/>
      <c r="Q425" s="175"/>
      <c r="R425" s="175"/>
      <c r="S425" s="175"/>
      <c r="T425" s="176"/>
      <c r="AT425" s="170" t="s">
        <v>145</v>
      </c>
      <c r="AU425" s="170" t="s">
        <v>85</v>
      </c>
      <c r="AV425" s="14" t="s">
        <v>87</v>
      </c>
      <c r="AW425" s="14" t="s">
        <v>32</v>
      </c>
      <c r="AX425" s="14" t="s">
        <v>85</v>
      </c>
      <c r="AY425" s="170" t="s">
        <v>133</v>
      </c>
    </row>
    <row r="426" spans="2:63" s="12" customFormat="1" ht="25.9" customHeight="1">
      <c r="B426" s="130"/>
      <c r="D426" s="131" t="s">
        <v>76</v>
      </c>
      <c r="E426" s="132" t="s">
        <v>529</v>
      </c>
      <c r="F426" s="132" t="s">
        <v>530</v>
      </c>
      <c r="I426" s="133"/>
      <c r="J426" s="134">
        <f>BK426</f>
        <v>0</v>
      </c>
      <c r="L426" s="130"/>
      <c r="M426" s="135"/>
      <c r="N426" s="136"/>
      <c r="O426" s="136"/>
      <c r="P426" s="137">
        <f>SUM(P427:P430)</f>
        <v>0</v>
      </c>
      <c r="Q426" s="136"/>
      <c r="R426" s="137">
        <f>SUM(R427:R430)</f>
        <v>0</v>
      </c>
      <c r="S426" s="136"/>
      <c r="T426" s="138">
        <f>SUM(T427:T430)</f>
        <v>0</v>
      </c>
      <c r="AR426" s="131" t="s">
        <v>141</v>
      </c>
      <c r="AT426" s="139" t="s">
        <v>76</v>
      </c>
      <c r="AU426" s="139" t="s">
        <v>77</v>
      </c>
      <c r="AY426" s="131" t="s">
        <v>133</v>
      </c>
      <c r="BK426" s="140">
        <f>SUM(BK427:BK430)</f>
        <v>0</v>
      </c>
    </row>
    <row r="427" spans="1:65" s="2" customFormat="1" ht="24.2" customHeight="1">
      <c r="A427" s="32"/>
      <c r="B427" s="143"/>
      <c r="C427" s="144" t="s">
        <v>531</v>
      </c>
      <c r="D427" s="144" t="s">
        <v>136</v>
      </c>
      <c r="E427" s="145" t="s">
        <v>532</v>
      </c>
      <c r="F427" s="146" t="s">
        <v>533</v>
      </c>
      <c r="G427" s="147" t="s">
        <v>171</v>
      </c>
      <c r="H427" s="148">
        <v>2</v>
      </c>
      <c r="I427" s="149"/>
      <c r="J427" s="150">
        <f>ROUND(I427*H427,2)</f>
        <v>0</v>
      </c>
      <c r="K427" s="146" t="s">
        <v>140</v>
      </c>
      <c r="L427" s="33"/>
      <c r="M427" s="151" t="s">
        <v>1</v>
      </c>
      <c r="N427" s="152" t="s">
        <v>42</v>
      </c>
      <c r="O427" s="58"/>
      <c r="P427" s="153">
        <f>O427*H427</f>
        <v>0</v>
      </c>
      <c r="Q427" s="153">
        <v>0</v>
      </c>
      <c r="R427" s="153">
        <f>Q427*H427</f>
        <v>0</v>
      </c>
      <c r="S427" s="153">
        <v>0</v>
      </c>
      <c r="T427" s="154">
        <f>S427*H427</f>
        <v>0</v>
      </c>
      <c r="U427" s="32"/>
      <c r="V427" s="32"/>
      <c r="W427" s="32"/>
      <c r="X427" s="32"/>
      <c r="Y427" s="32"/>
      <c r="Z427" s="32"/>
      <c r="AA427" s="32"/>
      <c r="AB427" s="32"/>
      <c r="AC427" s="32"/>
      <c r="AD427" s="32"/>
      <c r="AE427" s="32"/>
      <c r="AR427" s="155" t="s">
        <v>525</v>
      </c>
      <c r="AT427" s="155" t="s">
        <v>136</v>
      </c>
      <c r="AU427" s="155" t="s">
        <v>85</v>
      </c>
      <c r="AY427" s="17" t="s">
        <v>133</v>
      </c>
      <c r="BE427" s="156">
        <f>IF(N427="základní",J427,0)</f>
        <v>0</v>
      </c>
      <c r="BF427" s="156">
        <f>IF(N427="snížená",J427,0)</f>
        <v>0</v>
      </c>
      <c r="BG427" s="156">
        <f>IF(N427="zákl. přenesená",J427,0)</f>
        <v>0</v>
      </c>
      <c r="BH427" s="156">
        <f>IF(N427="sníž. přenesená",J427,0)</f>
        <v>0</v>
      </c>
      <c r="BI427" s="156">
        <f>IF(N427="nulová",J427,0)</f>
        <v>0</v>
      </c>
      <c r="BJ427" s="17" t="s">
        <v>85</v>
      </c>
      <c r="BK427" s="156">
        <f>ROUND(I427*H427,2)</f>
        <v>0</v>
      </c>
      <c r="BL427" s="17" t="s">
        <v>525</v>
      </c>
      <c r="BM427" s="155" t="s">
        <v>534</v>
      </c>
    </row>
    <row r="428" spans="2:51" s="14" customFormat="1" ht="11.25">
      <c r="B428" s="169"/>
      <c r="D428" s="157" t="s">
        <v>145</v>
      </c>
      <c r="E428" s="170" t="s">
        <v>1</v>
      </c>
      <c r="F428" s="171" t="s">
        <v>87</v>
      </c>
      <c r="H428" s="172">
        <v>2</v>
      </c>
      <c r="I428" s="173"/>
      <c r="L428" s="169"/>
      <c r="M428" s="174"/>
      <c r="N428" s="175"/>
      <c r="O428" s="175"/>
      <c r="P428" s="175"/>
      <c r="Q428" s="175"/>
      <c r="R428" s="175"/>
      <c r="S428" s="175"/>
      <c r="T428" s="176"/>
      <c r="AT428" s="170" t="s">
        <v>145</v>
      </c>
      <c r="AU428" s="170" t="s">
        <v>85</v>
      </c>
      <c r="AV428" s="14" t="s">
        <v>87</v>
      </c>
      <c r="AW428" s="14" t="s">
        <v>32</v>
      </c>
      <c r="AX428" s="14" t="s">
        <v>85</v>
      </c>
      <c r="AY428" s="170" t="s">
        <v>133</v>
      </c>
    </row>
    <row r="429" spans="1:65" s="2" customFormat="1" ht="21.75" customHeight="1">
      <c r="A429" s="32"/>
      <c r="B429" s="143"/>
      <c r="C429" s="144" t="s">
        <v>535</v>
      </c>
      <c r="D429" s="144" t="s">
        <v>136</v>
      </c>
      <c r="E429" s="145" t="s">
        <v>536</v>
      </c>
      <c r="F429" s="146" t="s">
        <v>537</v>
      </c>
      <c r="G429" s="147" t="s">
        <v>171</v>
      </c>
      <c r="H429" s="148">
        <v>1</v>
      </c>
      <c r="I429" s="149"/>
      <c r="J429" s="150">
        <f>ROUND(I429*H429,2)</f>
        <v>0</v>
      </c>
      <c r="K429" s="146" t="s">
        <v>1</v>
      </c>
      <c r="L429" s="33"/>
      <c r="M429" s="151" t="s">
        <v>1</v>
      </c>
      <c r="N429" s="152" t="s">
        <v>42</v>
      </c>
      <c r="O429" s="58"/>
      <c r="P429" s="153">
        <f>O429*H429</f>
        <v>0</v>
      </c>
      <c r="Q429" s="153">
        <v>0</v>
      </c>
      <c r="R429" s="153">
        <f>Q429*H429</f>
        <v>0</v>
      </c>
      <c r="S429" s="153">
        <v>0</v>
      </c>
      <c r="T429" s="154">
        <f>S429*H429</f>
        <v>0</v>
      </c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  <c r="AE429" s="32"/>
      <c r="AR429" s="155" t="s">
        <v>525</v>
      </c>
      <c r="AT429" s="155" t="s">
        <v>136</v>
      </c>
      <c r="AU429" s="155" t="s">
        <v>85</v>
      </c>
      <c r="AY429" s="17" t="s">
        <v>133</v>
      </c>
      <c r="BE429" s="156">
        <f>IF(N429="základní",J429,0)</f>
        <v>0</v>
      </c>
      <c r="BF429" s="156">
        <f>IF(N429="snížená",J429,0)</f>
        <v>0</v>
      </c>
      <c r="BG429" s="156">
        <f>IF(N429="zákl. přenesená",J429,0)</f>
        <v>0</v>
      </c>
      <c r="BH429" s="156">
        <f>IF(N429="sníž. přenesená",J429,0)</f>
        <v>0</v>
      </c>
      <c r="BI429" s="156">
        <f>IF(N429="nulová",J429,0)</f>
        <v>0</v>
      </c>
      <c r="BJ429" s="17" t="s">
        <v>85</v>
      </c>
      <c r="BK429" s="156">
        <f>ROUND(I429*H429,2)</f>
        <v>0</v>
      </c>
      <c r="BL429" s="17" t="s">
        <v>525</v>
      </c>
      <c r="BM429" s="155" t="s">
        <v>538</v>
      </c>
    </row>
    <row r="430" spans="2:51" s="14" customFormat="1" ht="11.25">
      <c r="B430" s="169"/>
      <c r="D430" s="157" t="s">
        <v>145</v>
      </c>
      <c r="E430" s="170" t="s">
        <v>1</v>
      </c>
      <c r="F430" s="171" t="s">
        <v>85</v>
      </c>
      <c r="H430" s="172">
        <v>1</v>
      </c>
      <c r="I430" s="173"/>
      <c r="L430" s="169"/>
      <c r="M430" s="195"/>
      <c r="N430" s="196"/>
      <c r="O430" s="196"/>
      <c r="P430" s="196"/>
      <c r="Q430" s="196"/>
      <c r="R430" s="196"/>
      <c r="S430" s="196"/>
      <c r="T430" s="197"/>
      <c r="AT430" s="170" t="s">
        <v>145</v>
      </c>
      <c r="AU430" s="170" t="s">
        <v>85</v>
      </c>
      <c r="AV430" s="14" t="s">
        <v>87</v>
      </c>
      <c r="AW430" s="14" t="s">
        <v>32</v>
      </c>
      <c r="AX430" s="14" t="s">
        <v>85</v>
      </c>
      <c r="AY430" s="170" t="s">
        <v>133</v>
      </c>
    </row>
    <row r="431" spans="1:31" s="2" customFormat="1" ht="6.95" customHeight="1">
      <c r="A431" s="32"/>
      <c r="B431" s="47"/>
      <c r="C431" s="48"/>
      <c r="D431" s="48"/>
      <c r="E431" s="48"/>
      <c r="F431" s="48"/>
      <c r="G431" s="48"/>
      <c r="H431" s="48"/>
      <c r="I431" s="48"/>
      <c r="J431" s="48"/>
      <c r="K431" s="48"/>
      <c r="L431" s="33"/>
      <c r="M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  <c r="AA431" s="32"/>
      <c r="AB431" s="32"/>
      <c r="AC431" s="32"/>
      <c r="AD431" s="32"/>
      <c r="AE431" s="32"/>
    </row>
  </sheetData>
  <autoFilter ref="C134:K430"/>
  <mergeCells count="9">
    <mergeCell ref="E87:H87"/>
    <mergeCell ref="E125:H125"/>
    <mergeCell ref="E127:H12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33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40" t="s">
        <v>5</v>
      </c>
      <c r="M2" s="206"/>
      <c r="N2" s="206"/>
      <c r="O2" s="206"/>
      <c r="P2" s="206"/>
      <c r="Q2" s="206"/>
      <c r="R2" s="206"/>
      <c r="S2" s="206"/>
      <c r="T2" s="206"/>
      <c r="U2" s="206"/>
      <c r="V2" s="206"/>
      <c r="AT2" s="17" t="s">
        <v>90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87</v>
      </c>
    </row>
    <row r="4" spans="2:46" s="1" customFormat="1" ht="24.95" customHeight="1">
      <c r="B4" s="20"/>
      <c r="D4" s="21" t="s">
        <v>91</v>
      </c>
      <c r="L4" s="20"/>
      <c r="M4" s="93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16.5" customHeight="1">
      <c r="B7" s="20"/>
      <c r="E7" s="241" t="str">
        <f>'Rekapitulace stavby'!K6</f>
        <v>ZŠ Schulzovy sady budova B - rekonstrukce vstupního vestilbulu</v>
      </c>
      <c r="F7" s="242"/>
      <c r="G7" s="242"/>
      <c r="H7" s="242"/>
      <c r="L7" s="20"/>
    </row>
    <row r="8" spans="1:31" s="2" customFormat="1" ht="12" customHeight="1">
      <c r="A8" s="32"/>
      <c r="B8" s="33"/>
      <c r="C8" s="32"/>
      <c r="D8" s="27" t="s">
        <v>92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21" t="s">
        <v>539</v>
      </c>
      <c r="F9" s="243"/>
      <c r="G9" s="243"/>
      <c r="H9" s="243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1.25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2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27" t="s">
        <v>22</v>
      </c>
      <c r="J12" s="55" t="str">
        <f>'Rekapitulace stavby'!AN8</f>
        <v>17. 7. 2023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27" t="s">
        <v>25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">
        <v>26</v>
      </c>
      <c r="F15" s="32"/>
      <c r="G15" s="32"/>
      <c r="H15" s="32"/>
      <c r="I15" s="27" t="s">
        <v>27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28</v>
      </c>
      <c r="E17" s="32"/>
      <c r="F17" s="32"/>
      <c r="G17" s="32"/>
      <c r="H17" s="32"/>
      <c r="I17" s="2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44" t="str">
        <f>'Rekapitulace stavby'!E14</f>
        <v>Vyplň údaj</v>
      </c>
      <c r="F18" s="205"/>
      <c r="G18" s="205"/>
      <c r="H18" s="205"/>
      <c r="I18" s="27" t="s">
        <v>27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30</v>
      </c>
      <c r="E20" s="32"/>
      <c r="F20" s="32"/>
      <c r="G20" s="32"/>
      <c r="H20" s="32"/>
      <c r="I20" s="27" t="s">
        <v>25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27" t="s">
        <v>27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33</v>
      </c>
      <c r="E23" s="32"/>
      <c r="F23" s="32"/>
      <c r="G23" s="32"/>
      <c r="H23" s="32"/>
      <c r="I23" s="27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27" t="s">
        <v>27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10" t="s">
        <v>1</v>
      </c>
      <c r="F27" s="210"/>
      <c r="G27" s="210"/>
      <c r="H27" s="210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7" t="s">
        <v>37</v>
      </c>
      <c r="E30" s="32"/>
      <c r="F30" s="32"/>
      <c r="G30" s="32"/>
      <c r="H30" s="32"/>
      <c r="I30" s="32"/>
      <c r="J30" s="71">
        <f>ROUND(J117,2)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39</v>
      </c>
      <c r="G32" s="32"/>
      <c r="H32" s="32"/>
      <c r="I32" s="36" t="s">
        <v>38</v>
      </c>
      <c r="J32" s="36" t="s">
        <v>40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98" t="s">
        <v>41</v>
      </c>
      <c r="E33" s="27" t="s">
        <v>42</v>
      </c>
      <c r="F33" s="99">
        <f>ROUND((SUM(BE117:BE132)),2)</f>
        <v>0</v>
      </c>
      <c r="G33" s="32"/>
      <c r="H33" s="32"/>
      <c r="I33" s="100">
        <v>0.21</v>
      </c>
      <c r="J33" s="99">
        <f>ROUND(((SUM(BE117:BE132))*I33),2)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43</v>
      </c>
      <c r="F34" s="99">
        <f>ROUND((SUM(BF117:BF132)),2)</f>
        <v>0</v>
      </c>
      <c r="G34" s="32"/>
      <c r="H34" s="32"/>
      <c r="I34" s="100">
        <v>0.15</v>
      </c>
      <c r="J34" s="99">
        <f>ROUND(((SUM(BF117:BF132))*I34),2)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44</v>
      </c>
      <c r="F35" s="99">
        <f>ROUND((SUM(BG117:BG132)),2)</f>
        <v>0</v>
      </c>
      <c r="G35" s="32"/>
      <c r="H35" s="32"/>
      <c r="I35" s="100">
        <v>0.21</v>
      </c>
      <c r="J35" s="99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45</v>
      </c>
      <c r="F36" s="99">
        <f>ROUND((SUM(BH117:BH132)),2)</f>
        <v>0</v>
      </c>
      <c r="G36" s="32"/>
      <c r="H36" s="32"/>
      <c r="I36" s="100">
        <v>0.15</v>
      </c>
      <c r="J36" s="99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46</v>
      </c>
      <c r="F37" s="99">
        <f>ROUND((SUM(BI117:BI132)),2)</f>
        <v>0</v>
      </c>
      <c r="G37" s="32"/>
      <c r="H37" s="32"/>
      <c r="I37" s="100">
        <v>0</v>
      </c>
      <c r="J37" s="99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1"/>
      <c r="D39" s="102" t="s">
        <v>47</v>
      </c>
      <c r="E39" s="60"/>
      <c r="F39" s="60"/>
      <c r="G39" s="103" t="s">
        <v>48</v>
      </c>
      <c r="H39" s="104" t="s">
        <v>49</v>
      </c>
      <c r="I39" s="60"/>
      <c r="J39" s="105">
        <f>SUM(J30:J37)</f>
        <v>0</v>
      </c>
      <c r="K39" s="106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2"/>
      <c r="D50" s="43" t="s">
        <v>50</v>
      </c>
      <c r="E50" s="44"/>
      <c r="F50" s="44"/>
      <c r="G50" s="43" t="s">
        <v>51</v>
      </c>
      <c r="H50" s="44"/>
      <c r="I50" s="44"/>
      <c r="J50" s="44"/>
      <c r="K50" s="44"/>
      <c r="L50" s="4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2"/>
      <c r="B61" s="33"/>
      <c r="C61" s="32"/>
      <c r="D61" s="45" t="s">
        <v>52</v>
      </c>
      <c r="E61" s="35"/>
      <c r="F61" s="107" t="s">
        <v>53</v>
      </c>
      <c r="G61" s="45" t="s">
        <v>52</v>
      </c>
      <c r="H61" s="35"/>
      <c r="I61" s="35"/>
      <c r="J61" s="108" t="s">
        <v>53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2"/>
      <c r="B65" s="33"/>
      <c r="C65" s="32"/>
      <c r="D65" s="43" t="s">
        <v>54</v>
      </c>
      <c r="E65" s="46"/>
      <c r="F65" s="46"/>
      <c r="G65" s="43" t="s">
        <v>55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2"/>
      <c r="B76" s="33"/>
      <c r="C76" s="32"/>
      <c r="D76" s="45" t="s">
        <v>52</v>
      </c>
      <c r="E76" s="35"/>
      <c r="F76" s="107" t="s">
        <v>53</v>
      </c>
      <c r="G76" s="45" t="s">
        <v>52</v>
      </c>
      <c r="H76" s="35"/>
      <c r="I76" s="35"/>
      <c r="J76" s="108" t="s">
        <v>53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94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41" t="str">
        <f>E7</f>
        <v>ZŠ Schulzovy sady budova B - rekonstrukce vstupního vestilbulu</v>
      </c>
      <c r="F85" s="242"/>
      <c r="G85" s="242"/>
      <c r="H85" s="242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92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21" t="str">
        <f>E9</f>
        <v>VRN - Vedleší rozpočtové náklady</v>
      </c>
      <c r="F87" s="243"/>
      <c r="G87" s="243"/>
      <c r="H87" s="243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>Dvůr Králové nad Labem</v>
      </c>
      <c r="G89" s="32"/>
      <c r="H89" s="32"/>
      <c r="I89" s="27" t="s">
        <v>22</v>
      </c>
      <c r="J89" s="55" t="str">
        <f>IF(J12="","",J12)</f>
        <v>17. 7. 2023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2" customHeight="1">
      <c r="A91" s="32"/>
      <c r="B91" s="33"/>
      <c r="C91" s="27" t="s">
        <v>24</v>
      </c>
      <c r="D91" s="32"/>
      <c r="E91" s="32"/>
      <c r="F91" s="25" t="str">
        <f>E15</f>
        <v>Město Dvůr Králové nad Labem</v>
      </c>
      <c r="G91" s="32"/>
      <c r="H91" s="32"/>
      <c r="I91" s="27" t="s">
        <v>30</v>
      </c>
      <c r="J91" s="30" t="str">
        <f>E21</f>
        <v>Studio Reaktor s.r.o.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28</v>
      </c>
      <c r="D92" s="32"/>
      <c r="E92" s="32"/>
      <c r="F92" s="25" t="str">
        <f>IF(E18="","",E18)</f>
        <v>Vyplň údaj</v>
      </c>
      <c r="G92" s="32"/>
      <c r="H92" s="32"/>
      <c r="I92" s="27" t="s">
        <v>33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09" t="s">
        <v>95</v>
      </c>
      <c r="D94" s="101"/>
      <c r="E94" s="101"/>
      <c r="F94" s="101"/>
      <c r="G94" s="101"/>
      <c r="H94" s="101"/>
      <c r="I94" s="101"/>
      <c r="J94" s="110" t="s">
        <v>96</v>
      </c>
      <c r="K94" s="101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11" t="s">
        <v>97</v>
      </c>
      <c r="D96" s="32"/>
      <c r="E96" s="32"/>
      <c r="F96" s="32"/>
      <c r="G96" s="32"/>
      <c r="H96" s="32"/>
      <c r="I96" s="32"/>
      <c r="J96" s="71">
        <f>J117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98</v>
      </c>
    </row>
    <row r="97" spans="2:12" s="9" customFormat="1" ht="24.95" customHeight="1">
      <c r="B97" s="112"/>
      <c r="D97" s="113" t="s">
        <v>540</v>
      </c>
      <c r="E97" s="114"/>
      <c r="F97" s="114"/>
      <c r="G97" s="114"/>
      <c r="H97" s="114"/>
      <c r="I97" s="114"/>
      <c r="J97" s="115">
        <f>J118</f>
        <v>0</v>
      </c>
      <c r="L97" s="112"/>
    </row>
    <row r="98" spans="1:31" s="2" customFormat="1" ht="21.75" customHeight="1">
      <c r="A98" s="32"/>
      <c r="B98" s="33"/>
      <c r="C98" s="32"/>
      <c r="D98" s="32"/>
      <c r="E98" s="32"/>
      <c r="F98" s="32"/>
      <c r="G98" s="32"/>
      <c r="H98" s="32"/>
      <c r="I98" s="32"/>
      <c r="J98" s="32"/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</row>
    <row r="99" spans="1:31" s="2" customFormat="1" ht="6.95" customHeight="1">
      <c r="A99" s="32"/>
      <c r="B99" s="47"/>
      <c r="C99" s="48"/>
      <c r="D99" s="48"/>
      <c r="E99" s="48"/>
      <c r="F99" s="48"/>
      <c r="G99" s="48"/>
      <c r="H99" s="48"/>
      <c r="I99" s="48"/>
      <c r="J99" s="48"/>
      <c r="K99" s="48"/>
      <c r="L99" s="4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</row>
    <row r="103" spans="1:31" s="2" customFormat="1" ht="6.95" customHeight="1">
      <c r="A103" s="32"/>
      <c r="B103" s="49"/>
      <c r="C103" s="50"/>
      <c r="D103" s="50"/>
      <c r="E103" s="50"/>
      <c r="F103" s="50"/>
      <c r="G103" s="50"/>
      <c r="H103" s="50"/>
      <c r="I103" s="50"/>
      <c r="J103" s="50"/>
      <c r="K103" s="50"/>
      <c r="L103" s="4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4" spans="1:31" s="2" customFormat="1" ht="24.95" customHeight="1">
      <c r="A104" s="32"/>
      <c r="B104" s="33"/>
      <c r="C104" s="21" t="s">
        <v>118</v>
      </c>
      <c r="D104" s="32"/>
      <c r="E104" s="32"/>
      <c r="F104" s="32"/>
      <c r="G104" s="32"/>
      <c r="H104" s="32"/>
      <c r="I104" s="32"/>
      <c r="J104" s="32"/>
      <c r="K104" s="32"/>
      <c r="L104" s="4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6.95" customHeight="1">
      <c r="A105" s="32"/>
      <c r="B105" s="33"/>
      <c r="C105" s="32"/>
      <c r="D105" s="32"/>
      <c r="E105" s="32"/>
      <c r="F105" s="32"/>
      <c r="G105" s="32"/>
      <c r="H105" s="32"/>
      <c r="I105" s="32"/>
      <c r="J105" s="32"/>
      <c r="K105" s="32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12" customHeight="1">
      <c r="A106" s="32"/>
      <c r="B106" s="33"/>
      <c r="C106" s="27" t="s">
        <v>16</v>
      </c>
      <c r="D106" s="32"/>
      <c r="E106" s="32"/>
      <c r="F106" s="32"/>
      <c r="G106" s="32"/>
      <c r="H106" s="32"/>
      <c r="I106" s="32"/>
      <c r="J106" s="32"/>
      <c r="K106" s="32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16.5" customHeight="1">
      <c r="A107" s="32"/>
      <c r="B107" s="33"/>
      <c r="C107" s="32"/>
      <c r="D107" s="32"/>
      <c r="E107" s="241" t="str">
        <f>E7</f>
        <v>ZŠ Schulzovy sady budova B - rekonstrukce vstupního vestilbulu</v>
      </c>
      <c r="F107" s="242"/>
      <c r="G107" s="242"/>
      <c r="H107" s="242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2" customHeight="1">
      <c r="A108" s="32"/>
      <c r="B108" s="33"/>
      <c r="C108" s="27" t="s">
        <v>92</v>
      </c>
      <c r="D108" s="32"/>
      <c r="E108" s="32"/>
      <c r="F108" s="32"/>
      <c r="G108" s="32"/>
      <c r="H108" s="32"/>
      <c r="I108" s="32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6.5" customHeight="1">
      <c r="A109" s="32"/>
      <c r="B109" s="33"/>
      <c r="C109" s="32"/>
      <c r="D109" s="32"/>
      <c r="E109" s="221" t="str">
        <f>E9</f>
        <v>VRN - Vedleší rozpočtové náklady</v>
      </c>
      <c r="F109" s="243"/>
      <c r="G109" s="243"/>
      <c r="H109" s="243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6.95" customHeight="1">
      <c r="A110" s="32"/>
      <c r="B110" s="33"/>
      <c r="C110" s="32"/>
      <c r="D110" s="32"/>
      <c r="E110" s="32"/>
      <c r="F110" s="32"/>
      <c r="G110" s="32"/>
      <c r="H110" s="32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2" customHeight="1">
      <c r="A111" s="32"/>
      <c r="B111" s="33"/>
      <c r="C111" s="27" t="s">
        <v>20</v>
      </c>
      <c r="D111" s="32"/>
      <c r="E111" s="32"/>
      <c r="F111" s="25" t="str">
        <f>F12</f>
        <v>Dvůr Králové nad Labem</v>
      </c>
      <c r="G111" s="32"/>
      <c r="H111" s="32"/>
      <c r="I111" s="27" t="s">
        <v>22</v>
      </c>
      <c r="J111" s="55" t="str">
        <f>IF(J12="","",J12)</f>
        <v>17. 7. 2023</v>
      </c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6.95" customHeight="1">
      <c r="A112" s="32"/>
      <c r="B112" s="33"/>
      <c r="C112" s="32"/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5.2" customHeight="1">
      <c r="A113" s="32"/>
      <c r="B113" s="33"/>
      <c r="C113" s="27" t="s">
        <v>24</v>
      </c>
      <c r="D113" s="32"/>
      <c r="E113" s="32"/>
      <c r="F113" s="25" t="str">
        <f>E15</f>
        <v>Město Dvůr Králové nad Labem</v>
      </c>
      <c r="G113" s="32"/>
      <c r="H113" s="32"/>
      <c r="I113" s="27" t="s">
        <v>30</v>
      </c>
      <c r="J113" s="30" t="str">
        <f>E21</f>
        <v>Studio Reaktor s.r.o.</v>
      </c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5.2" customHeight="1">
      <c r="A114" s="32"/>
      <c r="B114" s="33"/>
      <c r="C114" s="27" t="s">
        <v>28</v>
      </c>
      <c r="D114" s="32"/>
      <c r="E114" s="32"/>
      <c r="F114" s="25" t="str">
        <f>IF(E18="","",E18)</f>
        <v>Vyplň údaj</v>
      </c>
      <c r="G114" s="32"/>
      <c r="H114" s="32"/>
      <c r="I114" s="27" t="s">
        <v>33</v>
      </c>
      <c r="J114" s="30" t="str">
        <f>E24</f>
        <v xml:space="preserve"> </v>
      </c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0.35" customHeight="1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11" customFormat="1" ht="29.25" customHeight="1">
      <c r="A116" s="120"/>
      <c r="B116" s="121"/>
      <c r="C116" s="122" t="s">
        <v>119</v>
      </c>
      <c r="D116" s="123" t="s">
        <v>62</v>
      </c>
      <c r="E116" s="123" t="s">
        <v>58</v>
      </c>
      <c r="F116" s="123" t="s">
        <v>59</v>
      </c>
      <c r="G116" s="123" t="s">
        <v>120</v>
      </c>
      <c r="H116" s="123" t="s">
        <v>121</v>
      </c>
      <c r="I116" s="123" t="s">
        <v>122</v>
      </c>
      <c r="J116" s="123" t="s">
        <v>96</v>
      </c>
      <c r="K116" s="124" t="s">
        <v>123</v>
      </c>
      <c r="L116" s="125"/>
      <c r="M116" s="62" t="s">
        <v>1</v>
      </c>
      <c r="N116" s="63" t="s">
        <v>41</v>
      </c>
      <c r="O116" s="63" t="s">
        <v>124</v>
      </c>
      <c r="P116" s="63" t="s">
        <v>125</v>
      </c>
      <c r="Q116" s="63" t="s">
        <v>126</v>
      </c>
      <c r="R116" s="63" t="s">
        <v>127</v>
      </c>
      <c r="S116" s="63" t="s">
        <v>128</v>
      </c>
      <c r="T116" s="64" t="s">
        <v>129</v>
      </c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</row>
    <row r="117" spans="1:63" s="2" customFormat="1" ht="22.9" customHeight="1">
      <c r="A117" s="32"/>
      <c r="B117" s="33"/>
      <c r="C117" s="69" t="s">
        <v>130</v>
      </c>
      <c r="D117" s="32"/>
      <c r="E117" s="32"/>
      <c r="F117" s="32"/>
      <c r="G117" s="32"/>
      <c r="H117" s="32"/>
      <c r="I117" s="32"/>
      <c r="J117" s="126">
        <f>BK117</f>
        <v>0</v>
      </c>
      <c r="K117" s="32"/>
      <c r="L117" s="33"/>
      <c r="M117" s="65"/>
      <c r="N117" s="56"/>
      <c r="O117" s="66"/>
      <c r="P117" s="127">
        <f>P118</f>
        <v>0</v>
      </c>
      <c r="Q117" s="66"/>
      <c r="R117" s="127">
        <f>R118</f>
        <v>0</v>
      </c>
      <c r="S117" s="66"/>
      <c r="T117" s="128">
        <f>T118</f>
        <v>0</v>
      </c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T117" s="17" t="s">
        <v>76</v>
      </c>
      <c r="AU117" s="17" t="s">
        <v>98</v>
      </c>
      <c r="BK117" s="129">
        <f>BK118</f>
        <v>0</v>
      </c>
    </row>
    <row r="118" spans="2:63" s="12" customFormat="1" ht="25.9" customHeight="1">
      <c r="B118" s="130"/>
      <c r="D118" s="131" t="s">
        <v>76</v>
      </c>
      <c r="E118" s="132" t="s">
        <v>88</v>
      </c>
      <c r="F118" s="132" t="s">
        <v>541</v>
      </c>
      <c r="I118" s="133"/>
      <c r="J118" s="134">
        <f>BK118</f>
        <v>0</v>
      </c>
      <c r="L118" s="130"/>
      <c r="M118" s="135"/>
      <c r="N118" s="136"/>
      <c r="O118" s="136"/>
      <c r="P118" s="137">
        <f>SUM(P119:P132)</f>
        <v>0</v>
      </c>
      <c r="Q118" s="136"/>
      <c r="R118" s="137">
        <f>SUM(R119:R132)</f>
        <v>0</v>
      </c>
      <c r="S118" s="136"/>
      <c r="T118" s="138">
        <f>SUM(T119:T132)</f>
        <v>0</v>
      </c>
      <c r="AR118" s="131" t="s">
        <v>134</v>
      </c>
      <c r="AT118" s="139" t="s">
        <v>76</v>
      </c>
      <c r="AU118" s="139" t="s">
        <v>77</v>
      </c>
      <c r="AY118" s="131" t="s">
        <v>133</v>
      </c>
      <c r="BK118" s="140">
        <f>SUM(BK119:BK132)</f>
        <v>0</v>
      </c>
    </row>
    <row r="119" spans="1:65" s="2" customFormat="1" ht="16.5" customHeight="1">
      <c r="A119" s="32"/>
      <c r="B119" s="143"/>
      <c r="C119" s="144" t="s">
        <v>85</v>
      </c>
      <c r="D119" s="144" t="s">
        <v>136</v>
      </c>
      <c r="E119" s="145" t="s">
        <v>542</v>
      </c>
      <c r="F119" s="146" t="s">
        <v>543</v>
      </c>
      <c r="G119" s="147" t="s">
        <v>544</v>
      </c>
      <c r="H119" s="148">
        <v>1</v>
      </c>
      <c r="I119" s="149"/>
      <c r="J119" s="150">
        <f>ROUND(I119*H119,2)</f>
        <v>0</v>
      </c>
      <c r="K119" s="146" t="s">
        <v>159</v>
      </c>
      <c r="L119" s="33"/>
      <c r="M119" s="151" t="s">
        <v>1</v>
      </c>
      <c r="N119" s="152" t="s">
        <v>42</v>
      </c>
      <c r="O119" s="58"/>
      <c r="P119" s="153">
        <f>O119*H119</f>
        <v>0</v>
      </c>
      <c r="Q119" s="153">
        <v>0</v>
      </c>
      <c r="R119" s="153">
        <f>Q119*H119</f>
        <v>0</v>
      </c>
      <c r="S119" s="153">
        <v>0</v>
      </c>
      <c r="T119" s="154">
        <f>S119*H119</f>
        <v>0</v>
      </c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R119" s="155" t="s">
        <v>141</v>
      </c>
      <c r="AT119" s="155" t="s">
        <v>136</v>
      </c>
      <c r="AU119" s="155" t="s">
        <v>85</v>
      </c>
      <c r="AY119" s="17" t="s">
        <v>133</v>
      </c>
      <c r="BE119" s="156">
        <f>IF(N119="základní",J119,0)</f>
        <v>0</v>
      </c>
      <c r="BF119" s="156">
        <f>IF(N119="snížená",J119,0)</f>
        <v>0</v>
      </c>
      <c r="BG119" s="156">
        <f>IF(N119="zákl. přenesená",J119,0)</f>
        <v>0</v>
      </c>
      <c r="BH119" s="156">
        <f>IF(N119="sníž. přenesená",J119,0)</f>
        <v>0</v>
      </c>
      <c r="BI119" s="156">
        <f>IF(N119="nulová",J119,0)</f>
        <v>0</v>
      </c>
      <c r="BJ119" s="17" t="s">
        <v>85</v>
      </c>
      <c r="BK119" s="156">
        <f>ROUND(I119*H119,2)</f>
        <v>0</v>
      </c>
      <c r="BL119" s="17" t="s">
        <v>141</v>
      </c>
      <c r="BM119" s="155" t="s">
        <v>545</v>
      </c>
    </row>
    <row r="120" spans="1:65" s="2" customFormat="1" ht="16.5" customHeight="1">
      <c r="A120" s="32"/>
      <c r="B120" s="143"/>
      <c r="C120" s="144" t="s">
        <v>87</v>
      </c>
      <c r="D120" s="144" t="s">
        <v>136</v>
      </c>
      <c r="E120" s="145" t="s">
        <v>546</v>
      </c>
      <c r="F120" s="146" t="s">
        <v>547</v>
      </c>
      <c r="G120" s="147" t="s">
        <v>544</v>
      </c>
      <c r="H120" s="148">
        <v>1</v>
      </c>
      <c r="I120" s="149"/>
      <c r="J120" s="150">
        <f>ROUND(I120*H120,2)</f>
        <v>0</v>
      </c>
      <c r="K120" s="146" t="s">
        <v>159</v>
      </c>
      <c r="L120" s="33"/>
      <c r="M120" s="151" t="s">
        <v>1</v>
      </c>
      <c r="N120" s="152" t="s">
        <v>42</v>
      </c>
      <c r="O120" s="58"/>
      <c r="P120" s="153">
        <f>O120*H120</f>
        <v>0</v>
      </c>
      <c r="Q120" s="153">
        <v>0</v>
      </c>
      <c r="R120" s="153">
        <f>Q120*H120</f>
        <v>0</v>
      </c>
      <c r="S120" s="153">
        <v>0</v>
      </c>
      <c r="T120" s="154">
        <f>S120*H120</f>
        <v>0</v>
      </c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R120" s="155" t="s">
        <v>548</v>
      </c>
      <c r="AT120" s="155" t="s">
        <v>136</v>
      </c>
      <c r="AU120" s="155" t="s">
        <v>85</v>
      </c>
      <c r="AY120" s="17" t="s">
        <v>133</v>
      </c>
      <c r="BE120" s="156">
        <f>IF(N120="základní",J120,0)</f>
        <v>0</v>
      </c>
      <c r="BF120" s="156">
        <f>IF(N120="snížená",J120,0)</f>
        <v>0</v>
      </c>
      <c r="BG120" s="156">
        <f>IF(N120="zákl. přenesená",J120,0)</f>
        <v>0</v>
      </c>
      <c r="BH120" s="156">
        <f>IF(N120="sníž. přenesená",J120,0)</f>
        <v>0</v>
      </c>
      <c r="BI120" s="156">
        <f>IF(N120="nulová",J120,0)</f>
        <v>0</v>
      </c>
      <c r="BJ120" s="17" t="s">
        <v>85</v>
      </c>
      <c r="BK120" s="156">
        <f>ROUND(I120*H120,2)</f>
        <v>0</v>
      </c>
      <c r="BL120" s="17" t="s">
        <v>548</v>
      </c>
      <c r="BM120" s="155" t="s">
        <v>549</v>
      </c>
    </row>
    <row r="121" spans="2:51" s="14" customFormat="1" ht="33.75">
      <c r="B121" s="169"/>
      <c r="D121" s="157" t="s">
        <v>145</v>
      </c>
      <c r="E121" s="170" t="s">
        <v>1</v>
      </c>
      <c r="F121" s="171" t="s">
        <v>550</v>
      </c>
      <c r="H121" s="172">
        <v>1</v>
      </c>
      <c r="I121" s="173"/>
      <c r="L121" s="169"/>
      <c r="M121" s="174"/>
      <c r="N121" s="175"/>
      <c r="O121" s="175"/>
      <c r="P121" s="175"/>
      <c r="Q121" s="175"/>
      <c r="R121" s="175"/>
      <c r="S121" s="175"/>
      <c r="T121" s="176"/>
      <c r="AT121" s="170" t="s">
        <v>145</v>
      </c>
      <c r="AU121" s="170" t="s">
        <v>85</v>
      </c>
      <c r="AV121" s="14" t="s">
        <v>87</v>
      </c>
      <c r="AW121" s="14" t="s">
        <v>32</v>
      </c>
      <c r="AX121" s="14" t="s">
        <v>85</v>
      </c>
      <c r="AY121" s="170" t="s">
        <v>133</v>
      </c>
    </row>
    <row r="122" spans="1:65" s="2" customFormat="1" ht="16.5" customHeight="1">
      <c r="A122" s="32"/>
      <c r="B122" s="143"/>
      <c r="C122" s="144" t="s">
        <v>156</v>
      </c>
      <c r="D122" s="144" t="s">
        <v>136</v>
      </c>
      <c r="E122" s="145" t="s">
        <v>551</v>
      </c>
      <c r="F122" s="146" t="s">
        <v>552</v>
      </c>
      <c r="G122" s="147" t="s">
        <v>544</v>
      </c>
      <c r="H122" s="148">
        <v>1</v>
      </c>
      <c r="I122" s="149"/>
      <c r="J122" s="150">
        <f>ROUND(I122*H122,2)</f>
        <v>0</v>
      </c>
      <c r="K122" s="146" t="s">
        <v>159</v>
      </c>
      <c r="L122" s="33"/>
      <c r="M122" s="151" t="s">
        <v>1</v>
      </c>
      <c r="N122" s="152" t="s">
        <v>42</v>
      </c>
      <c r="O122" s="58"/>
      <c r="P122" s="153">
        <f>O122*H122</f>
        <v>0</v>
      </c>
      <c r="Q122" s="153">
        <v>0</v>
      </c>
      <c r="R122" s="153">
        <f>Q122*H122</f>
        <v>0</v>
      </c>
      <c r="S122" s="153">
        <v>0</v>
      </c>
      <c r="T122" s="154">
        <f>S122*H122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R122" s="155" t="s">
        <v>141</v>
      </c>
      <c r="AT122" s="155" t="s">
        <v>136</v>
      </c>
      <c r="AU122" s="155" t="s">
        <v>85</v>
      </c>
      <c r="AY122" s="17" t="s">
        <v>133</v>
      </c>
      <c r="BE122" s="156">
        <f>IF(N122="základní",J122,0)</f>
        <v>0</v>
      </c>
      <c r="BF122" s="156">
        <f>IF(N122="snížená",J122,0)</f>
        <v>0</v>
      </c>
      <c r="BG122" s="156">
        <f>IF(N122="zákl. přenesená",J122,0)</f>
        <v>0</v>
      </c>
      <c r="BH122" s="156">
        <f>IF(N122="sníž. přenesená",J122,0)</f>
        <v>0</v>
      </c>
      <c r="BI122" s="156">
        <f>IF(N122="nulová",J122,0)</f>
        <v>0</v>
      </c>
      <c r="BJ122" s="17" t="s">
        <v>85</v>
      </c>
      <c r="BK122" s="156">
        <f>ROUND(I122*H122,2)</f>
        <v>0</v>
      </c>
      <c r="BL122" s="17" t="s">
        <v>141</v>
      </c>
      <c r="BM122" s="155" t="s">
        <v>553</v>
      </c>
    </row>
    <row r="123" spans="1:65" s="2" customFormat="1" ht="16.5" customHeight="1">
      <c r="A123" s="32"/>
      <c r="B123" s="143"/>
      <c r="C123" s="144" t="s">
        <v>141</v>
      </c>
      <c r="D123" s="144" t="s">
        <v>136</v>
      </c>
      <c r="E123" s="145" t="s">
        <v>554</v>
      </c>
      <c r="F123" s="146" t="s">
        <v>555</v>
      </c>
      <c r="G123" s="147" t="s">
        <v>544</v>
      </c>
      <c r="H123" s="148">
        <v>1</v>
      </c>
      <c r="I123" s="149"/>
      <c r="J123" s="150">
        <f>ROUND(I123*H123,2)</f>
        <v>0</v>
      </c>
      <c r="K123" s="146" t="s">
        <v>159</v>
      </c>
      <c r="L123" s="33"/>
      <c r="M123" s="151" t="s">
        <v>1</v>
      </c>
      <c r="N123" s="152" t="s">
        <v>42</v>
      </c>
      <c r="O123" s="58"/>
      <c r="P123" s="153">
        <f>O123*H123</f>
        <v>0</v>
      </c>
      <c r="Q123" s="153">
        <v>0</v>
      </c>
      <c r="R123" s="153">
        <f>Q123*H123</f>
        <v>0</v>
      </c>
      <c r="S123" s="153">
        <v>0</v>
      </c>
      <c r="T123" s="154">
        <f>S123*H123</f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155" t="s">
        <v>141</v>
      </c>
      <c r="AT123" s="155" t="s">
        <v>136</v>
      </c>
      <c r="AU123" s="155" t="s">
        <v>85</v>
      </c>
      <c r="AY123" s="17" t="s">
        <v>133</v>
      </c>
      <c r="BE123" s="156">
        <f>IF(N123="základní",J123,0)</f>
        <v>0</v>
      </c>
      <c r="BF123" s="156">
        <f>IF(N123="snížená",J123,0)</f>
        <v>0</v>
      </c>
      <c r="BG123" s="156">
        <f>IF(N123="zákl. přenesená",J123,0)</f>
        <v>0</v>
      </c>
      <c r="BH123" s="156">
        <f>IF(N123="sníž. přenesená",J123,0)</f>
        <v>0</v>
      </c>
      <c r="BI123" s="156">
        <f>IF(N123="nulová",J123,0)</f>
        <v>0</v>
      </c>
      <c r="BJ123" s="17" t="s">
        <v>85</v>
      </c>
      <c r="BK123" s="156">
        <f>ROUND(I123*H123,2)</f>
        <v>0</v>
      </c>
      <c r="BL123" s="17" t="s">
        <v>141</v>
      </c>
      <c r="BM123" s="155" t="s">
        <v>556</v>
      </c>
    </row>
    <row r="124" spans="1:65" s="2" customFormat="1" ht="16.5" customHeight="1">
      <c r="A124" s="32"/>
      <c r="B124" s="143"/>
      <c r="C124" s="144" t="s">
        <v>134</v>
      </c>
      <c r="D124" s="144" t="s">
        <v>136</v>
      </c>
      <c r="E124" s="145" t="s">
        <v>557</v>
      </c>
      <c r="F124" s="146" t="s">
        <v>558</v>
      </c>
      <c r="G124" s="147" t="s">
        <v>544</v>
      </c>
      <c r="H124" s="148">
        <v>1</v>
      </c>
      <c r="I124" s="149"/>
      <c r="J124" s="150">
        <f>ROUND(I124*H124,2)</f>
        <v>0</v>
      </c>
      <c r="K124" s="146" t="s">
        <v>159</v>
      </c>
      <c r="L124" s="33"/>
      <c r="M124" s="151" t="s">
        <v>1</v>
      </c>
      <c r="N124" s="152" t="s">
        <v>42</v>
      </c>
      <c r="O124" s="58"/>
      <c r="P124" s="153">
        <f>O124*H124</f>
        <v>0</v>
      </c>
      <c r="Q124" s="153">
        <v>0</v>
      </c>
      <c r="R124" s="153">
        <f>Q124*H124</f>
        <v>0</v>
      </c>
      <c r="S124" s="153">
        <v>0</v>
      </c>
      <c r="T124" s="154">
        <f>S124*H124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55" t="s">
        <v>141</v>
      </c>
      <c r="AT124" s="155" t="s">
        <v>136</v>
      </c>
      <c r="AU124" s="155" t="s">
        <v>85</v>
      </c>
      <c r="AY124" s="17" t="s">
        <v>133</v>
      </c>
      <c r="BE124" s="156">
        <f>IF(N124="základní",J124,0)</f>
        <v>0</v>
      </c>
      <c r="BF124" s="156">
        <f>IF(N124="snížená",J124,0)</f>
        <v>0</v>
      </c>
      <c r="BG124" s="156">
        <f>IF(N124="zákl. přenesená",J124,0)</f>
        <v>0</v>
      </c>
      <c r="BH124" s="156">
        <f>IF(N124="sníž. přenesená",J124,0)</f>
        <v>0</v>
      </c>
      <c r="BI124" s="156">
        <f>IF(N124="nulová",J124,0)</f>
        <v>0</v>
      </c>
      <c r="BJ124" s="17" t="s">
        <v>85</v>
      </c>
      <c r="BK124" s="156">
        <f>ROUND(I124*H124,2)</f>
        <v>0</v>
      </c>
      <c r="BL124" s="17" t="s">
        <v>141</v>
      </c>
      <c r="BM124" s="155" t="s">
        <v>559</v>
      </c>
    </row>
    <row r="125" spans="1:65" s="2" customFormat="1" ht="16.5" customHeight="1">
      <c r="A125" s="32"/>
      <c r="B125" s="143"/>
      <c r="C125" s="144" t="s">
        <v>148</v>
      </c>
      <c r="D125" s="144" t="s">
        <v>136</v>
      </c>
      <c r="E125" s="145" t="s">
        <v>560</v>
      </c>
      <c r="F125" s="146" t="s">
        <v>561</v>
      </c>
      <c r="G125" s="147" t="s">
        <v>544</v>
      </c>
      <c r="H125" s="148">
        <v>1</v>
      </c>
      <c r="I125" s="149"/>
      <c r="J125" s="150">
        <f>ROUND(I125*H125,2)</f>
        <v>0</v>
      </c>
      <c r="K125" s="146" t="s">
        <v>159</v>
      </c>
      <c r="L125" s="33"/>
      <c r="M125" s="151" t="s">
        <v>1</v>
      </c>
      <c r="N125" s="152" t="s">
        <v>42</v>
      </c>
      <c r="O125" s="58"/>
      <c r="P125" s="153">
        <f>O125*H125</f>
        <v>0</v>
      </c>
      <c r="Q125" s="153">
        <v>0</v>
      </c>
      <c r="R125" s="153">
        <f>Q125*H125</f>
        <v>0</v>
      </c>
      <c r="S125" s="153">
        <v>0</v>
      </c>
      <c r="T125" s="154">
        <f>S125*H125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55" t="s">
        <v>548</v>
      </c>
      <c r="AT125" s="155" t="s">
        <v>136</v>
      </c>
      <c r="AU125" s="155" t="s">
        <v>85</v>
      </c>
      <c r="AY125" s="17" t="s">
        <v>133</v>
      </c>
      <c r="BE125" s="156">
        <f>IF(N125="základní",J125,0)</f>
        <v>0</v>
      </c>
      <c r="BF125" s="156">
        <f>IF(N125="snížená",J125,0)</f>
        <v>0</v>
      </c>
      <c r="BG125" s="156">
        <f>IF(N125="zákl. přenesená",J125,0)</f>
        <v>0</v>
      </c>
      <c r="BH125" s="156">
        <f>IF(N125="sníž. přenesená",J125,0)</f>
        <v>0</v>
      </c>
      <c r="BI125" s="156">
        <f>IF(N125="nulová",J125,0)</f>
        <v>0</v>
      </c>
      <c r="BJ125" s="17" t="s">
        <v>85</v>
      </c>
      <c r="BK125" s="156">
        <f>ROUND(I125*H125,2)</f>
        <v>0</v>
      </c>
      <c r="BL125" s="17" t="s">
        <v>548</v>
      </c>
      <c r="BM125" s="155" t="s">
        <v>562</v>
      </c>
    </row>
    <row r="126" spans="1:47" s="2" customFormat="1" ht="39">
      <c r="A126" s="32"/>
      <c r="B126" s="33"/>
      <c r="C126" s="32"/>
      <c r="D126" s="157" t="s">
        <v>143</v>
      </c>
      <c r="E126" s="32"/>
      <c r="F126" s="158" t="s">
        <v>563</v>
      </c>
      <c r="G126" s="32"/>
      <c r="H126" s="32"/>
      <c r="I126" s="159"/>
      <c r="J126" s="32"/>
      <c r="K126" s="32"/>
      <c r="L126" s="33"/>
      <c r="M126" s="160"/>
      <c r="N126" s="161"/>
      <c r="O126" s="58"/>
      <c r="P126" s="58"/>
      <c r="Q126" s="58"/>
      <c r="R126" s="58"/>
      <c r="S126" s="58"/>
      <c r="T126" s="59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T126" s="17" t="s">
        <v>143</v>
      </c>
      <c r="AU126" s="17" t="s">
        <v>85</v>
      </c>
    </row>
    <row r="127" spans="1:65" s="2" customFormat="1" ht="16.5" customHeight="1">
      <c r="A127" s="32"/>
      <c r="B127" s="143"/>
      <c r="C127" s="144" t="s">
        <v>174</v>
      </c>
      <c r="D127" s="144" t="s">
        <v>136</v>
      </c>
      <c r="E127" s="145" t="s">
        <v>564</v>
      </c>
      <c r="F127" s="146" t="s">
        <v>565</v>
      </c>
      <c r="G127" s="147" t="s">
        <v>544</v>
      </c>
      <c r="H127" s="148">
        <v>1</v>
      </c>
      <c r="I127" s="149"/>
      <c r="J127" s="150">
        <f>ROUND(I127*H127,2)</f>
        <v>0</v>
      </c>
      <c r="K127" s="146" t="s">
        <v>159</v>
      </c>
      <c r="L127" s="33"/>
      <c r="M127" s="151" t="s">
        <v>1</v>
      </c>
      <c r="N127" s="152" t="s">
        <v>42</v>
      </c>
      <c r="O127" s="58"/>
      <c r="P127" s="153">
        <f>O127*H127</f>
        <v>0</v>
      </c>
      <c r="Q127" s="153">
        <v>0</v>
      </c>
      <c r="R127" s="153">
        <f>Q127*H127</f>
        <v>0</v>
      </c>
      <c r="S127" s="153">
        <v>0</v>
      </c>
      <c r="T127" s="154">
        <f>S127*H127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55" t="s">
        <v>548</v>
      </c>
      <c r="AT127" s="155" t="s">
        <v>136</v>
      </c>
      <c r="AU127" s="155" t="s">
        <v>85</v>
      </c>
      <c r="AY127" s="17" t="s">
        <v>133</v>
      </c>
      <c r="BE127" s="156">
        <f>IF(N127="základní",J127,0)</f>
        <v>0</v>
      </c>
      <c r="BF127" s="156">
        <f>IF(N127="snížená",J127,0)</f>
        <v>0</v>
      </c>
      <c r="BG127" s="156">
        <f>IF(N127="zákl. přenesená",J127,0)</f>
        <v>0</v>
      </c>
      <c r="BH127" s="156">
        <f>IF(N127="sníž. přenesená",J127,0)</f>
        <v>0</v>
      </c>
      <c r="BI127" s="156">
        <f>IF(N127="nulová",J127,0)</f>
        <v>0</v>
      </c>
      <c r="BJ127" s="17" t="s">
        <v>85</v>
      </c>
      <c r="BK127" s="156">
        <f>ROUND(I127*H127,2)</f>
        <v>0</v>
      </c>
      <c r="BL127" s="17" t="s">
        <v>548</v>
      </c>
      <c r="BM127" s="155" t="s">
        <v>566</v>
      </c>
    </row>
    <row r="128" spans="1:47" s="2" customFormat="1" ht="29.25">
      <c r="A128" s="32"/>
      <c r="B128" s="33"/>
      <c r="C128" s="32"/>
      <c r="D128" s="157" t="s">
        <v>143</v>
      </c>
      <c r="E128" s="32"/>
      <c r="F128" s="158" t="s">
        <v>567</v>
      </c>
      <c r="G128" s="32"/>
      <c r="H128" s="32"/>
      <c r="I128" s="159"/>
      <c r="J128" s="32"/>
      <c r="K128" s="32"/>
      <c r="L128" s="33"/>
      <c r="M128" s="160"/>
      <c r="N128" s="161"/>
      <c r="O128" s="58"/>
      <c r="P128" s="58"/>
      <c r="Q128" s="58"/>
      <c r="R128" s="58"/>
      <c r="S128" s="58"/>
      <c r="T128" s="59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T128" s="17" t="s">
        <v>143</v>
      </c>
      <c r="AU128" s="17" t="s">
        <v>85</v>
      </c>
    </row>
    <row r="129" spans="1:65" s="2" customFormat="1" ht="21.75" customHeight="1">
      <c r="A129" s="32"/>
      <c r="B129" s="143"/>
      <c r="C129" s="144" t="s">
        <v>173</v>
      </c>
      <c r="D129" s="144" t="s">
        <v>136</v>
      </c>
      <c r="E129" s="145" t="s">
        <v>568</v>
      </c>
      <c r="F129" s="146" t="s">
        <v>569</v>
      </c>
      <c r="G129" s="147" t="s">
        <v>570</v>
      </c>
      <c r="H129" s="148">
        <v>1</v>
      </c>
      <c r="I129" s="149"/>
      <c r="J129" s="150">
        <f>ROUND(I129*H129,2)</f>
        <v>0</v>
      </c>
      <c r="K129" s="146" t="s">
        <v>159</v>
      </c>
      <c r="L129" s="33"/>
      <c r="M129" s="151" t="s">
        <v>1</v>
      </c>
      <c r="N129" s="152" t="s">
        <v>42</v>
      </c>
      <c r="O129" s="58"/>
      <c r="P129" s="153">
        <f>O129*H129</f>
        <v>0</v>
      </c>
      <c r="Q129" s="153">
        <v>0</v>
      </c>
      <c r="R129" s="153">
        <f>Q129*H129</f>
        <v>0</v>
      </c>
      <c r="S129" s="153">
        <v>0</v>
      </c>
      <c r="T129" s="154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55" t="s">
        <v>548</v>
      </c>
      <c r="AT129" s="155" t="s">
        <v>136</v>
      </c>
      <c r="AU129" s="155" t="s">
        <v>85</v>
      </c>
      <c r="AY129" s="17" t="s">
        <v>133</v>
      </c>
      <c r="BE129" s="156">
        <f>IF(N129="základní",J129,0)</f>
        <v>0</v>
      </c>
      <c r="BF129" s="156">
        <f>IF(N129="snížená",J129,0)</f>
        <v>0</v>
      </c>
      <c r="BG129" s="156">
        <f>IF(N129="zákl. přenesená",J129,0)</f>
        <v>0</v>
      </c>
      <c r="BH129" s="156">
        <f>IF(N129="sníž. přenesená",J129,0)</f>
        <v>0</v>
      </c>
      <c r="BI129" s="156">
        <f>IF(N129="nulová",J129,0)</f>
        <v>0</v>
      </c>
      <c r="BJ129" s="17" t="s">
        <v>85</v>
      </c>
      <c r="BK129" s="156">
        <f>ROUND(I129*H129,2)</f>
        <v>0</v>
      </c>
      <c r="BL129" s="17" t="s">
        <v>548</v>
      </c>
      <c r="BM129" s="155" t="s">
        <v>571</v>
      </c>
    </row>
    <row r="130" spans="1:47" s="2" customFormat="1" ht="29.25">
      <c r="A130" s="32"/>
      <c r="B130" s="33"/>
      <c r="C130" s="32"/>
      <c r="D130" s="157" t="s">
        <v>143</v>
      </c>
      <c r="E130" s="32"/>
      <c r="F130" s="158" t="s">
        <v>572</v>
      </c>
      <c r="G130" s="32"/>
      <c r="H130" s="32"/>
      <c r="I130" s="159"/>
      <c r="J130" s="32"/>
      <c r="K130" s="32"/>
      <c r="L130" s="33"/>
      <c r="M130" s="160"/>
      <c r="N130" s="161"/>
      <c r="O130" s="58"/>
      <c r="P130" s="58"/>
      <c r="Q130" s="58"/>
      <c r="R130" s="58"/>
      <c r="S130" s="58"/>
      <c r="T130" s="59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T130" s="17" t="s">
        <v>143</v>
      </c>
      <c r="AU130" s="17" t="s">
        <v>85</v>
      </c>
    </row>
    <row r="131" spans="1:65" s="2" customFormat="1" ht="21.75" customHeight="1">
      <c r="A131" s="32"/>
      <c r="B131" s="143"/>
      <c r="C131" s="144" t="s">
        <v>186</v>
      </c>
      <c r="D131" s="144" t="s">
        <v>136</v>
      </c>
      <c r="E131" s="145" t="s">
        <v>573</v>
      </c>
      <c r="F131" s="146" t="s">
        <v>574</v>
      </c>
      <c r="G131" s="147" t="s">
        <v>544</v>
      </c>
      <c r="H131" s="148">
        <v>1</v>
      </c>
      <c r="I131" s="149"/>
      <c r="J131" s="150">
        <f>ROUND(I131*H131,2)</f>
        <v>0</v>
      </c>
      <c r="K131" s="146" t="s">
        <v>1</v>
      </c>
      <c r="L131" s="33"/>
      <c r="M131" s="151" t="s">
        <v>1</v>
      </c>
      <c r="N131" s="152" t="s">
        <v>42</v>
      </c>
      <c r="O131" s="58"/>
      <c r="P131" s="153">
        <f>O131*H131</f>
        <v>0</v>
      </c>
      <c r="Q131" s="153">
        <v>0</v>
      </c>
      <c r="R131" s="153">
        <f>Q131*H131</f>
        <v>0</v>
      </c>
      <c r="S131" s="153">
        <v>0</v>
      </c>
      <c r="T131" s="154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55" t="s">
        <v>548</v>
      </c>
      <c r="AT131" s="155" t="s">
        <v>136</v>
      </c>
      <c r="AU131" s="155" t="s">
        <v>85</v>
      </c>
      <c r="AY131" s="17" t="s">
        <v>133</v>
      </c>
      <c r="BE131" s="156">
        <f>IF(N131="základní",J131,0)</f>
        <v>0</v>
      </c>
      <c r="BF131" s="156">
        <f>IF(N131="snížená",J131,0)</f>
        <v>0</v>
      </c>
      <c r="BG131" s="156">
        <f>IF(N131="zákl. přenesená",J131,0)</f>
        <v>0</v>
      </c>
      <c r="BH131" s="156">
        <f>IF(N131="sníž. přenesená",J131,0)</f>
        <v>0</v>
      </c>
      <c r="BI131" s="156">
        <f>IF(N131="nulová",J131,0)</f>
        <v>0</v>
      </c>
      <c r="BJ131" s="17" t="s">
        <v>85</v>
      </c>
      <c r="BK131" s="156">
        <f>ROUND(I131*H131,2)</f>
        <v>0</v>
      </c>
      <c r="BL131" s="17" t="s">
        <v>548</v>
      </c>
      <c r="BM131" s="155" t="s">
        <v>575</v>
      </c>
    </row>
    <row r="132" spans="1:47" s="2" customFormat="1" ht="29.25">
      <c r="A132" s="32"/>
      <c r="B132" s="33"/>
      <c r="C132" s="32"/>
      <c r="D132" s="157" t="s">
        <v>143</v>
      </c>
      <c r="E132" s="32"/>
      <c r="F132" s="158" t="s">
        <v>576</v>
      </c>
      <c r="G132" s="32"/>
      <c r="H132" s="32"/>
      <c r="I132" s="159"/>
      <c r="J132" s="32"/>
      <c r="K132" s="32"/>
      <c r="L132" s="33"/>
      <c r="M132" s="198"/>
      <c r="N132" s="199"/>
      <c r="O132" s="200"/>
      <c r="P132" s="200"/>
      <c r="Q132" s="200"/>
      <c r="R132" s="200"/>
      <c r="S132" s="200"/>
      <c r="T132" s="201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T132" s="17" t="s">
        <v>143</v>
      </c>
      <c r="AU132" s="17" t="s">
        <v>85</v>
      </c>
    </row>
    <row r="133" spans="1:31" s="2" customFormat="1" ht="6.95" customHeight="1">
      <c r="A133" s="32"/>
      <c r="B133" s="47"/>
      <c r="C133" s="48"/>
      <c r="D133" s="48"/>
      <c r="E133" s="48"/>
      <c r="F133" s="48"/>
      <c r="G133" s="48"/>
      <c r="H133" s="48"/>
      <c r="I133" s="48"/>
      <c r="J133" s="48"/>
      <c r="K133" s="48"/>
      <c r="L133" s="33"/>
      <c r="M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</sheetData>
  <autoFilter ref="C116:K132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LAPTOP-N0CRFKLO\Líba</dc:creator>
  <cp:keywords/>
  <dc:description/>
  <cp:lastModifiedBy>Fíla Jan, Ing.</cp:lastModifiedBy>
  <dcterms:created xsi:type="dcterms:W3CDTF">2024-02-19T19:12:39Z</dcterms:created>
  <dcterms:modified xsi:type="dcterms:W3CDTF">2024-02-28T12:38:29Z</dcterms:modified>
  <cp:category/>
  <cp:version/>
  <cp:contentType/>
  <cp:contentStatus/>
</cp:coreProperties>
</file>