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11"/>
  <workbookPr/>
  <bookViews>
    <workbookView xWindow="0" yWindow="0" windowWidth="28800" windowHeight="12225" activeTab="0"/>
  </bookViews>
  <sheets>
    <sheet name="Rekapitulace" sheetId="1" r:id="rId1"/>
    <sheet name="SO 000" sheetId="2" r:id="rId2"/>
    <sheet name="SO 134.2" sheetId="3" r:id="rId3"/>
    <sheet name="SO 134.4" sheetId="4" r:id="rId4"/>
    <sheet name="SO 431" sheetId="5" r:id="rId5"/>
  </sheets>
  <definedNames/>
  <calcPr calcId="191029"/>
</workbook>
</file>

<file path=xl/sharedStrings.xml><?xml version="1.0" encoding="utf-8"?>
<sst xmlns="http://schemas.openxmlformats.org/spreadsheetml/2006/main" count="1791" uniqueCount="466">
  <si>
    <t>Rekapitulace ceny</t>
  </si>
  <si>
    <t>Stavba: 21-063 - Chodníky v ulici Roháčova</t>
  </si>
  <si>
    <t>Varianta: 01 - I. etapa SO 134.2 + SO 134.4 + SO 431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</si>
  <si>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</si>
  <si>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</si>
  <si>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</si>
  <si>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</si>
  <si>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</si>
  <si>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</si>
  <si>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</si>
  <si>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</si>
  <si>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</si>
  <si>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</si>
  <si>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</si>
  <si>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21-063</t>
  </si>
  <si>
    <t>Chodníky v ulici Roháčova</t>
  </si>
  <si>
    <t>O</t>
  </si>
  <si>
    <t>Rozpočet:</t>
  </si>
  <si>
    <t>0,00</t>
  </si>
  <si>
    <t>15,00</t>
  </si>
  <si>
    <t>21,00</t>
  </si>
  <si>
    <t>3</t>
  </si>
  <si>
    <t>2</t>
  </si>
  <si>
    <t>SO 000</t>
  </si>
  <si>
    <t>Všeobecné a přípravné položky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</si>
  <si>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</si>
  <si>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</si>
  <si>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</si>
  <si>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</si>
  <si>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</si>
  <si>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</si>
  <si>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</si>
  <si>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</si>
  <si>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</si>
  <si>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</si>
  <si>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</si>
  <si>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</si>
  <si>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</si>
  <si>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</si>
  <si>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</si>
  <si>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</si>
  <si>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</si>
  <si>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</si>
  <si>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</si>
  <si>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</si>
  <si>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02720</t>
  </si>
  <si>
    <t>A</t>
  </si>
  <si>
    <t>POMOC PRÁCE ZŘÍZ NEBO ZAJIŠŤ REGULACI A OCHRANU DOPRAVY</t>
  </si>
  <si>
    <t>KPL</t>
  </si>
  <si>
    <t>PP</t>
  </si>
  <si>
    <t>Položka zahrnuje montáž a demontáž vč. dílčích přesunů kompletního dopravně-inženýrského opatření pro stavbu. Předpoklad pracovní místa dle TP66.</t>
  </si>
  <si>
    <t>VV</t>
  </si>
  <si>
    <t>1=1.000 [A]</t>
  </si>
  <si>
    <t>TS</t>
  </si>
  <si>
    <t>Položka zahrnuje:  
- veškeré náklady spojené s objednatelem požadovanými zařízeními  
Položka nezahrnuje:  
- x</t>
  </si>
  <si>
    <t>B</t>
  </si>
  <si>
    <t>Nájemné dočasného dopravního značení na dobu stavby</t>
  </si>
  <si>
    <t>C</t>
  </si>
  <si>
    <t>Operativní řízení dopravy během stavby pracovníky zhotovitele v pracovní době. Mimo pracovní dobu budou dopravní opratření upravena tak, aby byl umožněn obousměrný průjezd ve dvou jízdních pruzích.</t>
  </si>
  <si>
    <t>02730</t>
  </si>
  <si>
    <t/>
  </si>
  <si>
    <t>POMOC PRÁCE ZŘÍZ NEBO ZAJIŠŤ OCHRANU INŽENÝRSKÝCH SÍTÍ</t>
  </si>
  <si>
    <t>vytýčení, ochrana a zajištění sítí v ploše stavby</t>
  </si>
  <si>
    <t>Položka zahrnuje:  
- veškeré náklady spojené s ochranou inženýrských sítí  
Položka nezahrnuje:  
- x</t>
  </si>
  <si>
    <t>02910</t>
  </si>
  <si>
    <t>OSTATNÍ POŽADAVKY - ZEMĚMĚŘIČSKÁ MĚŘENÍ</t>
  </si>
  <si>
    <t>Zaměření skutečného provedení díla ke kolaudaci stavby v délce stavby   
3x tištěné paré + 1x CD</t>
  </si>
  <si>
    <t>Položka zahrnuje:  
- veškeré náklady spojené s objednatelem požadovanými pracemi  
Položka nezahrnuje:  
- x  
Způsob stanovení:  
- pro stanovení orientační investorské ceny určete jednotkovou cenu jako 1% odhadované ceny stavby</t>
  </si>
  <si>
    <t>02911</t>
  </si>
  <si>
    <t>a</t>
  </si>
  <si>
    <t>OSTATNÍ POŽADAVKY - GEODETICKÉ ZAMĚŘENÍ</t>
  </si>
  <si>
    <t>Veškerá nutná zaměření nutná k realizaci díla (např. zaměření stavby před výstavbou, vytyčení stavby a obvodu staveniště apod.) a k uvedení stavby do  
užívání a řádnému předání dokončeného díla.</t>
  </si>
  <si>
    <t>Položka zahrnuje:  
- veškeré náklady spojené s objednatelem požadovanými pracemi  
Položka nezahrnuje:  
- x</t>
  </si>
  <si>
    <t>7</t>
  </si>
  <si>
    <t>02943</t>
  </si>
  <si>
    <t>OSTATNÍ POŽADAVKY - VYPRACOVÁNÍ RDS</t>
  </si>
  <si>
    <t>Realizační dokumentace objektů stavby, přechodné úpravy DIO apod.</t>
  </si>
  <si>
    <t>8</t>
  </si>
  <si>
    <t>02944</t>
  </si>
  <si>
    <t>OSTAT POŽADAVKY - DOKUMENTACE SKUTEČ PROVEDENÍ V DIGIT FORMĚ</t>
  </si>
  <si>
    <t>Dokumentace skutečného provedení stavby 4x tiskem + 1x digitálně</t>
  </si>
  <si>
    <t>SO 134.2</t>
  </si>
  <si>
    <t>Úprava chodníku vpravo</t>
  </si>
  <si>
    <t>015130</t>
  </si>
  <si>
    <t>POPLATKY ZA LIKVIDACI ODPADŮ NEKONTAMINOVANÝCH - 17 03 02  VYBOURANÝ ASFALTOVÝ BETON BEZ DEHTU</t>
  </si>
  <si>
    <t>T</t>
  </si>
  <si>
    <t>pol. 11313 58,2*2,4=139.680 [A]</t>
  </si>
  <si>
    <t>1. Položka obsahuje:  
 – veškeré poplatky provozovateli skládky, recyklační linky nebo jiného zařízení na zpracování nebo likvidaci odpadů související s převzetím, uložením, zpracováním nebo likvidací odpadu  
2. Položka neobsahuje:  
 – náklady spojené s dopravou odpadu z místa stavby na místo převzetí provozovatelem skládky, recyklační linky nebo jiného zařízení na zpracování nebo likvidaci odpadů  
3. Způsob měření:  
Tunou se rozumí hmotnost odpadu vytříděného v souladu se zákonem č. 541/2020 Sb., o nakládání s odpady, v platném znění.</t>
  </si>
  <si>
    <t>015140</t>
  </si>
  <si>
    <t>POPLATKY ZA LIKVIDACI ODPADŮ NEKONTAMINOVANÝCH - 17 01 01  BETON Z DEMOLIC OBJEKTŮ, ZÁKLADŮ TV</t>
  </si>
  <si>
    <t>pol. 11352 163*0,2*0,4*2,4+122,5*0,15*0,3*2,4=44.526 [A] 
pol. 915402 41,125*0,20*2,4=19.740 [B] 
pol. 96615 17,738*2,4=42.571 [C]</t>
  </si>
  <si>
    <t>015330</t>
  </si>
  <si>
    <t>POPLATKY ZA LIKVIDACI ODPADŮ NEKONTAMINOVANÝCH - 17 05 04  KAMENNÁ SUŤ</t>
  </si>
  <si>
    <t>pol. 11332 72,975*1,9=138.653 [A]</t>
  </si>
  <si>
    <t>Zemní práce</t>
  </si>
  <si>
    <t>11313</t>
  </si>
  <si>
    <t>ODSTRANĚNÍ KRYTU ZPEVNĚNÝCH PLOCH S ASFALTOVÝM POJIVEM</t>
  </si>
  <si>
    <t>M3</t>
  </si>
  <si>
    <t>odstranění asfaltového krytu v místě výměny krytu a úprav  
asfaltové kry na trvalou skládku</t>
  </si>
  <si>
    <t>dle situace 
odhad 120 mm 
(305,0+180,0)*0,120=58.200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</si>
  <si>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</si>
  <si>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11317</t>
  </si>
  <si>
    <t>ODSTRAN KRYTU ZPEVNĚNÝCH PLOCH Z DLAŽEB KOSTEK</t>
  </si>
  <si>
    <t>plocha chodníku z kostek 
včetně odvozu na skládku a poplatku za skládku</t>
  </si>
  <si>
    <t>dle stávajícího stavu  
1,5*0,120=0.180 [A]</t>
  </si>
  <si>
    <t>Položka zahrnuje:  
- veškerou manipulaci s vybouranou sutí a s vybouranými hmotami vč. uložení na skládku.   
Položka nezahrnuje:  
-  poplatek za skládku, který se vykazuje v položce 0141** (s výjimkou malého množství bouraného materiálu, kde je možné poplatek zahrnout do jednotkové ceny bourání – tento fakt musí být uveden v doplňujícím textu k položce). jednotkové ceny bourání – tento fakt musí být uveden v doplňujícím textu k položce).</t>
  </si>
  <si>
    <t>11332</t>
  </si>
  <si>
    <t>ODSTRANĚNÍ PODKLADŮ ZPEVNĚNÝCH PLOCH Z KAMENIVA NESTMELENÉHO</t>
  </si>
  <si>
    <t>odstranění podkladních vrstev chodníků    
včetně naložení, odvozu na skládku odpadu a uložení na skládce</t>
  </si>
  <si>
    <t>dle situace 
v plochách původního asfaltového krytu (305,0+180,0)*0,150=72.750 [A] 
v plochách původních kostek 1,5*0,150=0.225 [B] 
Celkem: A+B=72.975 [C]</t>
  </si>
  <si>
    <t>11352</t>
  </si>
  <si>
    <t>ODSTRANĚNÍ CHODNÍKOVÝCH A SILNIČNÍCH OBRUBNÍKŮ BETONOVÝCH</t>
  </si>
  <si>
    <t>M</t>
  </si>
  <si>
    <t>stávající betonové obruby do silnice a do zelených ploch - včetně lože 
na trvalou skládku</t>
  </si>
  <si>
    <t>dle situace 
silniční obruby (100,0+63,0)=163.000 [A] 
záhonové obruby (28,5+17,5+9,0+14,0+29,5+9,0+15,0)=122.500 [B] 
Celkem: A+B=285.500 [C]</t>
  </si>
  <si>
    <t>11372E</t>
  </si>
  <si>
    <t>FRÉZOVÁNÍ ZPEVNĚNÝCH PLOCH ASFALT DROBNÝCH OPRAV A PLOŠ ROZPADŮ DO 500M2</t>
  </si>
  <si>
    <t>odstranění krytu podél obruby včetně zazubení pro napojení vrstev</t>
  </si>
  <si>
    <t>dle situace 
103+65=168.000 [A] 
a*0,10=16.800 [B]</t>
  </si>
  <si>
    <t>Položka zahrnuje:  
- veškerou manipulaci s vybouranou sutí a s vybouranými hmotami vč. uložení na skládku.   
Položka nezahrnuje:  
-  poplatek za skládku, který se vykazuje v položce 0141** (s výjimkou malého množství bouraného materiálu, kde je možné poplatek zahrnout do jednotkové ceny bourání – tento fakt musí být uveden v doplňujícím textu k položce).</t>
  </si>
  <si>
    <t>113764</t>
  </si>
  <si>
    <t>FRÉZOVÁNÍ DRÁŽKY PRŮŘEZU DO 400MM2 V ASFALTOVÉ VOZOVCE</t>
  </si>
  <si>
    <t>komůrka dle VL 211.07 pro zálivku za horka</t>
  </si>
  <si>
    <t>dle situace 
ve spáře napojení 104+1+1+65+1+1=173.000 [A] 
ve spáře podél přídlažby 101+63,5=164.500 [B] 
Celkem: A+B=337.500 [C]</t>
  </si>
  <si>
    <t>Položka zahrnuje:  
- veškerou manipulaci s vybouranou sutí a s vybouranými hmotami vč. uložení na skládku.  
Položka nezahrnuje:  
- x</t>
  </si>
  <si>
    <t>18110</t>
  </si>
  <si>
    <t>ÚPRAVA PLÁNĚ SE ZHUTNĚNÍM V HORNINĚ TŘ. I</t>
  </si>
  <si>
    <t>M2</t>
  </si>
  <si>
    <t>dle situace 
333+112+20,4=465.400 [A] 
a*1,15=535.210 [B] včetně rozšíření proti teoretické ploše krytu</t>
  </si>
  <si>
    <t>Položka zahrnuje:  
- úpravu pláně včetně vyrovnání výškových rozdílů. Míru zhutnění určuje projekt.  
Položka nezahrnuje:  
- x</t>
  </si>
  <si>
    <t>11</t>
  </si>
  <si>
    <t>18481</t>
  </si>
  <si>
    <t>OCHRANA STROMŮ BEDNĚNÍM</t>
  </si>
  <si>
    <t>ochrana stromu ve stavbě - bednění, ruční výkop a pod.</t>
  </si>
  <si>
    <t>dle situace  
10 stromů 10*2,0*0,3*8=48.000 [A]</t>
  </si>
  <si>
    <t>Položka zahrnuje:  
- veškerý materiál, výrobky a polotovary, včetně mimostaveništní a vnitrostaveništní dopravy (rovněž přesuny), včetně naložení a složení, případně s uložením  
Položka nezahrnuje:  
- x</t>
  </si>
  <si>
    <t>Základy</t>
  </si>
  <si>
    <t>12</t>
  </si>
  <si>
    <t>21361</t>
  </si>
  <si>
    <t>DRENÁŽNÍ VRSTVY Z GEOTEXTILIE</t>
  </si>
  <si>
    <t>separační a filtrační geotextilie dle požadavků TP 97 CBR &gt; 3kN</t>
  </si>
  <si>
    <t>Položka zahrnuje:  
- dodávku předepsané geotextilie (včetně nutných přesahů) pro drenážní vrstvu, včetně mimostaveništní a vnitrostaveništní dopravy  
- provedení drenážní vrstvy předepsaných rozměrů a předepsaného tvaru  
Položka nezahrnuje:  
- x</t>
  </si>
  <si>
    <t>Komunikace</t>
  </si>
  <si>
    <t>13</t>
  </si>
  <si>
    <t>56143G</t>
  </si>
  <si>
    <t>SMĚSI Z KAMENIVA STMELENÉ CEMENTEM  SC C 8/10 TL. DO 150MM</t>
  </si>
  <si>
    <t>zesílená podkladní vrstva v nárožích a sjezdech a opravy podkladní vrstvy v komunikaci</t>
  </si>
  <si>
    <t>dle situace a VPŘ 
nároží + sjezdy 30+10+112=152.000 [A] 
varovné prvky 20,4=20.400 [B] 
podél přídlažby v komunikaci (104+65)*0,3=50.700 [C] 
Celkem: A+B+C=223.100 [D]</t>
  </si>
  <si>
    <t>Položka zahrnuje:  
- dodání směsi v požadované kvalitě  
- očištění podkladu  
- uložení směsi dle předepsaného technologického předpisu a zhutnění vrstvy v předepsané tloušťce  
- zřízení vrstvy bez rozlišení šířky, pokládání vrstvy po etapách, včetně pracovních spar a spojů  
- úpravu napojení, ukončení  
- úpravu dilatačních spar včetně předepsané výztuže  
Položka nezahrnuje:  
- postřiky, nátěry</t>
  </si>
  <si>
    <t>14</t>
  </si>
  <si>
    <t>56333</t>
  </si>
  <si>
    <t>VOZOVKOVÉ VRSTVY ZE ŠTĚRKODRTI TL. DO 150MM</t>
  </si>
  <si>
    <t>podkladní vrstva chodníků  
ŠDb 0-32</t>
  </si>
  <si>
    <t>dle situace 
v ploše chodníků mimo zesílení SC 
333-30-10=293.000 [A]</t>
  </si>
  <si>
    <t>Položka zahrnuje:  
- dodání kameniva předepsané kvality a zrnitosti  
- rozprostření a zhutnění vrstvy v předepsané tloušťce  
- zřízení vrstvy bez rozlišení šířky, pokládání vrstvy po etapách  
Položka nezahrnuje:  
- postřiky, nátěry</t>
  </si>
  <si>
    <t>15</t>
  </si>
  <si>
    <t>572213</t>
  </si>
  <si>
    <t>SPOJOVACÍ POSTŘIK Z EMULZE DO 0,5KG/M2</t>
  </si>
  <si>
    <t>spojovací postřiky</t>
  </si>
  <si>
    <t>dle situace a VPŘ 
pod ACO (104+65)*1,0=169.000 [A] 
pod ACP (104+65)*0,75=126.750 [B] 
Celkem: A+B=295.750 [C]</t>
  </si>
  <si>
    <t>Položka zahrnuje:  
- dodání všech předepsaných materiálů pro postřiky v předepsaném množství  
- provedení dle předepsaného technologického předpisu  
- zřízení vrstvy bez rozlišení šířky, pokládání vrstvy po etapách  
- úpravu napojení, ukončení  
Položka nezahrnuje:  
- x</t>
  </si>
  <si>
    <t>16</t>
  </si>
  <si>
    <t>574A33</t>
  </si>
  <si>
    <t>ASFALTOVÝ BETON PRO OBRUSNÉ VRSTVY ACO 11 TL. 40MM</t>
  </si>
  <si>
    <t>ACO 11  50/70</t>
  </si>
  <si>
    <t>dle situace 
(104,0+65,0)*1,0=169.000 [A]</t>
  </si>
  <si>
    <t>Položka zahrnuje:  
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Položka nezahrnuje:  
- postřiky, nátěry  
- těsnění podél obrubníků, dilatačních zařízení, odvodňovacích proužků, odvodňovačů, vpustí, šachet a pod.</t>
  </si>
  <si>
    <t>17</t>
  </si>
  <si>
    <t>574E06</t>
  </si>
  <si>
    <t>ASFALTOVÝ BETON PRO PODKLADNÍ VRSTVY ACP 16+, 16S</t>
  </si>
  <si>
    <t>ACP 16+  tl. 50mm + vyrovnávky   50/70</t>
  </si>
  <si>
    <t>dle situace a VPŘ 
(104,0+65,0)*0,75=126.750 [A] 
průměrná tloušťka 0,05=0.050 [B] 
celkem včetně vyrovnávek a*b*1,2=7.605 [C]</t>
  </si>
  <si>
    <t>18</t>
  </si>
  <si>
    <t>582612</t>
  </si>
  <si>
    <t>KRYTY Z BETON DLAŽDIC SE ZÁMKEM ŠEDÝCH TL 80MM DO LOŽE Z KAM</t>
  </si>
  <si>
    <t>dlážděné kryty chodníků - barva šedá, zámková dlažba vzor "H"</t>
  </si>
  <si>
    <t>dle situace 
chodníkové plochy 165,0+33,0+135,0=333.000 [A] 
sjezdy 15,5+3,5+12,5+3,0+28,0+7,0+14,5+17,5+10,5=112.000 [B] 
Celkem: A+B=445.000 [C]</t>
  </si>
  <si>
    <t>Položka zahrnuje:  
- dodání dlažebního materiálu v požadované kvalitě, dodání materiálu pro předepsané lože v tloušťce předepsané dokumentací a pro předepsanou výplň spar  
- očištění podkladu  
- uložení dlažby dle předepsaného technologického předpisu včetně předepsané podkladní vrstvy a předepsané výplně spar  
- zřízení vrstvy bez rozlišení šířky, pokládání vrstvy po etapách   
- úpravu napojení, ukončení podél obrubníků, dilatačních zařízení, odvodňovacích proužků, odvodňovačů, vpustí, šachet a pod., nestanoví-li zadávací dokumentace jinak  
Položka nezahrnuje:  
- postřiky, nátěry  
- těsnění podél obrubníků, dilatačních zařízení, odvodňovacích proužků, odvodňovačů, vpustí, šachet a pod.</t>
  </si>
  <si>
    <t>19</t>
  </si>
  <si>
    <t>58261B</t>
  </si>
  <si>
    <t>KRYTY Z BETON DLAŽDIC SE ZÁMKEM BAREV RELIÉF TL 80MM DO LOŽE Z KAM</t>
  </si>
  <si>
    <t>varovné a signální pásy včetně 2x vyspárování  drtí - červená barva, dlažba s hmatovými výstupky - zámková dlažba</t>
  </si>
  <si>
    <t>dle situace 
varovný pás 2,4+2,2+2,6+4,5+3,0+2,25+2,25+1,2=20.400 [A]</t>
  </si>
  <si>
    <t>20</t>
  </si>
  <si>
    <t>587206</t>
  </si>
  <si>
    <t>PŘEDLÁŽDĚNÍ KRYTU Z BETONOVÝCH DLAŽDIC SE ZÁMKEM</t>
  </si>
  <si>
    <t>předláždění stávajících dlážděných ploch dotčených stavbou   
zpětné využití původního materiálu krytu do nového lože tl.40 mm</t>
  </si>
  <si>
    <t>předpoklad  
2,0*2,0=4.000 [A] 
3,95*2,0=7.900 [B] 
Celkem: A+B=11.900 [C]</t>
  </si>
  <si>
    <t>Položka zahrnuje:  
- pod pojmem *předláždění* se rozumí rozebrání stávající dlažby a pokládka dlažby ze stávajícího dlažebního materiálu (bez dodávky nového)  
- nezbytnou manipulaci s tímto materiálem (nakládání, doprava, složení, očištění)  
- dodání a rozprostření materiálu pro lože a jeho tloušťku předepsanou dokumentací a pro předepsanou výplň spar  
Položka nezahrnuje:  
- doplnění plochy s použitím nového materiálu (vykazuje se v položce č.582)</t>
  </si>
  <si>
    <t>Přidružená stavební výroba</t>
  </si>
  <si>
    <t>21</t>
  </si>
  <si>
    <t>711507</t>
  </si>
  <si>
    <t>OCHRANA IZOLACE NA POVRCHU Z PE FÓLIE</t>
  </si>
  <si>
    <t>nopová fólie na styku chodníku a podezdívek a soklů</t>
  </si>
  <si>
    <t>dle situace a VPŘ 
délka souběhu 24,0+29,0+13,0+59,0=125.000 [A] 
a*0,75*1,10=103.125 [B]  včetně přesahů</t>
  </si>
  <si>
    <t>Položka zahrnuje:  
- dodání předepsaného ochranného materiálu  
- zřízení ochrany izolace  
Položka nezahrnuje:  
- x</t>
  </si>
  <si>
    <t>22</t>
  </si>
  <si>
    <t>72124</t>
  </si>
  <si>
    <t>LAPAČE STŘEŠNÍCH SPLAVENIN</t>
  </si>
  <si>
    <t>KUS</t>
  </si>
  <si>
    <t>výměna lapače střešních splavenin - plastový do DN 150 (případný nadstandard zajišťuje majitel objektu) 
včetně nutných montážních a zemním prací, včetně výměny 1m svodu + 1m porubí v chodníku</t>
  </si>
  <si>
    <t>dle situace 2+2+1+1+1=7.000 [A]</t>
  </si>
  <si>
    <t>Položka zahrnuje:  
- výrobní dokumentaci (včetně technologického předpisu)  
- dodání veškerého instalačního a pomocného materiálu (trouby, trubky, armatury, tvarové kusy, spojovací a těsnící materiál a pod.), podpěrných, závěsných, upevňovacích prvků, včetně potřebných úprav  
- zednické výpomoci, jako je vysekávání kapes a rýh, jejich vyplnění a začištění  
- úprava podkladu a osazení podpěr, osazení a očištění podkladu a podpěr  
- zřízení plně funkční instalace, kompletní soustavy, podle příslušného technologického předpisu  
- zřízení instalace i jednotlivých částí po etapách, včetně pracovních spar a spojů  
- úprava a příprava prostupů, okolí podpěr, zaústění a napojení a upevnění odpadních výustek  
- úprava, očištění a ošetření prostoru kolem instalace  
Položka nezahrnuje:  
- x</t>
  </si>
  <si>
    <t>Potrubí</t>
  </si>
  <si>
    <t>23</t>
  </si>
  <si>
    <t>89712</t>
  </si>
  <si>
    <t>VPUSŤ KANALIZAČNÍ ULIČNÍ KOMPLETNÍ Z BETONOVÝCH DÍLCŮ</t>
  </si>
  <si>
    <t>výměna stávajících vpustí - včetně mříže a koše</t>
  </si>
  <si>
    <t>dle situace  
3=3.000 [A]</t>
  </si>
  <si>
    <t>Položka zahrnuje:  
- dodávku a osazení předepsaných dílů včetně mříže  
- výplň, těsnění a tmelení spar a spojů,  
- opatření povrchů betonu izolací proti zemní vlhkosti v částech, kde přijdou do styku se zeminou nebo kamenivem,  
- předepsané podkladní konstrukce  
Položka nezahrnuje:  
- x</t>
  </si>
  <si>
    <t>24</t>
  </si>
  <si>
    <t>89921</t>
  </si>
  <si>
    <t>VÝŠKOVÁ ÚPRAVA POKLOPŮ</t>
  </si>
  <si>
    <t>výšková úprava poklopů v chodníku na novou úroveň nivelety chodníku 
včetně nutného materiálu a prací pro snížení nebo zvýšení do 100mm</t>
  </si>
  <si>
    <t>dle situace 
1+1+1=3.000 [A]</t>
  </si>
  <si>
    <t>Položka zahrnuje:  
- všechny nutné práce a materiály pro zvýšení nebo snížení zařízení (včetně nutné úpravy stávajícího povrchu vozovky nebo chodníku)  
Položka nezahrnuje:  
- x</t>
  </si>
  <si>
    <t>25</t>
  </si>
  <si>
    <t>89923</t>
  </si>
  <si>
    <t>VÝŠKOVÁ ÚPRAVA KRYCÍCH HRNCŮ</t>
  </si>
  <si>
    <t>výšková úprava na novou úroveň nivelety chodníku 
včetně nutného materiálu a prací pro snížení nebo zvýšení do 100mm</t>
  </si>
  <si>
    <t>dle situace 
v chodníku 1+1+1+1+1+1+1=7.000 [A] 
v silnici 1+1=2.000 [B] 
Celkem: A+B=9.000 [C]</t>
  </si>
  <si>
    <t>26</t>
  </si>
  <si>
    <t>899901</t>
  </si>
  <si>
    <t>PŘEPOJENÍ PŘÍPOJEK</t>
  </si>
  <si>
    <t>podchycení a dopojení včetně systému dodatečného napojení, potrubí do DN 200 PVC délky do 5,0 m a příslušných spojek pro napojení na stáv. přípojky nebo vsazených odboček; včetně výkopu, potrubí, tvarovek, podsypu, obsypu</t>
  </si>
  <si>
    <t>dle situace 
3x UV 3=3.000 [A]</t>
  </si>
  <si>
    <t>Položka zahrnuje:  
- řez na potrubí  
- dodání a osazení příslušných tvarovek a armatur  
Položka nezahrnuje:  
- x</t>
  </si>
  <si>
    <t>Ostatní konstrukce a práce</t>
  </si>
  <si>
    <t>27</t>
  </si>
  <si>
    <t>915401</t>
  </si>
  <si>
    <t>VODOROVNÉ DOPRAVNÍ ZNAČENÍ BETON PREFABRIK - DODÁVKA A POKLÁDKA</t>
  </si>
  <si>
    <t>obnova betonové přídlažby</t>
  </si>
  <si>
    <t>dle situace 
(101+63,5)*0,25=41.125 [A]</t>
  </si>
  <si>
    <t>Položka zahrnuje:  
- dodávku betonových prefabrikátů  
- jejich osazení do předepsaného lože  
Položka nezahrnuje:  
- x</t>
  </si>
  <si>
    <t>28</t>
  </si>
  <si>
    <t>915402</t>
  </si>
  <si>
    <t>VODOR DOPRAV ZNAČ BETON PREFABRIK - ODSTRANĚNÍ</t>
  </si>
  <si>
    <t>odstranění stávající betonové přídlažby včetně lože</t>
  </si>
  <si>
    <t>Položka zahrnuje:  
- odstranění a odklizení vybouraného materiálu s odvozem na skládku  
Položka nezahrnuje:  
- x</t>
  </si>
  <si>
    <t>29</t>
  </si>
  <si>
    <t>917223</t>
  </si>
  <si>
    <t>SILNIČNÍ A CHODNÍKOVÉ OBRUBY Z BETONOVÝCH OBRUBNÍKŮ ŠÍŘ 100MM</t>
  </si>
  <si>
    <t>chodníkový obrubník vnějš, lemování zelených pásů - včetně bet. lože C20/25 s boční opěrou</t>
  </si>
  <si>
    <t>dle situace 
15,0+9,0+30,0+6,0+14,0+8,0+18,0+27,5=127.500 [A] 
rezerva na dopojení vjezdů 10=10.000 [B] 
Celkem: A+B=137.500 [C]</t>
  </si>
  <si>
    <t>Položka zahrnuje:  
- dodání a pokládku betonových obrubníků o rozměrech předepsaných zadávací dokumentací  
- betonové lože i boční betonovou opěrku  
Položka nezahrnuje:  
- x</t>
  </si>
  <si>
    <t>30</t>
  </si>
  <si>
    <t>917224</t>
  </si>
  <si>
    <t>SILNIČNÍ A CHODNÍKOVÉ OBRUBY Z BETONOVÝCH OBRUBNÍKŮ ŠÍŘ 150MM</t>
  </si>
  <si>
    <t>silniční obruby do betonového lože z opěrou - standardní - podsázka 100 - 150 mm</t>
  </si>
  <si>
    <t>dle situace 
3,5+14,0+7,5+30,0+13,5+6,0+15,5+26,5=116.500 [A]</t>
  </si>
  <si>
    <t>31</t>
  </si>
  <si>
    <t>b</t>
  </si>
  <si>
    <t>silniční obruby do betonového lože z opěrou - snížené, přejízdné</t>
  </si>
  <si>
    <t>dle situace  
4,5+4,5+9,5+8,0+5,5+3,5+5,5+6,0=47.000 [A] 
přechodové 9+9=18.000 [B] 
Celkem: A+B=65.000 [C]</t>
  </si>
  <si>
    <t>32</t>
  </si>
  <si>
    <t>91781</t>
  </si>
  <si>
    <t>VÝŠKOVÁ ÚPRAVA OBRUBNÍKŮ BETONOVÝCH</t>
  </si>
  <si>
    <t>vyrovnání obrub v napojení na nový stav</t>
  </si>
  <si>
    <t>2,0+1,0+1,0+1,0+1,0+2,0=8.000 [A]</t>
  </si>
  <si>
    <t>Položka zahrnuje:  
- vytrhání, očištění, manipulaci  
- nové betonové lože a osazení.   
Položka nezahrnuje:  
- nutné doplnění novými obrubami se uvede v položkách 9172 až 9177</t>
  </si>
  <si>
    <t>33</t>
  </si>
  <si>
    <t>919112</t>
  </si>
  <si>
    <t>ŘEZÁNÍ ASFALTOVÉHO KRYTU VOZOVEK TL DO 100MM</t>
  </si>
  <si>
    <t>zařezání a odbourání styčných hran v místech napojení na stávající asfaltový povrch</t>
  </si>
  <si>
    <t>dle situace 
ve vozovce ve spáře napojení 104+1+1+65+1+1=173.000 [A]</t>
  </si>
  <si>
    <t>Položka zahrnuje:  
- řezání vozovkové vrstvy v předepsané tloušťce  
- spotřeba vody  
Položka nezahrnuje:  
- x</t>
  </si>
  <si>
    <t>34</t>
  </si>
  <si>
    <t>931324</t>
  </si>
  <si>
    <t>TĚSNĚNÍ DILATAČ SPAR ASF ZÁLIVKOU MODIFIK PRŮŘ DO 400MM2</t>
  </si>
  <si>
    <t>zálivka spar ve vozovce   
zálivka za horka dle ČSN 14188 - typ N2</t>
  </si>
  <si>
    <t>Položka zahrnuje:  
- dodávku a osazení předepsaného materiálu  
- očištění ploch spáry před úpravou  
- očištění okolí spáry po úpravě  
Položka nezahrnuje:  
- těsnící profil</t>
  </si>
  <si>
    <t>35</t>
  </si>
  <si>
    <t>96615</t>
  </si>
  <si>
    <t>BOURÁNÍ KONSTRUKCÍ Z PROSTÉHO BETONU</t>
  </si>
  <si>
    <t>v místě výkopů, oprav 
na trvalou skládku</t>
  </si>
  <si>
    <t>předpoklad 1=1.000 [A]</t>
  </si>
  <si>
    <t>Položka zahrnuje:  
- rozbourání konstrukce bez ohledu na použitou technologii  
- veškeré pomocné konstrukce (lešení a pod.)  
- veškerou manipulaci s vybouranou sutí a hmotami včetně uložení na skládku  
- veškeré další práce plynoucí z technologického předpisu a z platných předpisů  
Položka nezahrnuje:  
- poplatek za skládku, který se vykazuje v položce 0141** (s výjimkou malého množství bouraného materiálu, kde je možné poplatek zahrnout do jednotkové ceny bourání – tento fakt musí být uveden v doplňujícím textu k položce)</t>
  </si>
  <si>
    <t>36</t>
  </si>
  <si>
    <t>96687</t>
  </si>
  <si>
    <t>VYBOURÁNÍ ULIČNÍCH VPUSTÍ KOMPLETNÍCH</t>
  </si>
  <si>
    <t>stávající vpusti - na skládku, včetně uložení a poplatku za skládku</t>
  </si>
  <si>
    <t>Položka zahrnuje:  
- kompletní bourací práce včetně nezbytného rozsahu zemních prací,  
- veškerou manipulaci s vybouranou sutí a hmotami včetně uložení na skládku,  
- veškeré další práce plynoucí z technologického předpisu a z platných předpisů,  
Položka nezahrnuje:  
- poplatek za skládku, který se vykazuje v položce 0141** (s výjimkou malého množství bouraného materiálu, kde je možné poplatek zahrnout do jednotkové ceny bourání – tento fakt musí být uveden v doplňujícím textu k položce)</t>
  </si>
  <si>
    <t>SO 134.4</t>
  </si>
  <si>
    <t>pol. 11313 128,0*0,120*2,4=36.864 [A]</t>
  </si>
  <si>
    <t>pol. 915402 60*0,25*0,20*2,4=7.200 [A] 
pol. 96615 6,285*2,4=15.084 [B] 
Celkem: A+B=22.284 [C]</t>
  </si>
  <si>
    <t>pol. 11332 128,0*0,150*1,9=36.480 [A]</t>
  </si>
  <si>
    <t>dle situace 
odhad 120 mm 
128,0*0,120=15.360 [A]</t>
  </si>
  <si>
    <t>dle situace 
v plochách původního asfaltového krytu 
128,0*0,150=19.200 [A]</t>
  </si>
  <si>
    <t>113534</t>
  </si>
  <si>
    <t>ODSTRANĚNÍ CHODNÍKOVÝCH KAMENNÝCH OBRUBNÍKŮ, ODVOZ DO 5KM</t>
  </si>
  <si>
    <t>stávající silniční obruby včetně očištění, napaletování a odvozu dle dispozic TS do 5km</t>
  </si>
  <si>
    <t>dle situace 
55,0=55.000 [A]</t>
  </si>
  <si>
    <t>113544</t>
  </si>
  <si>
    <t>ODSTRANĚNÍ OBRUB Z KRAJNÍKŮ, ODVOZ DO 5KM</t>
  </si>
  <si>
    <t>stávající chodníkové obruby včetně očištění, napaletování a odvozu dle dispozic TS do 5km</t>
  </si>
  <si>
    <t>dle situace 
53,0-5,0=48.000 [A]</t>
  </si>
  <si>
    <t>dle situace 
62=62.000 [A] 
a*0,10=6.200 [B]</t>
  </si>
  <si>
    <t>dle situace 
ve spáře napojení 64=64.000 [A] 
ve spáře podél přídlažby 60=60.000 [B] 
Celkem: A+B=124.000 [C]</t>
  </si>
  <si>
    <t>12110</t>
  </si>
  <si>
    <t>SEJMUTÍ ORNICE NEBO LESNÍ PŮDY</t>
  </si>
  <si>
    <t>sejmutí ornice v pruhu za obrubou a uložení v místě stavby pro zpětné využití</t>
  </si>
  <si>
    <t>dle situace 
55,0*1,0=55.000 [A] 
a*0,20=11.000 [B]</t>
  </si>
  <si>
    <t>Položka zahrnuje:  
- sejmutí ornice bez ohledu na tloušťku vrstvy  
-  její vodorovnou dopravu  
Položka nezahrnuje:  
- uložení na trvalou skládku</t>
  </si>
  <si>
    <t>12573</t>
  </si>
  <si>
    <t>VYKOPÁVKY ZE ZEMNÍKŮ A SKLÁDEK TŘ. I</t>
  </si>
  <si>
    <t>zpětné natěžení ornice pro zpětné využití ve stavbě</t>
  </si>
  <si>
    <t>Položka zahrnuje:  
- vodorovnou a svislou dopravu,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ruční vykopávky, odstranění kořenů a napadávek  
- pažení, vzepření a rozepření vč. přepažování (vyjma pažení záporového a štětových stěn)  
- úpravu, ochranu a očištění dna, základové spáry, stěn a svahů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Položka nezahrnuje:  
- práce spojené s otvírkou zemníku</t>
  </si>
  <si>
    <t>17120</t>
  </si>
  <si>
    <t>ULOŽENÍ SYPANINY DO NÁSYPŮ A NA SKLÁDKY BEZ ZHUTNĚNÍ</t>
  </si>
  <si>
    <t>uložení ornice na deponii</t>
  </si>
  <si>
    <t>Položka zahrnuje:  
- kompletní provedení zemní konstrukce do předepsaného tvaru  
- ošetření úložiště po celou dobu práce v něm vč. klimatických opatření  
- ztížení v okolí vedení, konstrukcí a objektů a jejich dočasné zajištění  
- ztížení provádění ve ztížených podmínkách a stísněných prostorech  
- ztížené ukládání sypaniny pod vodu  
- ukládání po vrstvách a po jiných nutných částech (figurách) vč. dosypávek  
- spouštění a nošení materiálu  
- úprava, očištění a ochrana podloží a svahů  
- svahování,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  
Položka nezahrnuje:  
- x</t>
  </si>
  <si>
    <t>dle situace 
91,0+1,6=92.600 [A] 
a*1,15=106.490 [B] včetně rozšíření proti teoretické ploše krytu</t>
  </si>
  <si>
    <t>18230</t>
  </si>
  <si>
    <t>ROZPROSTŘENÍ ORNICE V ROVINĚ</t>
  </si>
  <si>
    <t>zpětné rozprostření ornice za obrubou</t>
  </si>
  <si>
    <t>Položka zahrnuje:  
- nutné přemístění ornice z dočasných skládek vzdálených do 50m  
- rozprostření ornice v předepsané tloušťce v rovině a ve svahu do 1:5</t>
  </si>
  <si>
    <t>18241</t>
  </si>
  <si>
    <t>ZALOŽENÍ TRÁVNÍKU RUČNÍM VÝSEVEM</t>
  </si>
  <si>
    <t>založení trávníku - parková směs 20g / m2  včetně uválcování</t>
  </si>
  <si>
    <t>dle situace 
55,0*1,0=55.000 [A]</t>
  </si>
  <si>
    <t>Položka zahrnuje:  
- dodání předepsané travní směsi, její výsev na ornici, zalévání, první pokosení, to vše bez ohledu na sklon terénu  
Položka nezahrnuje:  
- x</t>
  </si>
  <si>
    <t>dle situace  
2 stromy 2*2,0*0,3*8=9.600 [A]</t>
  </si>
  <si>
    <t>dle situace a VPŘ 
nároží 6,0=6.000 [A] 
varovné prvky 1,6=1.600 [B] 
podél přídlažby v komunikaci 62,0*0,3=18.600 [C] 
Celkem: A+B+C=26.200 [D]</t>
  </si>
  <si>
    <t>dle situace 
v ploše chodníků mimo zesílení SC 
91,0-6,0=85.000 [A]</t>
  </si>
  <si>
    <t>dle situace a VPŘ 
pod ACO 62,0*1,0=62.000 [A] 
pod ACP 62,0*0,75=46.500 [B] 
Celkem: A+B=108.500 [C]</t>
  </si>
  <si>
    <t>dle situace 
62,0*1,0=62.000 [A]</t>
  </si>
  <si>
    <t>dle situace a VPŘ 
62,0*0,75=46.500 [A] 
průměrná tloušťka 0,05=0.050 [B] 
celkem včetně vyrovnávek a*b*1,2=2.790 [C]</t>
  </si>
  <si>
    <t>dlážděné kryty chodníků - barva šedá, zámková dlažba vzor "obdélník" dle ul. Pod Safari</t>
  </si>
  <si>
    <t>dle situace 
91,0=91.000 [A]</t>
  </si>
  <si>
    <t>dle situace 
varovný pás 1,60=1.600 [A]</t>
  </si>
  <si>
    <t>předpoklad 1,50*2,0=3.000 [A]</t>
  </si>
  <si>
    <t>dle situace 
60*0,25=15.000 [A]</t>
  </si>
  <si>
    <t>chodníkový obrubník vnější - včetně bet. lože C20/25 s boční opěrou</t>
  </si>
  <si>
    <t>dle situace 
15,0+4,0+15,0+15,5+4,0+2,5+1,5+2,0=59.500 [A]</t>
  </si>
  <si>
    <t>dle situace  
3,5=3.500 [A] 
přechodové 1+1=2.000 [B] 
Celkem: A+B=5.500 [C]</t>
  </si>
  <si>
    <t>2,0+2,0=4.000 [A]</t>
  </si>
  <si>
    <t>dle situace 
ve vozovce 1+62+1=64.000 [A]</t>
  </si>
  <si>
    <t>odtranění lože obrub v silnic a chodníku 
na trvalou skládku</t>
  </si>
  <si>
    <t>55*0,15*0,5=4.125 [A] 
48*0,15*0,3=2.160 [B] 
Celkem: A+B=6.285 [C]</t>
  </si>
  <si>
    <t>SO 431</t>
  </si>
  <si>
    <t>Veřejné osvětlení</t>
  </si>
  <si>
    <t>HZS</t>
  </si>
  <si>
    <t>Práce v HZS</t>
  </si>
  <si>
    <t>HZS1</t>
  </si>
  <si>
    <t>h</t>
  </si>
  <si>
    <t>HZS4</t>
  </si>
  <si>
    <t>Revize</t>
  </si>
  <si>
    <t>KS</t>
  </si>
  <si>
    <t>sada</t>
  </si>
  <si>
    <t>MAT</t>
  </si>
  <si>
    <t>Materiály</t>
  </si>
  <si>
    <t>MAT1</t>
  </si>
  <si>
    <t>Stožár bezpaticový třístupňový sadový s manžetou, žárový zinek</t>
  </si>
  <si>
    <t>LBH 6B</t>
  </si>
  <si>
    <t>MAT10</t>
  </si>
  <si>
    <t>Zemnící pásek</t>
  </si>
  <si>
    <t>KG</t>
  </si>
  <si>
    <t>FeZn 30x40</t>
  </si>
  <si>
    <t>MAT11</t>
  </si>
  <si>
    <t>Zemnící drát</t>
  </si>
  <si>
    <t>FeZn 10</t>
  </si>
  <si>
    <t>MAT12</t>
  </si>
  <si>
    <t>Smršťovací bužírka žlutozelená</t>
  </si>
  <si>
    <t>na FeZn10</t>
  </si>
  <si>
    <t>MAT13</t>
  </si>
  <si>
    <t>Chránička kabelová zemní</t>
  </si>
  <si>
    <t>Kopoflex průměr 50</t>
  </si>
  <si>
    <t>MAT14</t>
  </si>
  <si>
    <t>Chránička kabelová zemní, rezerva 4x přes komunikaci</t>
  </si>
  <si>
    <t>Kopoflex průměr 110</t>
  </si>
  <si>
    <t>MAT15</t>
  </si>
  <si>
    <t>Výstražná folie</t>
  </si>
  <si>
    <t>červená s bleskem</t>
  </si>
  <si>
    <t>MAT16</t>
  </si>
  <si>
    <t>Zemní kabelová spojka (Univerzální kabelový soubor Al+Cu 4x10 až 4x35)</t>
  </si>
  <si>
    <t>SVCZ S4-1</t>
  </si>
  <si>
    <t>MAT17</t>
  </si>
  <si>
    <t>Pomocný materiál</t>
  </si>
  <si>
    <t>%</t>
  </si>
  <si>
    <t>MAT2</t>
  </si>
  <si>
    <t>Elektrovýzbroj 1 pojistka</t>
  </si>
  <si>
    <t>SV-x9.35.4p vč. pojistky</t>
  </si>
  <si>
    <t>MAT3</t>
  </si>
  <si>
    <t>Svítidlo LED, silniční</t>
  </si>
  <si>
    <t>35W, 2700K</t>
  </si>
  <si>
    <t>MAT4</t>
  </si>
  <si>
    <t>Zemní vedení</t>
  </si>
  <si>
    <t>CYKY-J 4x10</t>
  </si>
  <si>
    <t>MAT5</t>
  </si>
  <si>
    <t>Smršťovací koncovka rozdělovací</t>
  </si>
  <si>
    <t>na kabel 4x10</t>
  </si>
  <si>
    <t>MAT6</t>
  </si>
  <si>
    <t>Kabel pro svítidla</t>
  </si>
  <si>
    <t>CYKY-J 3x1,5</t>
  </si>
  <si>
    <t>MAT7</t>
  </si>
  <si>
    <t>Svorka spojovací pásek-drát</t>
  </si>
  <si>
    <t>SR 3k</t>
  </si>
  <si>
    <t>MAT8</t>
  </si>
  <si>
    <t>Svorka spojovací pásek-pásek</t>
  </si>
  <si>
    <t>SR2</t>
  </si>
  <si>
    <t>MAT9</t>
  </si>
  <si>
    <t>Kabelové oko šroubové</t>
  </si>
  <si>
    <t>M10</t>
  </si>
  <si>
    <t>MONT</t>
  </si>
  <si>
    <t>Montážní práce</t>
  </si>
  <si>
    <t>MONT1</t>
  </si>
  <si>
    <t>Demontáž starých stožárů vč. patek a výložníků</t>
  </si>
  <si>
    <t>stožár 0505, 0470, 0469, 0465, 0464</t>
  </si>
  <si>
    <t>MONT10</t>
  </si>
  <si>
    <t>Instalace stožáru</t>
  </si>
  <si>
    <t>MONT11</t>
  </si>
  <si>
    <t>Montáž svítidel s přívodem</t>
  </si>
  <si>
    <t>MONT12</t>
  </si>
  <si>
    <t>Montáž smršťovací bužírky a koncovky</t>
  </si>
  <si>
    <t>MONT13</t>
  </si>
  <si>
    <t>Uložení zemního vedení - kabel silový s Cu jádrem 4x10mm2</t>
  </si>
  <si>
    <t>MONT14</t>
  </si>
  <si>
    <t>Příplatek za zatahování do chráničky do 0,75kg/m</t>
  </si>
  <si>
    <t>chránička 50</t>
  </si>
  <si>
    <t>MONT15</t>
  </si>
  <si>
    <t>Protlak pod komunikací do DN200, vč. položení rezervních chrániček</t>
  </si>
  <si>
    <t>MONT16</t>
  </si>
  <si>
    <t>Uložení uzemnění - zemnící pásek</t>
  </si>
  <si>
    <t>MONT17</t>
  </si>
  <si>
    <t>Připojení odboček drát do 10mm, uzemnění, včetně ošetření nátěrem</t>
  </si>
  <si>
    <t>MONT18</t>
  </si>
  <si>
    <t>Montáž kabelové zemní spojky</t>
  </si>
  <si>
    <t>MONT19</t>
  </si>
  <si>
    <t>Připojení svítidla a elektrovýzbroje stožáru (vč. připojovací skříně)</t>
  </si>
  <si>
    <t>vč. zakončení kabeláže</t>
  </si>
  <si>
    <t>MONT2</t>
  </si>
  <si>
    <t>Demontáž svítidel</t>
  </si>
  <si>
    <t>MONT20</t>
  </si>
  <si>
    <t>Připojení zemnících drátů ke stožárům</t>
  </si>
  <si>
    <t>MONT21</t>
  </si>
  <si>
    <t>Práce plošiny</t>
  </si>
  <si>
    <t>MONT22</t>
  </si>
  <si>
    <t>Poplatek za recyklaci svítidla</t>
  </si>
  <si>
    <t>MONT23</t>
  </si>
  <si>
    <t>Odvoz suti - beton do 20km, včetně likvidace</t>
  </si>
  <si>
    <t>MONT24</t>
  </si>
  <si>
    <t>Odvoz demontovaných stožárů, výložníků, svítidel do 10km</t>
  </si>
  <si>
    <t>dle požadavku správce VO</t>
  </si>
  <si>
    <t>37</t>
  </si>
  <si>
    <t>MONT3</t>
  </si>
  <si>
    <t>Odpojení starého vedení, odpojení odboček, zapojení odboček</t>
  </si>
  <si>
    <t>38</t>
  </si>
  <si>
    <t>MONT4</t>
  </si>
  <si>
    <t>Hloubení rýh do šířky 600mm</t>
  </si>
  <si>
    <t>39</t>
  </si>
  <si>
    <t>MONT5</t>
  </si>
  <si>
    <t>Odkopání kabelu ručně, příplatek za odkopávky v blízkosti inž. sítí</t>
  </si>
  <si>
    <t>40</t>
  </si>
  <si>
    <t>MONT6</t>
  </si>
  <si>
    <t>Hloubení šachet pro patky</t>
  </si>
  <si>
    <t>41</t>
  </si>
  <si>
    <t>MONT7</t>
  </si>
  <si>
    <t>Obsyp kabelu, vč. položení výstražné folie</t>
  </si>
  <si>
    <t>kopaný písek</t>
  </si>
  <si>
    <t>42</t>
  </si>
  <si>
    <t>MONT8</t>
  </si>
  <si>
    <t>Zásyp výkopu, zhutnění</t>
  </si>
  <si>
    <t>43</t>
  </si>
  <si>
    <t>MONT9</t>
  </si>
  <si>
    <t>Ukotvení sloupu včetně materiálu</t>
  </si>
  <si>
    <t>beton a zásyp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</si>
</sst>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7">
    <font>
      <sz val="10"/>
      <name val="Arial"/>
      <family val="2"/>
    </font>
    <font>
      <b/>
      <sz val="16"/>
      <color rgb="FF00000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  <font>
      <b/>
      <sz val="11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CB441A"/>
        <bgColor indexed="64"/>
      </patternFill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0" fillId="3" borderId="2" xfId="0" applyFont="1" applyFill="1" applyBorder="1"/>
    <xf numFmtId="0" fontId="5" fillId="3" borderId="2" xfId="0" applyFont="1" applyFill="1" applyBorder="1" applyAlignment="1">
      <alignment horizontal="right"/>
    </xf>
    <xf numFmtId="0" fontId="5" fillId="3" borderId="0" xfId="0" applyFont="1" applyFill="1" applyAlignment="1">
      <alignment horizontal="right"/>
    </xf>
    <xf numFmtId="0" fontId="2" fillId="3" borderId="0" xfId="0" applyFont="1" applyFill="1"/>
    <xf numFmtId="0" fontId="1" fillId="3" borderId="0" xfId="0" applyFont="1" applyFill="1" applyAlignment="1">
      <alignment horizontal="center" vertical="center"/>
    </xf>
    <xf numFmtId="0" fontId="0" fillId="3" borderId="0" xfId="0" applyFont="1" applyFill="1"/>
    <xf numFmtId="0" fontId="0" fillId="3" borderId="0" xfId="0" applyFont="1" applyFill="1"/>
    <xf numFmtId="0" fontId="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0" fillId="3" borderId="2" xfId="0" applyFont="1" applyFill="1" applyBorder="1"/>
    <xf numFmtId="4" fontId="3" fillId="3" borderId="0" xfId="0" applyNumberFormat="1" applyFont="1" applyFill="1" applyAlignment="1">
      <alignment horizontal="right"/>
    </xf>
    <xf numFmtId="0" fontId="0" fillId="3" borderId="1" xfId="0" applyFont="1" applyFill="1" applyBorder="1" applyAlignment="1">
      <alignment horizontal="center"/>
    </xf>
    <xf numFmtId="0" fontId="0" fillId="3" borderId="3" xfId="0" applyFont="1" applyFill="1" applyBorder="1"/>
    <xf numFmtId="0" fontId="5" fillId="3" borderId="0" xfId="0" applyFont="1" applyFill="1"/>
    <xf numFmtId="0" fontId="5" fillId="3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/>
    <xf numFmtId="0" fontId="5" fillId="3" borderId="2" xfId="0" applyFont="1" applyFill="1" applyBorder="1" applyAlignment="1">
      <alignment horizontal="left"/>
    </xf>
    <xf numFmtId="0" fontId="0" fillId="3" borderId="4" xfId="0" applyFont="1" applyFill="1" applyBorder="1"/>
    <xf numFmtId="0" fontId="3" fillId="0" borderId="1" xfId="0" applyFont="1" applyBorder="1" applyAlignment="1">
      <alignment horizontal="left"/>
    </xf>
    <xf numFmtId="4" fontId="3" fillId="0" borderId="1" xfId="0" applyNumberFormat="1" applyFont="1" applyBorder="1" applyAlignment="1">
      <alignment horizontal="right"/>
    </xf>
    <xf numFmtId="0" fontId="0" fillId="0" borderId="1" xfId="0" applyFont="1" applyBorder="1"/>
    <xf numFmtId="0" fontId="3" fillId="3" borderId="4" xfId="0" applyFont="1" applyFill="1" applyBorder="1" applyAlignment="1">
      <alignment horizontal="right"/>
    </xf>
    <xf numFmtId="0" fontId="3" fillId="3" borderId="4" xfId="0" applyFont="1" applyFill="1" applyBorder="1" applyAlignment="1">
      <alignment wrapText="1"/>
    </xf>
    <xf numFmtId="4" fontId="3" fillId="3" borderId="4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5" xfId="0" applyFont="1" applyBorder="1" applyAlignment="1">
      <alignment vertical="top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top"/>
    </xf>
    <xf numFmtId="0" fontId="6" fillId="0" borderId="1" xfId="0" applyFont="1" applyBorder="1" applyAlignment="1">
      <alignment horizontal="left" vertical="center" wrapText="1"/>
    </xf>
    <xf numFmtId="4" fontId="0" fillId="3" borderId="1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right"/>
    </xf>
    <xf numFmtId="4" fontId="3" fillId="3" borderId="2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3"/>
  <sheetViews>
    <sheetView tabSelected="1" workbookViewId="0" topLeftCell="A1">
      <selection activeCell="A1" sqref="A1:A3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7"/>
      <c r="B1" s="8"/>
      <c r="C1" s="8"/>
      <c r="D1" s="8"/>
      <c r="E1" s="8"/>
    </row>
    <row r="2" spans="1:5" ht="12.75" customHeight="1">
      <c r="A2" s="7"/>
      <c r="B2" s="6" t="s">
        <v>0</v>
      </c>
      <c r="C2" s="8"/>
      <c r="D2" s="8"/>
      <c r="E2" s="8"/>
    </row>
    <row r="3" spans="1:5" ht="20.1" customHeight="1">
      <c r="A3" s="7"/>
      <c r="B3" s="7"/>
      <c r="C3" s="8"/>
      <c r="D3" s="8"/>
      <c r="E3" s="8"/>
    </row>
    <row r="4" spans="1:5" ht="20.1" customHeight="1">
      <c r="A4" s="8"/>
      <c r="B4" s="5" t="s">
        <v>1</v>
      </c>
      <c r="C4" s="7"/>
      <c r="D4" s="7"/>
      <c r="E4" s="8"/>
    </row>
    <row r="5" spans="1:5" ht="12.75" customHeight="1">
      <c r="A5" s="8"/>
      <c r="B5" s="7" t="s">
        <v>2</v>
      </c>
      <c r="C5" s="7"/>
      <c r="D5" s="7"/>
      <c r="E5" s="8"/>
    </row>
    <row r="6" spans="1:5" ht="12.75" customHeight="1">
      <c r="A6" s="8"/>
      <c r="B6" s="10" t="s">
        <v>3</v>
      </c>
      <c r="C6" s="13">
        <f>SUM(C10:C13)</f>
        <v>0</v>
      </c>
      <c r="D6" s="8"/>
      <c r="E6" s="8"/>
    </row>
    <row r="7" spans="1:5" ht="12.75" customHeight="1">
      <c r="A7" s="8"/>
      <c r="B7" s="10" t="s">
        <v>4</v>
      </c>
      <c r="C7" s="13">
        <f>SUM(E10:E13)</f>
        <v>0</v>
      </c>
      <c r="D7" s="8"/>
      <c r="E7" s="8"/>
    </row>
    <row r="8" spans="1:5" ht="12.75" customHeight="1">
      <c r="A8" s="12"/>
      <c r="B8" s="12"/>
      <c r="C8" s="12"/>
      <c r="D8" s="12"/>
      <c r="E8" s="12"/>
    </row>
    <row r="9" spans="1:5" ht="12.75" customHeight="1">
      <c r="A9" s="11" t="s">
        <v>5</v>
      </c>
      <c r="B9" s="11" t="s">
        <v>6</v>
      </c>
      <c r="C9" s="11" t="s">
        <v>7</v>
      </c>
      <c r="D9" s="11" t="s">
        <v>8</v>
      </c>
      <c r="E9" s="11" t="s">
        <v>9</v>
      </c>
    </row>
    <row r="10" spans="1:5" ht="12.75" customHeight="1">
      <c r="A10" s="22" t="s">
        <v>23</v>
      </c>
      <c r="B10" s="22" t="s">
        <v>24</v>
      </c>
      <c r="C10" s="23">
        <f>'SO 000'!I3</f>
        <v>0</v>
      </c>
      <c r="D10" s="23">
        <f>'SO 000'!O2</f>
        <v>0</v>
      </c>
      <c r="E10" s="23">
        <f>C10+D10</f>
        <v>0</v>
      </c>
    </row>
    <row r="11" spans="1:5" ht="12.75" customHeight="1">
      <c r="A11" s="22" t="s">
        <v>81</v>
      </c>
      <c r="B11" s="22" t="s">
        <v>82</v>
      </c>
      <c r="C11" s="23">
        <f>'SO 134.2'!I3</f>
        <v>0</v>
      </c>
      <c r="D11" s="23">
        <f>'SO 134.2'!O2</f>
        <v>0</v>
      </c>
      <c r="E11" s="23">
        <f>C11+D11</f>
        <v>0</v>
      </c>
    </row>
    <row r="12" spans="1:5" ht="12.75" customHeight="1">
      <c r="A12" s="22" t="s">
        <v>282</v>
      </c>
      <c r="B12" s="22" t="s">
        <v>82</v>
      </c>
      <c r="C12" s="23">
        <f>'SO 134.4'!I3</f>
        <v>0</v>
      </c>
      <c r="D12" s="23">
        <f>'SO 134.4'!O2</f>
        <v>0</v>
      </c>
      <c r="E12" s="23">
        <f>C12+D12</f>
        <v>0</v>
      </c>
    </row>
    <row r="13" spans="1:5" ht="12.75" customHeight="1">
      <c r="A13" s="22" t="s">
        <v>339</v>
      </c>
      <c r="B13" s="22" t="s">
        <v>340</v>
      </c>
      <c r="C13" s="23">
        <f>'SO 431'!I3</f>
        <v>0</v>
      </c>
      <c r="D13" s="23">
        <f>'SO 431'!O2</f>
        <v>0</v>
      </c>
      <c r="E13" s="23">
        <f>C13+D13</f>
        <v>0</v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40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8"/>
      <c r="C1" s="8"/>
      <c r="D1" s="8"/>
      <c r="E1" s="8"/>
      <c r="F1" s="8"/>
      <c r="G1" s="8"/>
      <c r="H1" s="8"/>
      <c r="I1" s="8"/>
      <c r="P1" t="s">
        <v>21</v>
      </c>
    </row>
    <row r="2" spans="2:16" ht="24.95" customHeight="1">
      <c r="B2" s="8"/>
      <c r="C2" s="8"/>
      <c r="D2" s="8"/>
      <c r="E2" s="9" t="s">
        <v>12</v>
      </c>
      <c r="F2" s="8"/>
      <c r="G2" s="8"/>
      <c r="H2" s="12"/>
      <c r="I2" s="12"/>
      <c r="O2">
        <f>0+O8</f>
        <v>0</v>
      </c>
      <c r="P2" t="s">
        <v>21</v>
      </c>
    </row>
    <row r="3" spans="1:16" ht="15" customHeight="1">
      <c r="A3" t="s">
        <v>11</v>
      </c>
      <c r="B3" s="16" t="s">
        <v>13</v>
      </c>
      <c r="C3" s="4" t="s">
        <v>14</v>
      </c>
      <c r="D3" s="7"/>
      <c r="E3" s="17" t="s">
        <v>15</v>
      </c>
      <c r="F3" s="8"/>
      <c r="G3" s="15"/>
      <c r="H3" s="14" t="s">
        <v>23</v>
      </c>
      <c r="I3" s="37">
        <f>0+I8</f>
        <v>0</v>
      </c>
      <c r="O3" t="s">
        <v>18</v>
      </c>
      <c r="P3" t="s">
        <v>22</v>
      </c>
    </row>
    <row r="4" spans="1:16" ht="15" customHeight="1">
      <c r="A4" t="s">
        <v>16</v>
      </c>
      <c r="B4" s="19" t="s">
        <v>17</v>
      </c>
      <c r="C4" s="3" t="s">
        <v>23</v>
      </c>
      <c r="D4" s="2"/>
      <c r="E4" s="20" t="s">
        <v>24</v>
      </c>
      <c r="F4" s="12"/>
      <c r="G4" s="12"/>
      <c r="H4" s="21"/>
      <c r="I4" s="21"/>
      <c r="O4" t="s">
        <v>19</v>
      </c>
      <c r="P4" t="s">
        <v>22</v>
      </c>
    </row>
    <row r="5" spans="1:16" ht="12.75" customHeight="1">
      <c r="A5" s="1" t="s">
        <v>25</v>
      </c>
      <c r="B5" s="1" t="s">
        <v>27</v>
      </c>
      <c r="C5" s="1" t="s">
        <v>29</v>
      </c>
      <c r="D5" s="1" t="s">
        <v>30</v>
      </c>
      <c r="E5" s="1" t="s">
        <v>31</v>
      </c>
      <c r="F5" s="1" t="s">
        <v>33</v>
      </c>
      <c r="G5" s="1" t="s">
        <v>35</v>
      </c>
      <c r="H5" s="1" t="s">
        <v>37</v>
      </c>
      <c r="I5" s="1"/>
      <c r="O5" t="s">
        <v>20</v>
      </c>
      <c r="P5" t="s">
        <v>22</v>
      </c>
    </row>
    <row r="6" spans="1:9" ht="12.75" customHeight="1">
      <c r="A6" s="1"/>
      <c r="B6" s="1"/>
      <c r="C6" s="1"/>
      <c r="D6" s="1"/>
      <c r="E6" s="1"/>
      <c r="F6" s="1"/>
      <c r="G6" s="1"/>
      <c r="H6" s="18" t="s">
        <v>38</v>
      </c>
      <c r="I6" s="18" t="s">
        <v>40</v>
      </c>
    </row>
    <row r="7" spans="1:9" ht="12.75" customHeight="1">
      <c r="A7" s="18" t="s">
        <v>26</v>
      </c>
      <c r="B7" s="18" t="s">
        <v>28</v>
      </c>
      <c r="C7" s="18" t="s">
        <v>22</v>
      </c>
      <c r="D7" s="18" t="s">
        <v>21</v>
      </c>
      <c r="E7" s="18" t="s">
        <v>32</v>
      </c>
      <c r="F7" s="18" t="s">
        <v>34</v>
      </c>
      <c r="G7" s="18" t="s">
        <v>36</v>
      </c>
      <c r="H7" s="18" t="s">
        <v>39</v>
      </c>
      <c r="I7" s="18" t="s">
        <v>41</v>
      </c>
    </row>
    <row r="8" spans="1:18" ht="12.75" customHeight="1">
      <c r="A8" s="21" t="s">
        <v>42</v>
      </c>
      <c r="B8" s="21"/>
      <c r="C8" s="25" t="s">
        <v>26</v>
      </c>
      <c r="D8" s="21"/>
      <c r="E8" s="26" t="s">
        <v>43</v>
      </c>
      <c r="F8" s="21"/>
      <c r="G8" s="21"/>
      <c r="H8" s="21"/>
      <c r="I8" s="27">
        <f>0+Q8</f>
        <v>0</v>
      </c>
      <c r="O8">
        <f>0+R8</f>
        <v>0</v>
      </c>
      <c r="Q8">
        <f>0+I9+I13+I17+I21+I25+I29+I33+I37</f>
        <v>0</v>
      </c>
      <c r="R8">
        <f>0+O9+O13+O17+O21+O25+O29+O33+O37</f>
        <v>0</v>
      </c>
    </row>
    <row r="9" spans="1:16" ht="12.75">
      <c r="A9" s="24" t="s">
        <v>44</v>
      </c>
      <c r="B9" s="28" t="s">
        <v>28</v>
      </c>
      <c r="C9" s="28" t="s">
        <v>45</v>
      </c>
      <c r="D9" s="24" t="s">
        <v>46</v>
      </c>
      <c r="E9" s="29" t="s">
        <v>47</v>
      </c>
      <c r="F9" s="30" t="s">
        <v>48</v>
      </c>
      <c r="G9" s="31">
        <v>1</v>
      </c>
      <c r="H9" s="32">
        <v>0</v>
      </c>
      <c r="I9" s="32">
        <f>ROUND(ROUND(H9,2)*ROUND(G9,3),2)</f>
        <v>0</v>
      </c>
      <c r="O9">
        <f>(I9*21)/100</f>
        <v>0</v>
      </c>
      <c r="P9" t="s">
        <v>22</v>
      </c>
    </row>
    <row r="10" spans="1:5" ht="25.5">
      <c r="A10" s="33" t="s">
        <v>49</v>
      </c>
      <c r="E10" s="34" t="s">
        <v>50</v>
      </c>
    </row>
    <row r="11" spans="1:5" ht="12.75">
      <c r="A11" s="35" t="s">
        <v>51</v>
      </c>
      <c r="E11" s="36" t="s">
        <v>52</v>
      </c>
    </row>
    <row r="12" spans="1:5" ht="51">
      <c r="A12" t="s">
        <v>53</v>
      </c>
      <c r="E12" s="34" t="s">
        <v>54</v>
      </c>
    </row>
    <row r="13" spans="1:16" ht="12.75">
      <c r="A13" s="24" t="s">
        <v>44</v>
      </c>
      <c r="B13" s="28" t="s">
        <v>22</v>
      </c>
      <c r="C13" s="28" t="s">
        <v>45</v>
      </c>
      <c r="D13" s="24" t="s">
        <v>55</v>
      </c>
      <c r="E13" s="29" t="s">
        <v>47</v>
      </c>
      <c r="F13" s="30" t="s">
        <v>48</v>
      </c>
      <c r="G13" s="31">
        <v>1</v>
      </c>
      <c r="H13" s="32">
        <v>0</v>
      </c>
      <c r="I13" s="32">
        <f>ROUND(ROUND(H13,2)*ROUND(G13,3),2)</f>
        <v>0</v>
      </c>
      <c r="O13">
        <f>(I13*21)/100</f>
        <v>0</v>
      </c>
      <c r="P13" t="s">
        <v>22</v>
      </c>
    </row>
    <row r="14" spans="1:5" ht="12.75">
      <c r="A14" s="33" t="s">
        <v>49</v>
      </c>
      <c r="E14" s="34" t="s">
        <v>56</v>
      </c>
    </row>
    <row r="15" spans="1:5" ht="12.75">
      <c r="A15" s="35" t="s">
        <v>51</v>
      </c>
      <c r="E15" s="36" t="s">
        <v>52</v>
      </c>
    </row>
    <row r="16" spans="1:5" ht="51">
      <c r="A16" t="s">
        <v>53</v>
      </c>
      <c r="E16" s="34" t="s">
        <v>54</v>
      </c>
    </row>
    <row r="17" spans="1:16" ht="12.75">
      <c r="A17" s="24" t="s">
        <v>44</v>
      </c>
      <c r="B17" s="28" t="s">
        <v>21</v>
      </c>
      <c r="C17" s="28" t="s">
        <v>45</v>
      </c>
      <c r="D17" s="24" t="s">
        <v>57</v>
      </c>
      <c r="E17" s="29" t="s">
        <v>47</v>
      </c>
      <c r="F17" s="30" t="s">
        <v>48</v>
      </c>
      <c r="G17" s="31">
        <v>1</v>
      </c>
      <c r="H17" s="32">
        <v>0</v>
      </c>
      <c r="I17" s="32">
        <f>ROUND(ROUND(H17,2)*ROUND(G17,3),2)</f>
        <v>0</v>
      </c>
      <c r="O17">
        <f>(I17*21)/100</f>
        <v>0</v>
      </c>
      <c r="P17" t="s">
        <v>22</v>
      </c>
    </row>
    <row r="18" spans="1:5" ht="38.25">
      <c r="A18" s="33" t="s">
        <v>49</v>
      </c>
      <c r="E18" s="34" t="s">
        <v>58</v>
      </c>
    </row>
    <row r="19" spans="1:5" ht="12.75">
      <c r="A19" s="35" t="s">
        <v>51</v>
      </c>
      <c r="E19" s="36" t="s">
        <v>52</v>
      </c>
    </row>
    <row r="20" spans="1:5" ht="51">
      <c r="A20" t="s">
        <v>53</v>
      </c>
      <c r="E20" s="34" t="s">
        <v>54</v>
      </c>
    </row>
    <row r="21" spans="1:16" ht="12.75">
      <c r="A21" s="24" t="s">
        <v>44</v>
      </c>
      <c r="B21" s="28" t="s">
        <v>32</v>
      </c>
      <c r="C21" s="28" t="s">
        <v>59</v>
      </c>
      <c r="D21" s="24" t="s">
        <v>60</v>
      </c>
      <c r="E21" s="29" t="s">
        <v>61</v>
      </c>
      <c r="F21" s="30" t="s">
        <v>48</v>
      </c>
      <c r="G21" s="31">
        <v>1</v>
      </c>
      <c r="H21" s="32">
        <v>0</v>
      </c>
      <c r="I21" s="32">
        <f>ROUND(ROUND(H21,2)*ROUND(G21,3),2)</f>
        <v>0</v>
      </c>
      <c r="O21">
        <f>(I21*21)/100</f>
        <v>0</v>
      </c>
      <c r="P21" t="s">
        <v>22</v>
      </c>
    </row>
    <row r="22" spans="1:5" ht="12.75">
      <c r="A22" s="33" t="s">
        <v>49</v>
      </c>
      <c r="E22" s="34" t="s">
        <v>62</v>
      </c>
    </row>
    <row r="23" spans="1:5" ht="12.75">
      <c r="A23" s="35" t="s">
        <v>51</v>
      </c>
      <c r="E23" s="36" t="s">
        <v>52</v>
      </c>
    </row>
    <row r="24" spans="1:5" ht="51">
      <c r="A24" t="s">
        <v>53</v>
      </c>
      <c r="E24" s="34" t="s">
        <v>63</v>
      </c>
    </row>
    <row r="25" spans="1:16" ht="12.75">
      <c r="A25" s="24" t="s">
        <v>44</v>
      </c>
      <c r="B25" s="28" t="s">
        <v>34</v>
      </c>
      <c r="C25" s="28" t="s">
        <v>64</v>
      </c>
      <c r="D25" s="24" t="s">
        <v>60</v>
      </c>
      <c r="E25" s="29" t="s">
        <v>65</v>
      </c>
      <c r="F25" s="30" t="s">
        <v>48</v>
      </c>
      <c r="G25" s="31">
        <v>1</v>
      </c>
      <c r="H25" s="32">
        <v>0</v>
      </c>
      <c r="I25" s="32">
        <f>ROUND(ROUND(H25,2)*ROUND(G25,3),2)</f>
        <v>0</v>
      </c>
      <c r="O25">
        <f>(I25*21)/100</f>
        <v>0</v>
      </c>
      <c r="P25" t="s">
        <v>22</v>
      </c>
    </row>
    <row r="26" spans="1:5" ht="25.5">
      <c r="A26" s="33" t="s">
        <v>49</v>
      </c>
      <c r="E26" s="34" t="s">
        <v>66</v>
      </c>
    </row>
    <row r="27" spans="1:5" ht="12.75">
      <c r="A27" s="35" t="s">
        <v>51</v>
      </c>
      <c r="E27" s="36" t="s">
        <v>52</v>
      </c>
    </row>
    <row r="28" spans="1:5" ht="89.25">
      <c r="A28" t="s">
        <v>53</v>
      </c>
      <c r="E28" s="34" t="s">
        <v>67</v>
      </c>
    </row>
    <row r="29" spans="1:16" ht="12.75">
      <c r="A29" s="24" t="s">
        <v>44</v>
      </c>
      <c r="B29" s="28" t="s">
        <v>36</v>
      </c>
      <c r="C29" s="28" t="s">
        <v>68</v>
      </c>
      <c r="D29" s="24" t="s">
        <v>69</v>
      </c>
      <c r="E29" s="29" t="s">
        <v>70</v>
      </c>
      <c r="F29" s="30" t="s">
        <v>48</v>
      </c>
      <c r="G29" s="31">
        <v>1</v>
      </c>
      <c r="H29" s="32">
        <v>0</v>
      </c>
      <c r="I29" s="32">
        <f>ROUND(ROUND(H29,2)*ROUND(G29,3),2)</f>
        <v>0</v>
      </c>
      <c r="O29">
        <f>(I29*21)/100</f>
        <v>0</v>
      </c>
      <c r="P29" t="s">
        <v>22</v>
      </c>
    </row>
    <row r="30" spans="1:5" ht="38.25">
      <c r="A30" s="33" t="s">
        <v>49</v>
      </c>
      <c r="E30" s="34" t="s">
        <v>71</v>
      </c>
    </row>
    <row r="31" spans="1:5" ht="12.75">
      <c r="A31" s="35" t="s">
        <v>51</v>
      </c>
      <c r="E31" s="36" t="s">
        <v>52</v>
      </c>
    </row>
    <row r="32" spans="1:5" ht="51">
      <c r="A32" t="s">
        <v>53</v>
      </c>
      <c r="E32" s="34" t="s">
        <v>72</v>
      </c>
    </row>
    <row r="33" spans="1:16" ht="12.75">
      <c r="A33" s="24" t="s">
        <v>44</v>
      </c>
      <c r="B33" s="28" t="s">
        <v>73</v>
      </c>
      <c r="C33" s="28" t="s">
        <v>74</v>
      </c>
      <c r="D33" s="24" t="s">
        <v>60</v>
      </c>
      <c r="E33" s="29" t="s">
        <v>75</v>
      </c>
      <c r="F33" s="30" t="s">
        <v>48</v>
      </c>
      <c r="G33" s="31">
        <v>1</v>
      </c>
      <c r="H33" s="32">
        <v>0</v>
      </c>
      <c r="I33" s="32">
        <f>ROUND(ROUND(H33,2)*ROUND(G33,3),2)</f>
        <v>0</v>
      </c>
      <c r="O33">
        <f>(I33*21)/100</f>
        <v>0</v>
      </c>
      <c r="P33" t="s">
        <v>22</v>
      </c>
    </row>
    <row r="34" spans="1:5" ht="12.75">
      <c r="A34" s="33" t="s">
        <v>49</v>
      </c>
      <c r="E34" s="34" t="s">
        <v>76</v>
      </c>
    </row>
    <row r="35" spans="1:5" ht="12.75">
      <c r="A35" s="35" t="s">
        <v>51</v>
      </c>
      <c r="E35" s="36" t="s">
        <v>52</v>
      </c>
    </row>
    <row r="36" spans="1:5" ht="51">
      <c r="A36" t="s">
        <v>53</v>
      </c>
      <c r="E36" s="34" t="s">
        <v>72</v>
      </c>
    </row>
    <row r="37" spans="1:16" ht="12.75">
      <c r="A37" s="24" t="s">
        <v>44</v>
      </c>
      <c r="B37" s="28" t="s">
        <v>77</v>
      </c>
      <c r="C37" s="28" t="s">
        <v>78</v>
      </c>
      <c r="D37" s="24" t="s">
        <v>60</v>
      </c>
      <c r="E37" s="29" t="s">
        <v>79</v>
      </c>
      <c r="F37" s="30" t="s">
        <v>48</v>
      </c>
      <c r="G37" s="31">
        <v>1</v>
      </c>
      <c r="H37" s="32">
        <v>0</v>
      </c>
      <c r="I37" s="32">
        <f>ROUND(ROUND(H37,2)*ROUND(G37,3),2)</f>
        <v>0</v>
      </c>
      <c r="O37">
        <f>(I37*21)/100</f>
        <v>0</v>
      </c>
      <c r="P37" t="s">
        <v>22</v>
      </c>
    </row>
    <row r="38" spans="1:5" ht="12.75">
      <c r="A38" s="33" t="s">
        <v>49</v>
      </c>
      <c r="E38" s="34" t="s">
        <v>80</v>
      </c>
    </row>
    <row r="39" spans="1:5" ht="12.75">
      <c r="A39" s="35" t="s">
        <v>51</v>
      </c>
      <c r="E39" s="36" t="s">
        <v>52</v>
      </c>
    </row>
    <row r="40" spans="1:5" ht="51">
      <c r="A40" t="s">
        <v>53</v>
      </c>
      <c r="E40" s="34" t="s">
        <v>72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158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8"/>
      <c r="C1" s="8"/>
      <c r="D1" s="8"/>
      <c r="E1" s="8"/>
      <c r="F1" s="8"/>
      <c r="G1" s="8"/>
      <c r="H1" s="8"/>
      <c r="I1" s="8"/>
      <c r="P1" t="s">
        <v>21</v>
      </c>
    </row>
    <row r="2" spans="2:16" ht="24.95" customHeight="1">
      <c r="B2" s="8"/>
      <c r="C2" s="8"/>
      <c r="D2" s="8"/>
      <c r="E2" s="9" t="s">
        <v>12</v>
      </c>
      <c r="F2" s="8"/>
      <c r="G2" s="8"/>
      <c r="H2" s="12"/>
      <c r="I2" s="12"/>
      <c r="O2">
        <f>0+O8+O21+O54+O59+O92+O101+O118</f>
        <v>0</v>
      </c>
      <c r="P2" t="s">
        <v>21</v>
      </c>
    </row>
    <row r="3" spans="1:16" ht="15" customHeight="1">
      <c r="A3" t="s">
        <v>11</v>
      </c>
      <c r="B3" s="16" t="s">
        <v>13</v>
      </c>
      <c r="C3" s="4" t="s">
        <v>14</v>
      </c>
      <c r="D3" s="7"/>
      <c r="E3" s="17" t="s">
        <v>15</v>
      </c>
      <c r="F3" s="8"/>
      <c r="G3" s="15"/>
      <c r="H3" s="14" t="s">
        <v>81</v>
      </c>
      <c r="I3" s="37">
        <f>0+I8+I21+I54+I59+I92+I101+I118</f>
        <v>0</v>
      </c>
      <c r="O3" t="s">
        <v>18</v>
      </c>
      <c r="P3" t="s">
        <v>22</v>
      </c>
    </row>
    <row r="4" spans="1:16" ht="15" customHeight="1">
      <c r="A4" t="s">
        <v>16</v>
      </c>
      <c r="B4" s="19" t="s">
        <v>17</v>
      </c>
      <c r="C4" s="3" t="s">
        <v>81</v>
      </c>
      <c r="D4" s="2"/>
      <c r="E4" s="20" t="s">
        <v>82</v>
      </c>
      <c r="F4" s="12"/>
      <c r="G4" s="12"/>
      <c r="H4" s="21"/>
      <c r="I4" s="21"/>
      <c r="O4" t="s">
        <v>19</v>
      </c>
      <c r="P4" t="s">
        <v>22</v>
      </c>
    </row>
    <row r="5" spans="1:16" ht="12.75" customHeight="1">
      <c r="A5" s="1" t="s">
        <v>25</v>
      </c>
      <c r="B5" s="1" t="s">
        <v>27</v>
      </c>
      <c r="C5" s="1" t="s">
        <v>29</v>
      </c>
      <c r="D5" s="1" t="s">
        <v>30</v>
      </c>
      <c r="E5" s="1" t="s">
        <v>31</v>
      </c>
      <c r="F5" s="1" t="s">
        <v>33</v>
      </c>
      <c r="G5" s="1" t="s">
        <v>35</v>
      </c>
      <c r="H5" s="1" t="s">
        <v>37</v>
      </c>
      <c r="I5" s="1"/>
      <c r="O5" t="s">
        <v>20</v>
      </c>
      <c r="P5" t="s">
        <v>22</v>
      </c>
    </row>
    <row r="6" spans="1:9" ht="12.75" customHeight="1">
      <c r="A6" s="1"/>
      <c r="B6" s="1"/>
      <c r="C6" s="1"/>
      <c r="D6" s="1"/>
      <c r="E6" s="1"/>
      <c r="F6" s="1"/>
      <c r="G6" s="1"/>
      <c r="H6" s="18" t="s">
        <v>38</v>
      </c>
      <c r="I6" s="18" t="s">
        <v>40</v>
      </c>
    </row>
    <row r="7" spans="1:9" ht="12.75" customHeight="1">
      <c r="A7" s="18" t="s">
        <v>26</v>
      </c>
      <c r="B7" s="18" t="s">
        <v>28</v>
      </c>
      <c r="C7" s="18" t="s">
        <v>22</v>
      </c>
      <c r="D7" s="18" t="s">
        <v>21</v>
      </c>
      <c r="E7" s="18" t="s">
        <v>32</v>
      </c>
      <c r="F7" s="18" t="s">
        <v>34</v>
      </c>
      <c r="G7" s="18" t="s">
        <v>36</v>
      </c>
      <c r="H7" s="18" t="s">
        <v>39</v>
      </c>
      <c r="I7" s="18" t="s">
        <v>41</v>
      </c>
    </row>
    <row r="8" spans="1:18" ht="12.75" customHeight="1">
      <c r="A8" s="21" t="s">
        <v>42</v>
      </c>
      <c r="B8" s="21"/>
      <c r="C8" s="25" t="s">
        <v>26</v>
      </c>
      <c r="D8" s="21"/>
      <c r="E8" s="26" t="s">
        <v>43</v>
      </c>
      <c r="F8" s="21"/>
      <c r="G8" s="21"/>
      <c r="H8" s="21"/>
      <c r="I8" s="27">
        <f>0+Q8</f>
        <v>0</v>
      </c>
      <c r="O8">
        <f>0+R8</f>
        <v>0</v>
      </c>
      <c r="Q8">
        <f>0+I9+I13+I17</f>
        <v>0</v>
      </c>
      <c r="R8">
        <f>0+O9+O13+O17</f>
        <v>0</v>
      </c>
    </row>
    <row r="9" spans="1:16" ht="25.5">
      <c r="A9" s="24" t="s">
        <v>44</v>
      </c>
      <c r="B9" s="28" t="s">
        <v>28</v>
      </c>
      <c r="C9" s="28" t="s">
        <v>83</v>
      </c>
      <c r="D9" s="24" t="s">
        <v>60</v>
      </c>
      <c r="E9" s="29" t="s">
        <v>84</v>
      </c>
      <c r="F9" s="30" t="s">
        <v>85</v>
      </c>
      <c r="G9" s="31">
        <v>139.68</v>
      </c>
      <c r="H9" s="32">
        <v>0</v>
      </c>
      <c r="I9" s="32">
        <f>ROUND(ROUND(H9,2)*ROUND(G9,3),2)</f>
        <v>0</v>
      </c>
      <c r="O9">
        <f>(I9*21)/100</f>
        <v>0</v>
      </c>
      <c r="P9" t="s">
        <v>22</v>
      </c>
    </row>
    <row r="10" spans="1:5" ht="12.75">
      <c r="A10" s="33" t="s">
        <v>49</v>
      </c>
      <c r="E10" s="34" t="s">
        <v>60</v>
      </c>
    </row>
    <row r="11" spans="1:5" ht="12.75">
      <c r="A11" s="35" t="s">
        <v>51</v>
      </c>
      <c r="E11" s="36" t="s">
        <v>86</v>
      </c>
    </row>
    <row r="12" spans="1:5" ht="140.25">
      <c r="A12" t="s">
        <v>53</v>
      </c>
      <c r="E12" s="34" t="s">
        <v>87</v>
      </c>
    </row>
    <row r="13" spans="1:16" ht="25.5">
      <c r="A13" s="24" t="s">
        <v>44</v>
      </c>
      <c r="B13" s="28" t="s">
        <v>22</v>
      </c>
      <c r="C13" s="28" t="s">
        <v>88</v>
      </c>
      <c r="D13" s="24" t="s">
        <v>60</v>
      </c>
      <c r="E13" s="29" t="s">
        <v>89</v>
      </c>
      <c r="F13" s="30" t="s">
        <v>85</v>
      </c>
      <c r="G13" s="31">
        <v>42.571</v>
      </c>
      <c r="H13" s="32">
        <v>0</v>
      </c>
      <c r="I13" s="32">
        <f>ROUND(ROUND(H13,2)*ROUND(G13,3),2)</f>
        <v>0</v>
      </c>
      <c r="O13">
        <f>(I13*21)/100</f>
        <v>0</v>
      </c>
      <c r="P13" t="s">
        <v>22</v>
      </c>
    </row>
    <row r="14" spans="1:5" ht="12.75">
      <c r="A14" s="33" t="s">
        <v>49</v>
      </c>
      <c r="E14" s="34" t="s">
        <v>60</v>
      </c>
    </row>
    <row r="15" spans="1:5" ht="38.25">
      <c r="A15" s="35" t="s">
        <v>51</v>
      </c>
      <c r="E15" s="36" t="s">
        <v>90</v>
      </c>
    </row>
    <row r="16" spans="1:5" ht="140.25">
      <c r="A16" t="s">
        <v>53</v>
      </c>
      <c r="E16" s="34" t="s">
        <v>87</v>
      </c>
    </row>
    <row r="17" spans="1:16" ht="25.5">
      <c r="A17" s="24" t="s">
        <v>44</v>
      </c>
      <c r="B17" s="28" t="s">
        <v>21</v>
      </c>
      <c r="C17" s="28" t="s">
        <v>91</v>
      </c>
      <c r="D17" s="24" t="s">
        <v>60</v>
      </c>
      <c r="E17" s="29" t="s">
        <v>92</v>
      </c>
      <c r="F17" s="30" t="s">
        <v>85</v>
      </c>
      <c r="G17" s="31">
        <v>138.653</v>
      </c>
      <c r="H17" s="32">
        <v>0</v>
      </c>
      <c r="I17" s="32">
        <f>ROUND(ROUND(H17,2)*ROUND(G17,3),2)</f>
        <v>0</v>
      </c>
      <c r="O17">
        <f>(I17*21)/100</f>
        <v>0</v>
      </c>
      <c r="P17" t="s">
        <v>22</v>
      </c>
    </row>
    <row r="18" spans="1:5" ht="12.75">
      <c r="A18" s="33" t="s">
        <v>49</v>
      </c>
      <c r="E18" s="34" t="s">
        <v>60</v>
      </c>
    </row>
    <row r="19" spans="1:5" ht="12.75">
      <c r="A19" s="35" t="s">
        <v>51</v>
      </c>
      <c r="E19" s="36" t="s">
        <v>93</v>
      </c>
    </row>
    <row r="20" spans="1:5" ht="140.25">
      <c r="A20" t="s">
        <v>53</v>
      </c>
      <c r="E20" s="34" t="s">
        <v>87</v>
      </c>
    </row>
    <row r="21" spans="1:18" ht="12.75" customHeight="1">
      <c r="A21" s="12" t="s">
        <v>42</v>
      </c>
      <c r="B21" s="12"/>
      <c r="C21" s="38" t="s">
        <v>28</v>
      </c>
      <c r="D21" s="12"/>
      <c r="E21" s="26" t="s">
        <v>94</v>
      </c>
      <c r="F21" s="12"/>
      <c r="G21" s="12"/>
      <c r="H21" s="12"/>
      <c r="I21" s="39">
        <f>0+Q21</f>
        <v>0</v>
      </c>
      <c r="O21">
        <f>0+R21</f>
        <v>0</v>
      </c>
      <c r="Q21">
        <f>0+I22+I26+I30+I34+I38+I42+I46+I50</f>
        <v>0</v>
      </c>
      <c r="R21">
        <f>0+O22+O26+O30+O34+O38+O42+O46+O50</f>
        <v>0</v>
      </c>
    </row>
    <row r="22" spans="1:16" ht="12.75">
      <c r="A22" s="24" t="s">
        <v>44</v>
      </c>
      <c r="B22" s="28" t="s">
        <v>32</v>
      </c>
      <c r="C22" s="28" t="s">
        <v>95</v>
      </c>
      <c r="D22" s="24" t="s">
        <v>60</v>
      </c>
      <c r="E22" s="29" t="s">
        <v>96</v>
      </c>
      <c r="F22" s="30" t="s">
        <v>97</v>
      </c>
      <c r="G22" s="31">
        <v>58.2</v>
      </c>
      <c r="H22" s="32">
        <v>0</v>
      </c>
      <c r="I22" s="32">
        <f>ROUND(ROUND(H22,2)*ROUND(G22,3),2)</f>
        <v>0</v>
      </c>
      <c r="O22">
        <f>(I22*21)/100</f>
        <v>0</v>
      </c>
      <c r="P22" t="s">
        <v>22</v>
      </c>
    </row>
    <row r="23" spans="1:5" ht="25.5">
      <c r="A23" s="33" t="s">
        <v>49</v>
      </c>
      <c r="E23" s="34" t="s">
        <v>98</v>
      </c>
    </row>
    <row r="24" spans="1:5" ht="38.25">
      <c r="A24" s="35" t="s">
        <v>51</v>
      </c>
      <c r="E24" s="36" t="s">
        <v>99</v>
      </c>
    </row>
    <row r="25" spans="1:5" ht="63.75">
      <c r="A25" t="s">
        <v>53</v>
      </c>
      <c r="E25" s="34" t="s">
        <v>100</v>
      </c>
    </row>
    <row r="26" spans="1:16" ht="12.75">
      <c r="A26" s="24" t="s">
        <v>44</v>
      </c>
      <c r="B26" s="28" t="s">
        <v>34</v>
      </c>
      <c r="C26" s="28" t="s">
        <v>101</v>
      </c>
      <c r="D26" s="24" t="s">
        <v>60</v>
      </c>
      <c r="E26" s="29" t="s">
        <v>102</v>
      </c>
      <c r="F26" s="30" t="s">
        <v>97</v>
      </c>
      <c r="G26" s="31">
        <v>0.18</v>
      </c>
      <c r="H26" s="32">
        <v>0</v>
      </c>
      <c r="I26" s="32">
        <f>ROUND(ROUND(H26,2)*ROUND(G26,3),2)</f>
        <v>0</v>
      </c>
      <c r="O26">
        <f>(I26*21)/100</f>
        <v>0</v>
      </c>
      <c r="P26" t="s">
        <v>22</v>
      </c>
    </row>
    <row r="27" spans="1:5" ht="25.5">
      <c r="A27" s="33" t="s">
        <v>49</v>
      </c>
      <c r="E27" s="34" t="s">
        <v>103</v>
      </c>
    </row>
    <row r="28" spans="1:5" ht="25.5">
      <c r="A28" s="35" t="s">
        <v>51</v>
      </c>
      <c r="E28" s="36" t="s">
        <v>104</v>
      </c>
    </row>
    <row r="29" spans="1:5" ht="114.75">
      <c r="A29" t="s">
        <v>53</v>
      </c>
      <c r="E29" s="34" t="s">
        <v>105</v>
      </c>
    </row>
    <row r="30" spans="1:16" ht="25.5">
      <c r="A30" s="24" t="s">
        <v>44</v>
      </c>
      <c r="B30" s="28" t="s">
        <v>36</v>
      </c>
      <c r="C30" s="28" t="s">
        <v>106</v>
      </c>
      <c r="D30" s="24" t="s">
        <v>60</v>
      </c>
      <c r="E30" s="29" t="s">
        <v>107</v>
      </c>
      <c r="F30" s="30" t="s">
        <v>97</v>
      </c>
      <c r="G30" s="31">
        <v>72.975</v>
      </c>
      <c r="H30" s="32">
        <v>0</v>
      </c>
      <c r="I30" s="32">
        <f>ROUND(ROUND(H30,2)*ROUND(G30,3),2)</f>
        <v>0</v>
      </c>
      <c r="O30">
        <f>(I30*21)/100</f>
        <v>0</v>
      </c>
      <c r="P30" t="s">
        <v>22</v>
      </c>
    </row>
    <row r="31" spans="1:5" ht="25.5">
      <c r="A31" s="33" t="s">
        <v>49</v>
      </c>
      <c r="E31" s="34" t="s">
        <v>108</v>
      </c>
    </row>
    <row r="32" spans="1:5" ht="51">
      <c r="A32" s="35" t="s">
        <v>51</v>
      </c>
      <c r="E32" s="36" t="s">
        <v>109</v>
      </c>
    </row>
    <row r="33" spans="1:5" ht="63.75">
      <c r="A33" t="s">
        <v>53</v>
      </c>
      <c r="E33" s="34" t="s">
        <v>100</v>
      </c>
    </row>
    <row r="34" spans="1:16" ht="12.75">
      <c r="A34" s="24" t="s">
        <v>44</v>
      </c>
      <c r="B34" s="28" t="s">
        <v>73</v>
      </c>
      <c r="C34" s="28" t="s">
        <v>110</v>
      </c>
      <c r="D34" s="24" t="s">
        <v>60</v>
      </c>
      <c r="E34" s="29" t="s">
        <v>111</v>
      </c>
      <c r="F34" s="30" t="s">
        <v>112</v>
      </c>
      <c r="G34" s="31">
        <v>285.5</v>
      </c>
      <c r="H34" s="32">
        <v>0</v>
      </c>
      <c r="I34" s="32">
        <f>ROUND(ROUND(H34,2)*ROUND(G34,3),2)</f>
        <v>0</v>
      </c>
      <c r="O34">
        <f>(I34*21)/100</f>
        <v>0</v>
      </c>
      <c r="P34" t="s">
        <v>22</v>
      </c>
    </row>
    <row r="35" spans="1:5" ht="25.5">
      <c r="A35" s="33" t="s">
        <v>49</v>
      </c>
      <c r="E35" s="34" t="s">
        <v>113</v>
      </c>
    </row>
    <row r="36" spans="1:5" ht="51">
      <c r="A36" s="35" t="s">
        <v>51</v>
      </c>
      <c r="E36" s="36" t="s">
        <v>114</v>
      </c>
    </row>
    <row r="37" spans="1:5" ht="63.75">
      <c r="A37" t="s">
        <v>53</v>
      </c>
      <c r="E37" s="34" t="s">
        <v>100</v>
      </c>
    </row>
    <row r="38" spans="1:16" ht="25.5">
      <c r="A38" s="24" t="s">
        <v>44</v>
      </c>
      <c r="B38" s="28" t="s">
        <v>77</v>
      </c>
      <c r="C38" s="28" t="s">
        <v>115</v>
      </c>
      <c r="D38" s="24" t="s">
        <v>60</v>
      </c>
      <c r="E38" s="29" t="s">
        <v>116</v>
      </c>
      <c r="F38" s="30" t="s">
        <v>97</v>
      </c>
      <c r="G38" s="31">
        <v>16.8</v>
      </c>
      <c r="H38" s="32">
        <v>0</v>
      </c>
      <c r="I38" s="32">
        <f>ROUND(ROUND(H38,2)*ROUND(G38,3),2)</f>
        <v>0</v>
      </c>
      <c r="O38">
        <f>(I38*21)/100</f>
        <v>0</v>
      </c>
      <c r="P38" t="s">
        <v>22</v>
      </c>
    </row>
    <row r="39" spans="1:5" ht="12.75">
      <c r="A39" s="33" t="s">
        <v>49</v>
      </c>
      <c r="E39" s="34" t="s">
        <v>117</v>
      </c>
    </row>
    <row r="40" spans="1:5" ht="38.25">
      <c r="A40" s="35" t="s">
        <v>51</v>
      </c>
      <c r="E40" s="36" t="s">
        <v>118</v>
      </c>
    </row>
    <row r="41" spans="1:5" ht="89.25">
      <c r="A41" t="s">
        <v>53</v>
      </c>
      <c r="E41" s="34" t="s">
        <v>119</v>
      </c>
    </row>
    <row r="42" spans="1:16" ht="12.75">
      <c r="A42" s="24" t="s">
        <v>44</v>
      </c>
      <c r="B42" s="28" t="s">
        <v>39</v>
      </c>
      <c r="C42" s="28" t="s">
        <v>120</v>
      </c>
      <c r="D42" s="24" t="s">
        <v>60</v>
      </c>
      <c r="E42" s="29" t="s">
        <v>121</v>
      </c>
      <c r="F42" s="30" t="s">
        <v>112</v>
      </c>
      <c r="G42" s="31">
        <v>337.5</v>
      </c>
      <c r="H42" s="32">
        <v>0</v>
      </c>
      <c r="I42" s="32">
        <f>ROUND(ROUND(H42,2)*ROUND(G42,3),2)</f>
        <v>0</v>
      </c>
      <c r="O42">
        <f>(I42*21)/100</f>
        <v>0</v>
      </c>
      <c r="P42" t="s">
        <v>22</v>
      </c>
    </row>
    <row r="43" spans="1:5" ht="12.75">
      <c r="A43" s="33" t="s">
        <v>49</v>
      </c>
      <c r="E43" s="34" t="s">
        <v>122</v>
      </c>
    </row>
    <row r="44" spans="1:5" ht="51">
      <c r="A44" s="35" t="s">
        <v>51</v>
      </c>
      <c r="E44" s="36" t="s">
        <v>123</v>
      </c>
    </row>
    <row r="45" spans="1:5" ht="63.75">
      <c r="A45" t="s">
        <v>53</v>
      </c>
      <c r="E45" s="34" t="s">
        <v>124</v>
      </c>
    </row>
    <row r="46" spans="1:16" ht="12.75">
      <c r="A46" s="24" t="s">
        <v>44</v>
      </c>
      <c r="B46" s="28" t="s">
        <v>41</v>
      </c>
      <c r="C46" s="28" t="s">
        <v>125</v>
      </c>
      <c r="D46" s="24" t="s">
        <v>60</v>
      </c>
      <c r="E46" s="29" t="s">
        <v>126</v>
      </c>
      <c r="F46" s="30" t="s">
        <v>127</v>
      </c>
      <c r="G46" s="31">
        <v>535.21</v>
      </c>
      <c r="H46" s="32">
        <v>0</v>
      </c>
      <c r="I46" s="32">
        <f>ROUND(ROUND(H46,2)*ROUND(G46,3),2)</f>
        <v>0</v>
      </c>
      <c r="O46">
        <f>(I46*21)/100</f>
        <v>0</v>
      </c>
      <c r="P46" t="s">
        <v>22</v>
      </c>
    </row>
    <row r="47" spans="1:5" ht="12.75">
      <c r="A47" s="33" t="s">
        <v>49</v>
      </c>
      <c r="E47" s="34" t="s">
        <v>60</v>
      </c>
    </row>
    <row r="48" spans="1:5" ht="38.25">
      <c r="A48" s="35" t="s">
        <v>51</v>
      </c>
      <c r="E48" s="36" t="s">
        <v>128</v>
      </c>
    </row>
    <row r="49" spans="1:5" ht="51">
      <c r="A49" t="s">
        <v>53</v>
      </c>
      <c r="E49" s="34" t="s">
        <v>129</v>
      </c>
    </row>
    <row r="50" spans="1:16" ht="12.75">
      <c r="A50" s="24" t="s">
        <v>44</v>
      </c>
      <c r="B50" s="28" t="s">
        <v>130</v>
      </c>
      <c r="C50" s="28" t="s">
        <v>131</v>
      </c>
      <c r="D50" s="24" t="s">
        <v>60</v>
      </c>
      <c r="E50" s="29" t="s">
        <v>132</v>
      </c>
      <c r="F50" s="30" t="s">
        <v>127</v>
      </c>
      <c r="G50" s="31">
        <v>48</v>
      </c>
      <c r="H50" s="32">
        <v>0</v>
      </c>
      <c r="I50" s="32">
        <f>ROUND(ROUND(H50,2)*ROUND(G50,3),2)</f>
        <v>0</v>
      </c>
      <c r="O50">
        <f>(I50*21)/100</f>
        <v>0</v>
      </c>
      <c r="P50" t="s">
        <v>22</v>
      </c>
    </row>
    <row r="51" spans="1:5" ht="12.75">
      <c r="A51" s="33" t="s">
        <v>49</v>
      </c>
      <c r="E51" s="34" t="s">
        <v>133</v>
      </c>
    </row>
    <row r="52" spans="1:5" ht="25.5">
      <c r="A52" s="35" t="s">
        <v>51</v>
      </c>
      <c r="E52" s="36" t="s">
        <v>134</v>
      </c>
    </row>
    <row r="53" spans="1:5" ht="76.5">
      <c r="A53" t="s">
        <v>53</v>
      </c>
      <c r="E53" s="34" t="s">
        <v>135</v>
      </c>
    </row>
    <row r="54" spans="1:18" ht="12.75" customHeight="1">
      <c r="A54" s="12" t="s">
        <v>42</v>
      </c>
      <c r="B54" s="12"/>
      <c r="C54" s="38" t="s">
        <v>22</v>
      </c>
      <c r="D54" s="12"/>
      <c r="E54" s="26" t="s">
        <v>136</v>
      </c>
      <c r="F54" s="12"/>
      <c r="G54" s="12"/>
      <c r="H54" s="12"/>
      <c r="I54" s="39">
        <f>0+Q54</f>
        <v>0</v>
      </c>
      <c r="O54">
        <f>0+R54</f>
        <v>0</v>
      </c>
      <c r="Q54">
        <f>0+I55</f>
        <v>0</v>
      </c>
      <c r="R54">
        <f>0+O55</f>
        <v>0</v>
      </c>
    </row>
    <row r="55" spans="1:16" ht="12.75">
      <c r="A55" s="24" t="s">
        <v>44</v>
      </c>
      <c r="B55" s="28" t="s">
        <v>137</v>
      </c>
      <c r="C55" s="28" t="s">
        <v>138</v>
      </c>
      <c r="D55" s="24" t="s">
        <v>60</v>
      </c>
      <c r="E55" s="29" t="s">
        <v>139</v>
      </c>
      <c r="F55" s="30" t="s">
        <v>127</v>
      </c>
      <c r="G55" s="31">
        <v>535.21</v>
      </c>
      <c r="H55" s="32">
        <v>0</v>
      </c>
      <c r="I55" s="32">
        <f>ROUND(ROUND(H55,2)*ROUND(G55,3),2)</f>
        <v>0</v>
      </c>
      <c r="O55">
        <f>(I55*21)/100</f>
        <v>0</v>
      </c>
      <c r="P55" t="s">
        <v>22</v>
      </c>
    </row>
    <row r="56" spans="1:5" ht="12.75">
      <c r="A56" s="33" t="s">
        <v>49</v>
      </c>
      <c r="E56" s="34" t="s">
        <v>140</v>
      </c>
    </row>
    <row r="57" spans="1:5" ht="38.25">
      <c r="A57" s="35" t="s">
        <v>51</v>
      </c>
      <c r="E57" s="36" t="s">
        <v>128</v>
      </c>
    </row>
    <row r="58" spans="1:5" ht="76.5">
      <c r="A58" t="s">
        <v>53</v>
      </c>
      <c r="E58" s="34" t="s">
        <v>141</v>
      </c>
    </row>
    <row r="59" spans="1:18" ht="12.75" customHeight="1">
      <c r="A59" s="12" t="s">
        <v>42</v>
      </c>
      <c r="B59" s="12"/>
      <c r="C59" s="38" t="s">
        <v>34</v>
      </c>
      <c r="D59" s="12"/>
      <c r="E59" s="26" t="s">
        <v>142</v>
      </c>
      <c r="F59" s="12"/>
      <c r="G59" s="12"/>
      <c r="H59" s="12"/>
      <c r="I59" s="39">
        <f>0+Q59</f>
        <v>0</v>
      </c>
      <c r="O59">
        <f>0+R59</f>
        <v>0</v>
      </c>
      <c r="Q59">
        <f>0+I60+I64+I68+I72+I76+I80+I84+I88</f>
        <v>0</v>
      </c>
      <c r="R59">
        <f>0+O60+O64+O68+O72+O76+O80+O84+O88</f>
        <v>0</v>
      </c>
    </row>
    <row r="60" spans="1:16" ht="12.75">
      <c r="A60" s="24" t="s">
        <v>44</v>
      </c>
      <c r="B60" s="28" t="s">
        <v>143</v>
      </c>
      <c r="C60" s="28" t="s">
        <v>144</v>
      </c>
      <c r="D60" s="24" t="s">
        <v>60</v>
      </c>
      <c r="E60" s="29" t="s">
        <v>145</v>
      </c>
      <c r="F60" s="30" t="s">
        <v>127</v>
      </c>
      <c r="G60" s="31">
        <v>223.1</v>
      </c>
      <c r="H60" s="32">
        <v>0</v>
      </c>
      <c r="I60" s="32">
        <f>ROUND(ROUND(H60,2)*ROUND(G60,3),2)</f>
        <v>0</v>
      </c>
      <c r="O60">
        <f>(I60*21)/100</f>
        <v>0</v>
      </c>
      <c r="P60" t="s">
        <v>22</v>
      </c>
    </row>
    <row r="61" spans="1:5" ht="25.5">
      <c r="A61" s="33" t="s">
        <v>49</v>
      </c>
      <c r="E61" s="34" t="s">
        <v>146</v>
      </c>
    </row>
    <row r="62" spans="1:5" ht="63.75">
      <c r="A62" s="35" t="s">
        <v>51</v>
      </c>
      <c r="E62" s="36" t="s">
        <v>147</v>
      </c>
    </row>
    <row r="63" spans="1:5" ht="140.25">
      <c r="A63" t="s">
        <v>53</v>
      </c>
      <c r="E63" s="34" t="s">
        <v>148</v>
      </c>
    </row>
    <row r="64" spans="1:16" ht="12.75">
      <c r="A64" s="24" t="s">
        <v>44</v>
      </c>
      <c r="B64" s="28" t="s">
        <v>149</v>
      </c>
      <c r="C64" s="28" t="s">
        <v>150</v>
      </c>
      <c r="D64" s="24" t="s">
        <v>60</v>
      </c>
      <c r="E64" s="29" t="s">
        <v>151</v>
      </c>
      <c r="F64" s="30" t="s">
        <v>127</v>
      </c>
      <c r="G64" s="31">
        <v>293</v>
      </c>
      <c r="H64" s="32">
        <v>0</v>
      </c>
      <c r="I64" s="32">
        <f>ROUND(ROUND(H64,2)*ROUND(G64,3),2)</f>
        <v>0</v>
      </c>
      <c r="O64">
        <f>(I64*21)/100</f>
        <v>0</v>
      </c>
      <c r="P64" t="s">
        <v>22</v>
      </c>
    </row>
    <row r="65" spans="1:5" ht="25.5">
      <c r="A65" s="33" t="s">
        <v>49</v>
      </c>
      <c r="E65" s="34" t="s">
        <v>152</v>
      </c>
    </row>
    <row r="66" spans="1:5" ht="38.25">
      <c r="A66" s="35" t="s">
        <v>51</v>
      </c>
      <c r="E66" s="36" t="s">
        <v>153</v>
      </c>
    </row>
    <row r="67" spans="1:5" ht="76.5">
      <c r="A67" t="s">
        <v>53</v>
      </c>
      <c r="E67" s="34" t="s">
        <v>154</v>
      </c>
    </row>
    <row r="68" spans="1:16" ht="12.75">
      <c r="A68" s="24" t="s">
        <v>44</v>
      </c>
      <c r="B68" s="28" t="s">
        <v>155</v>
      </c>
      <c r="C68" s="28" t="s">
        <v>156</v>
      </c>
      <c r="D68" s="24" t="s">
        <v>60</v>
      </c>
      <c r="E68" s="29" t="s">
        <v>157</v>
      </c>
      <c r="F68" s="30" t="s">
        <v>127</v>
      </c>
      <c r="G68" s="31">
        <v>295.75</v>
      </c>
      <c r="H68" s="32">
        <v>0</v>
      </c>
      <c r="I68" s="32">
        <f>ROUND(ROUND(H68,2)*ROUND(G68,3),2)</f>
        <v>0</v>
      </c>
      <c r="O68">
        <f>(I68*21)/100</f>
        <v>0</v>
      </c>
      <c r="P68" t="s">
        <v>22</v>
      </c>
    </row>
    <row r="69" spans="1:5" ht="12.75">
      <c r="A69" s="33" t="s">
        <v>49</v>
      </c>
      <c r="E69" s="34" t="s">
        <v>158</v>
      </c>
    </row>
    <row r="70" spans="1:5" ht="51">
      <c r="A70" s="35" t="s">
        <v>51</v>
      </c>
      <c r="E70" s="36" t="s">
        <v>159</v>
      </c>
    </row>
    <row r="71" spans="1:5" ht="89.25">
      <c r="A71" t="s">
        <v>53</v>
      </c>
      <c r="E71" s="34" t="s">
        <v>160</v>
      </c>
    </row>
    <row r="72" spans="1:16" ht="12.75">
      <c r="A72" s="24" t="s">
        <v>44</v>
      </c>
      <c r="B72" s="28" t="s">
        <v>161</v>
      </c>
      <c r="C72" s="28" t="s">
        <v>162</v>
      </c>
      <c r="D72" s="24" t="s">
        <v>60</v>
      </c>
      <c r="E72" s="29" t="s">
        <v>163</v>
      </c>
      <c r="F72" s="30" t="s">
        <v>127</v>
      </c>
      <c r="G72" s="31">
        <v>169</v>
      </c>
      <c r="H72" s="32">
        <v>0</v>
      </c>
      <c r="I72" s="32">
        <f>ROUND(ROUND(H72,2)*ROUND(G72,3),2)</f>
        <v>0</v>
      </c>
      <c r="O72">
        <f>(I72*21)/100</f>
        <v>0</v>
      </c>
      <c r="P72" t="s">
        <v>22</v>
      </c>
    </row>
    <row r="73" spans="1:5" ht="12.75">
      <c r="A73" s="33" t="s">
        <v>49</v>
      </c>
      <c r="E73" s="34" t="s">
        <v>164</v>
      </c>
    </row>
    <row r="74" spans="1:5" ht="25.5">
      <c r="A74" s="35" t="s">
        <v>51</v>
      </c>
      <c r="E74" s="36" t="s">
        <v>165</v>
      </c>
    </row>
    <row r="75" spans="1:5" ht="165.75">
      <c r="A75" t="s">
        <v>53</v>
      </c>
      <c r="E75" s="34" t="s">
        <v>166</v>
      </c>
    </row>
    <row r="76" spans="1:16" ht="12.75">
      <c r="A76" s="24" t="s">
        <v>44</v>
      </c>
      <c r="B76" s="28" t="s">
        <v>167</v>
      </c>
      <c r="C76" s="28" t="s">
        <v>168</v>
      </c>
      <c r="D76" s="24" t="s">
        <v>60</v>
      </c>
      <c r="E76" s="29" t="s">
        <v>169</v>
      </c>
      <c r="F76" s="30" t="s">
        <v>97</v>
      </c>
      <c r="G76" s="31">
        <v>7.605</v>
      </c>
      <c r="H76" s="32">
        <v>0</v>
      </c>
      <c r="I76" s="32">
        <f>ROUND(ROUND(H76,2)*ROUND(G76,3),2)</f>
        <v>0</v>
      </c>
      <c r="O76">
        <f>(I76*21)/100</f>
        <v>0</v>
      </c>
      <c r="P76" t="s">
        <v>22</v>
      </c>
    </row>
    <row r="77" spans="1:5" ht="12.75">
      <c r="A77" s="33" t="s">
        <v>49</v>
      </c>
      <c r="E77" s="34" t="s">
        <v>170</v>
      </c>
    </row>
    <row r="78" spans="1:5" ht="51">
      <c r="A78" s="35" t="s">
        <v>51</v>
      </c>
      <c r="E78" s="36" t="s">
        <v>171</v>
      </c>
    </row>
    <row r="79" spans="1:5" ht="165.75">
      <c r="A79" t="s">
        <v>53</v>
      </c>
      <c r="E79" s="34" t="s">
        <v>166</v>
      </c>
    </row>
    <row r="80" spans="1:16" ht="12.75">
      <c r="A80" s="24" t="s">
        <v>44</v>
      </c>
      <c r="B80" s="28" t="s">
        <v>172</v>
      </c>
      <c r="C80" s="28" t="s">
        <v>173</v>
      </c>
      <c r="D80" s="24" t="s">
        <v>60</v>
      </c>
      <c r="E80" s="29" t="s">
        <v>174</v>
      </c>
      <c r="F80" s="30" t="s">
        <v>127</v>
      </c>
      <c r="G80" s="31">
        <v>445</v>
      </c>
      <c r="H80" s="32">
        <v>0</v>
      </c>
      <c r="I80" s="32">
        <f>ROUND(ROUND(H80,2)*ROUND(G80,3),2)</f>
        <v>0</v>
      </c>
      <c r="O80">
        <f>(I80*21)/100</f>
        <v>0</v>
      </c>
      <c r="P80" t="s">
        <v>22</v>
      </c>
    </row>
    <row r="81" spans="1:5" ht="12.75">
      <c r="A81" s="33" t="s">
        <v>49</v>
      </c>
      <c r="E81" s="34" t="s">
        <v>175</v>
      </c>
    </row>
    <row r="82" spans="1:5" ht="51">
      <c r="A82" s="35" t="s">
        <v>51</v>
      </c>
      <c r="E82" s="36" t="s">
        <v>176</v>
      </c>
    </row>
    <row r="83" spans="1:5" ht="191.25">
      <c r="A83" t="s">
        <v>53</v>
      </c>
      <c r="E83" s="34" t="s">
        <v>177</v>
      </c>
    </row>
    <row r="84" spans="1:16" ht="25.5">
      <c r="A84" s="24" t="s">
        <v>44</v>
      </c>
      <c r="B84" s="28" t="s">
        <v>178</v>
      </c>
      <c r="C84" s="28" t="s">
        <v>179</v>
      </c>
      <c r="D84" s="24" t="s">
        <v>60</v>
      </c>
      <c r="E84" s="29" t="s">
        <v>180</v>
      </c>
      <c r="F84" s="30" t="s">
        <v>127</v>
      </c>
      <c r="G84" s="31">
        <v>20.4</v>
      </c>
      <c r="H84" s="32">
        <v>0</v>
      </c>
      <c r="I84" s="32">
        <f>ROUND(ROUND(H84,2)*ROUND(G84,3),2)</f>
        <v>0</v>
      </c>
      <c r="O84">
        <f>(I84*21)/100</f>
        <v>0</v>
      </c>
      <c r="P84" t="s">
        <v>22</v>
      </c>
    </row>
    <row r="85" spans="1:5" ht="25.5">
      <c r="A85" s="33" t="s">
        <v>49</v>
      </c>
      <c r="E85" s="34" t="s">
        <v>181</v>
      </c>
    </row>
    <row r="86" spans="1:5" ht="25.5">
      <c r="A86" s="35" t="s">
        <v>51</v>
      </c>
      <c r="E86" s="36" t="s">
        <v>182</v>
      </c>
    </row>
    <row r="87" spans="1:5" ht="191.25">
      <c r="A87" t="s">
        <v>53</v>
      </c>
      <c r="E87" s="34" t="s">
        <v>177</v>
      </c>
    </row>
    <row r="88" spans="1:16" ht="12.75">
      <c r="A88" s="24" t="s">
        <v>44</v>
      </c>
      <c r="B88" s="28" t="s">
        <v>183</v>
      </c>
      <c r="C88" s="28" t="s">
        <v>184</v>
      </c>
      <c r="D88" s="24" t="s">
        <v>60</v>
      </c>
      <c r="E88" s="29" t="s">
        <v>185</v>
      </c>
      <c r="F88" s="30" t="s">
        <v>127</v>
      </c>
      <c r="G88" s="31">
        <v>11.9</v>
      </c>
      <c r="H88" s="32">
        <v>0</v>
      </c>
      <c r="I88" s="32">
        <f>ROUND(ROUND(H88,2)*ROUND(G88,3),2)</f>
        <v>0</v>
      </c>
      <c r="O88">
        <f>(I88*21)/100</f>
        <v>0</v>
      </c>
      <c r="P88" t="s">
        <v>22</v>
      </c>
    </row>
    <row r="89" spans="1:5" ht="25.5">
      <c r="A89" s="33" t="s">
        <v>49</v>
      </c>
      <c r="E89" s="34" t="s">
        <v>186</v>
      </c>
    </row>
    <row r="90" spans="1:5" ht="51">
      <c r="A90" s="35" t="s">
        <v>51</v>
      </c>
      <c r="E90" s="36" t="s">
        <v>187</v>
      </c>
    </row>
    <row r="91" spans="1:5" ht="102">
      <c r="A91" t="s">
        <v>53</v>
      </c>
      <c r="E91" s="34" t="s">
        <v>188</v>
      </c>
    </row>
    <row r="92" spans="1:18" ht="12.75" customHeight="1">
      <c r="A92" s="12" t="s">
        <v>42</v>
      </c>
      <c r="B92" s="12"/>
      <c r="C92" s="38" t="s">
        <v>73</v>
      </c>
      <c r="D92" s="12"/>
      <c r="E92" s="26" t="s">
        <v>189</v>
      </c>
      <c r="F92" s="12"/>
      <c r="G92" s="12"/>
      <c r="H92" s="12"/>
      <c r="I92" s="39">
        <f>0+Q92</f>
        <v>0</v>
      </c>
      <c r="O92">
        <f>0+R92</f>
        <v>0</v>
      </c>
      <c r="Q92">
        <f>0+I93+I97</f>
        <v>0</v>
      </c>
      <c r="R92">
        <f>0+O93+O97</f>
        <v>0</v>
      </c>
    </row>
    <row r="93" spans="1:16" ht="12.75">
      <c r="A93" s="24" t="s">
        <v>44</v>
      </c>
      <c r="B93" s="28" t="s">
        <v>190</v>
      </c>
      <c r="C93" s="28" t="s">
        <v>191</v>
      </c>
      <c r="D93" s="24" t="s">
        <v>60</v>
      </c>
      <c r="E93" s="29" t="s">
        <v>192</v>
      </c>
      <c r="F93" s="30" t="s">
        <v>127</v>
      </c>
      <c r="G93" s="31">
        <v>103.125</v>
      </c>
      <c r="H93" s="32">
        <v>0</v>
      </c>
      <c r="I93" s="32">
        <f>ROUND(ROUND(H93,2)*ROUND(G93,3),2)</f>
        <v>0</v>
      </c>
      <c r="O93">
        <f>(I93*21)/100</f>
        <v>0</v>
      </c>
      <c r="P93" t="s">
        <v>22</v>
      </c>
    </row>
    <row r="94" spans="1:5" ht="12.75">
      <c r="A94" s="33" t="s">
        <v>49</v>
      </c>
      <c r="E94" s="34" t="s">
        <v>193</v>
      </c>
    </row>
    <row r="95" spans="1:5" ht="38.25">
      <c r="A95" s="35" t="s">
        <v>51</v>
      </c>
      <c r="E95" s="36" t="s">
        <v>194</v>
      </c>
    </row>
    <row r="96" spans="1:5" ht="63.75">
      <c r="A96" t="s">
        <v>53</v>
      </c>
      <c r="E96" s="34" t="s">
        <v>195</v>
      </c>
    </row>
    <row r="97" spans="1:16" ht="12.75">
      <c r="A97" s="24" t="s">
        <v>44</v>
      </c>
      <c r="B97" s="28" t="s">
        <v>196</v>
      </c>
      <c r="C97" s="28" t="s">
        <v>197</v>
      </c>
      <c r="D97" s="24" t="s">
        <v>60</v>
      </c>
      <c r="E97" s="29" t="s">
        <v>198</v>
      </c>
      <c r="F97" s="30" t="s">
        <v>199</v>
      </c>
      <c r="G97" s="31">
        <v>7</v>
      </c>
      <c r="H97" s="32">
        <v>0</v>
      </c>
      <c r="I97" s="32">
        <f>ROUND(ROUND(H97,2)*ROUND(G97,3),2)</f>
        <v>0</v>
      </c>
      <c r="O97">
        <f>(I97*21)/100</f>
        <v>0</v>
      </c>
      <c r="P97" t="s">
        <v>22</v>
      </c>
    </row>
    <row r="98" spans="1:5" ht="51">
      <c r="A98" s="33" t="s">
        <v>49</v>
      </c>
      <c r="E98" s="34" t="s">
        <v>200</v>
      </c>
    </row>
    <row r="99" spans="1:5" ht="12.75">
      <c r="A99" s="35" t="s">
        <v>51</v>
      </c>
      <c r="E99" s="36" t="s">
        <v>201</v>
      </c>
    </row>
    <row r="100" spans="1:5" ht="191.25">
      <c r="A100" t="s">
        <v>53</v>
      </c>
      <c r="E100" s="34" t="s">
        <v>202</v>
      </c>
    </row>
    <row r="101" spans="1:18" ht="12.75" customHeight="1">
      <c r="A101" s="12" t="s">
        <v>42</v>
      </c>
      <c r="B101" s="12"/>
      <c r="C101" s="38" t="s">
        <v>77</v>
      </c>
      <c r="D101" s="12"/>
      <c r="E101" s="26" t="s">
        <v>203</v>
      </c>
      <c r="F101" s="12"/>
      <c r="G101" s="12"/>
      <c r="H101" s="12"/>
      <c r="I101" s="39">
        <f>0+Q101</f>
        <v>0</v>
      </c>
      <c r="O101">
        <f>0+R101</f>
        <v>0</v>
      </c>
      <c r="Q101">
        <f>0+I102+I106+I110+I114</f>
        <v>0</v>
      </c>
      <c r="R101">
        <f>0+O102+O106+O110+O114</f>
        <v>0</v>
      </c>
    </row>
    <row r="102" spans="1:16" ht="12.75">
      <c r="A102" s="24" t="s">
        <v>44</v>
      </c>
      <c r="B102" s="28" t="s">
        <v>204</v>
      </c>
      <c r="C102" s="28" t="s">
        <v>205</v>
      </c>
      <c r="D102" s="24" t="s">
        <v>60</v>
      </c>
      <c r="E102" s="29" t="s">
        <v>206</v>
      </c>
      <c r="F102" s="30" t="s">
        <v>199</v>
      </c>
      <c r="G102" s="31">
        <v>3</v>
      </c>
      <c r="H102" s="32">
        <v>0</v>
      </c>
      <c r="I102" s="32">
        <f>ROUND(ROUND(H102,2)*ROUND(G102,3),2)</f>
        <v>0</v>
      </c>
      <c r="O102">
        <f>(I102*21)/100</f>
        <v>0</v>
      </c>
      <c r="P102" t="s">
        <v>22</v>
      </c>
    </row>
    <row r="103" spans="1:5" ht="12.75">
      <c r="A103" s="33" t="s">
        <v>49</v>
      </c>
      <c r="E103" s="34" t="s">
        <v>207</v>
      </c>
    </row>
    <row r="104" spans="1:5" ht="25.5">
      <c r="A104" s="35" t="s">
        <v>51</v>
      </c>
      <c r="E104" s="36" t="s">
        <v>208</v>
      </c>
    </row>
    <row r="105" spans="1:5" ht="102">
      <c r="A105" t="s">
        <v>53</v>
      </c>
      <c r="E105" s="34" t="s">
        <v>209</v>
      </c>
    </row>
    <row r="106" spans="1:16" ht="12.75">
      <c r="A106" s="24" t="s">
        <v>44</v>
      </c>
      <c r="B106" s="28" t="s">
        <v>210</v>
      </c>
      <c r="C106" s="28" t="s">
        <v>211</v>
      </c>
      <c r="D106" s="24" t="s">
        <v>60</v>
      </c>
      <c r="E106" s="29" t="s">
        <v>212</v>
      </c>
      <c r="F106" s="30" t="s">
        <v>199</v>
      </c>
      <c r="G106" s="31">
        <v>3</v>
      </c>
      <c r="H106" s="32">
        <v>0</v>
      </c>
      <c r="I106" s="32">
        <f>ROUND(ROUND(H106,2)*ROUND(G106,3),2)</f>
        <v>0</v>
      </c>
      <c r="O106">
        <f>(I106*21)/100</f>
        <v>0</v>
      </c>
      <c r="P106" t="s">
        <v>22</v>
      </c>
    </row>
    <row r="107" spans="1:5" ht="25.5">
      <c r="A107" s="33" t="s">
        <v>49</v>
      </c>
      <c r="E107" s="34" t="s">
        <v>213</v>
      </c>
    </row>
    <row r="108" spans="1:5" ht="25.5">
      <c r="A108" s="35" t="s">
        <v>51</v>
      </c>
      <c r="E108" s="36" t="s">
        <v>214</v>
      </c>
    </row>
    <row r="109" spans="1:5" ht="63.75">
      <c r="A109" t="s">
        <v>53</v>
      </c>
      <c r="E109" s="34" t="s">
        <v>215</v>
      </c>
    </row>
    <row r="110" spans="1:16" ht="12.75">
      <c r="A110" s="24" t="s">
        <v>44</v>
      </c>
      <c r="B110" s="28" t="s">
        <v>216</v>
      </c>
      <c r="C110" s="28" t="s">
        <v>217</v>
      </c>
      <c r="D110" s="24" t="s">
        <v>60</v>
      </c>
      <c r="E110" s="29" t="s">
        <v>218</v>
      </c>
      <c r="F110" s="30" t="s">
        <v>199</v>
      </c>
      <c r="G110" s="31">
        <v>9</v>
      </c>
      <c r="H110" s="32">
        <v>0</v>
      </c>
      <c r="I110" s="32">
        <f>ROUND(ROUND(H110,2)*ROUND(G110,3),2)</f>
        <v>0</v>
      </c>
      <c r="O110">
        <f>(I110*21)/100</f>
        <v>0</v>
      </c>
      <c r="P110" t="s">
        <v>22</v>
      </c>
    </row>
    <row r="111" spans="1:5" ht="25.5">
      <c r="A111" s="33" t="s">
        <v>49</v>
      </c>
      <c r="E111" s="34" t="s">
        <v>219</v>
      </c>
    </row>
    <row r="112" spans="1:5" ht="51">
      <c r="A112" s="35" t="s">
        <v>51</v>
      </c>
      <c r="E112" s="36" t="s">
        <v>220</v>
      </c>
    </row>
    <row r="113" spans="1:5" ht="63.75">
      <c r="A113" t="s">
        <v>53</v>
      </c>
      <c r="E113" s="34" t="s">
        <v>215</v>
      </c>
    </row>
    <row r="114" spans="1:16" ht="12.75">
      <c r="A114" s="24" t="s">
        <v>44</v>
      </c>
      <c r="B114" s="28" t="s">
        <v>221</v>
      </c>
      <c r="C114" s="28" t="s">
        <v>222</v>
      </c>
      <c r="D114" s="24" t="s">
        <v>60</v>
      </c>
      <c r="E114" s="29" t="s">
        <v>223</v>
      </c>
      <c r="F114" s="30" t="s">
        <v>199</v>
      </c>
      <c r="G114" s="31">
        <v>3</v>
      </c>
      <c r="H114" s="32">
        <v>0</v>
      </c>
      <c r="I114" s="32">
        <f>ROUND(ROUND(H114,2)*ROUND(G114,3),2)</f>
        <v>0</v>
      </c>
      <c r="O114">
        <f>(I114*21)/100</f>
        <v>0</v>
      </c>
      <c r="P114" t="s">
        <v>22</v>
      </c>
    </row>
    <row r="115" spans="1:5" ht="38.25">
      <c r="A115" s="33" t="s">
        <v>49</v>
      </c>
      <c r="E115" s="34" t="s">
        <v>224</v>
      </c>
    </row>
    <row r="116" spans="1:5" ht="25.5">
      <c r="A116" s="35" t="s">
        <v>51</v>
      </c>
      <c r="E116" s="36" t="s">
        <v>225</v>
      </c>
    </row>
    <row r="117" spans="1:5" ht="63.75">
      <c r="A117" t="s">
        <v>53</v>
      </c>
      <c r="E117" s="34" t="s">
        <v>226</v>
      </c>
    </row>
    <row r="118" spans="1:18" ht="12.75" customHeight="1">
      <c r="A118" s="12" t="s">
        <v>42</v>
      </c>
      <c r="B118" s="12"/>
      <c r="C118" s="38" t="s">
        <v>39</v>
      </c>
      <c r="D118" s="12"/>
      <c r="E118" s="26" t="s">
        <v>227</v>
      </c>
      <c r="F118" s="12"/>
      <c r="G118" s="12"/>
      <c r="H118" s="12"/>
      <c r="I118" s="39">
        <f>0+Q118</f>
        <v>0</v>
      </c>
      <c r="O118">
        <f>0+R118</f>
        <v>0</v>
      </c>
      <c r="Q118">
        <f>0+I119+I123+I127+I131+I135+I139+I143+I147+I151+I155</f>
        <v>0</v>
      </c>
      <c r="R118">
        <f>0+O119+O123+O127+O131+O135+O139+O143+O147+O151+O155</f>
        <v>0</v>
      </c>
    </row>
    <row r="119" spans="1:16" ht="25.5">
      <c r="A119" s="24" t="s">
        <v>44</v>
      </c>
      <c r="B119" s="28" t="s">
        <v>228</v>
      </c>
      <c r="C119" s="28" t="s">
        <v>229</v>
      </c>
      <c r="D119" s="24" t="s">
        <v>60</v>
      </c>
      <c r="E119" s="29" t="s">
        <v>230</v>
      </c>
      <c r="F119" s="30" t="s">
        <v>127</v>
      </c>
      <c r="G119" s="31">
        <v>41.125</v>
      </c>
      <c r="H119" s="32">
        <v>0</v>
      </c>
      <c r="I119" s="32">
        <f>ROUND(ROUND(H119,2)*ROUND(G119,3),2)</f>
        <v>0</v>
      </c>
      <c r="O119">
        <f>(I119*21)/100</f>
        <v>0</v>
      </c>
      <c r="P119" t="s">
        <v>22</v>
      </c>
    </row>
    <row r="120" spans="1:5" ht="12.75">
      <c r="A120" s="33" t="s">
        <v>49</v>
      </c>
      <c r="E120" s="34" t="s">
        <v>231</v>
      </c>
    </row>
    <row r="121" spans="1:5" ht="25.5">
      <c r="A121" s="35" t="s">
        <v>51</v>
      </c>
      <c r="E121" s="36" t="s">
        <v>232</v>
      </c>
    </row>
    <row r="122" spans="1:5" ht="63.75">
      <c r="A122" t="s">
        <v>53</v>
      </c>
      <c r="E122" s="34" t="s">
        <v>233</v>
      </c>
    </row>
    <row r="123" spans="1:16" ht="12.75">
      <c r="A123" s="24" t="s">
        <v>44</v>
      </c>
      <c r="B123" s="28" t="s">
        <v>234</v>
      </c>
      <c r="C123" s="28" t="s">
        <v>235</v>
      </c>
      <c r="D123" s="24" t="s">
        <v>60</v>
      </c>
      <c r="E123" s="29" t="s">
        <v>236</v>
      </c>
      <c r="F123" s="30" t="s">
        <v>127</v>
      </c>
      <c r="G123" s="31">
        <v>41.125</v>
      </c>
      <c r="H123" s="32">
        <v>0</v>
      </c>
      <c r="I123" s="32">
        <f>ROUND(ROUND(H123,2)*ROUND(G123,3),2)</f>
        <v>0</v>
      </c>
      <c r="O123">
        <f>(I123*21)/100</f>
        <v>0</v>
      </c>
      <c r="P123" t="s">
        <v>22</v>
      </c>
    </row>
    <row r="124" spans="1:5" ht="12.75">
      <c r="A124" s="33" t="s">
        <v>49</v>
      </c>
      <c r="E124" s="34" t="s">
        <v>237</v>
      </c>
    </row>
    <row r="125" spans="1:5" ht="25.5">
      <c r="A125" s="35" t="s">
        <v>51</v>
      </c>
      <c r="E125" s="36" t="s">
        <v>232</v>
      </c>
    </row>
    <row r="126" spans="1:5" ht="51">
      <c r="A126" t="s">
        <v>53</v>
      </c>
      <c r="E126" s="34" t="s">
        <v>238</v>
      </c>
    </row>
    <row r="127" spans="1:16" ht="12.75">
      <c r="A127" s="24" t="s">
        <v>44</v>
      </c>
      <c r="B127" s="28" t="s">
        <v>239</v>
      </c>
      <c r="C127" s="28" t="s">
        <v>240</v>
      </c>
      <c r="D127" s="24" t="s">
        <v>60</v>
      </c>
      <c r="E127" s="29" t="s">
        <v>241</v>
      </c>
      <c r="F127" s="30" t="s">
        <v>112</v>
      </c>
      <c r="G127" s="31">
        <v>137.5</v>
      </c>
      <c r="H127" s="32">
        <v>0</v>
      </c>
      <c r="I127" s="32">
        <f>ROUND(ROUND(H127,2)*ROUND(G127,3),2)</f>
        <v>0</v>
      </c>
      <c r="O127">
        <f>(I127*21)/100</f>
        <v>0</v>
      </c>
      <c r="P127" t="s">
        <v>22</v>
      </c>
    </row>
    <row r="128" spans="1:5" ht="25.5">
      <c r="A128" s="33" t="s">
        <v>49</v>
      </c>
      <c r="E128" s="34" t="s">
        <v>242</v>
      </c>
    </row>
    <row r="129" spans="1:5" ht="51">
      <c r="A129" s="35" t="s">
        <v>51</v>
      </c>
      <c r="E129" s="36" t="s">
        <v>243</v>
      </c>
    </row>
    <row r="130" spans="1:5" ht="76.5">
      <c r="A130" t="s">
        <v>53</v>
      </c>
      <c r="E130" s="34" t="s">
        <v>244</v>
      </c>
    </row>
    <row r="131" spans="1:16" ht="12.75">
      <c r="A131" s="24" t="s">
        <v>44</v>
      </c>
      <c r="B131" s="28" t="s">
        <v>245</v>
      </c>
      <c r="C131" s="28" t="s">
        <v>246</v>
      </c>
      <c r="D131" s="24" t="s">
        <v>69</v>
      </c>
      <c r="E131" s="29" t="s">
        <v>247</v>
      </c>
      <c r="F131" s="30" t="s">
        <v>112</v>
      </c>
      <c r="G131" s="31">
        <v>116.5</v>
      </c>
      <c r="H131" s="32">
        <v>0</v>
      </c>
      <c r="I131" s="32">
        <f>ROUND(ROUND(H131,2)*ROUND(G131,3),2)</f>
        <v>0</v>
      </c>
      <c r="O131">
        <f>(I131*21)/100</f>
        <v>0</v>
      </c>
      <c r="P131" t="s">
        <v>22</v>
      </c>
    </row>
    <row r="132" spans="1:5" ht="25.5">
      <c r="A132" s="33" t="s">
        <v>49</v>
      </c>
      <c r="E132" s="34" t="s">
        <v>248</v>
      </c>
    </row>
    <row r="133" spans="1:5" ht="25.5">
      <c r="A133" s="35" t="s">
        <v>51</v>
      </c>
      <c r="E133" s="36" t="s">
        <v>249</v>
      </c>
    </row>
    <row r="134" spans="1:5" ht="76.5">
      <c r="A134" t="s">
        <v>53</v>
      </c>
      <c r="E134" s="34" t="s">
        <v>244</v>
      </c>
    </row>
    <row r="135" spans="1:16" ht="12.75">
      <c r="A135" s="24" t="s">
        <v>44</v>
      </c>
      <c r="B135" s="28" t="s">
        <v>250</v>
      </c>
      <c r="C135" s="28" t="s">
        <v>246</v>
      </c>
      <c r="D135" s="24" t="s">
        <v>251</v>
      </c>
      <c r="E135" s="29" t="s">
        <v>247</v>
      </c>
      <c r="F135" s="30" t="s">
        <v>112</v>
      </c>
      <c r="G135" s="31">
        <v>65</v>
      </c>
      <c r="H135" s="32">
        <v>0</v>
      </c>
      <c r="I135" s="32">
        <f>ROUND(ROUND(H135,2)*ROUND(G135,3),2)</f>
        <v>0</v>
      </c>
      <c r="O135">
        <f>(I135*21)/100</f>
        <v>0</v>
      </c>
      <c r="P135" t="s">
        <v>22</v>
      </c>
    </row>
    <row r="136" spans="1:5" ht="12.75">
      <c r="A136" s="33" t="s">
        <v>49</v>
      </c>
      <c r="E136" s="34" t="s">
        <v>252</v>
      </c>
    </row>
    <row r="137" spans="1:5" ht="51">
      <c r="A137" s="35" t="s">
        <v>51</v>
      </c>
      <c r="E137" s="36" t="s">
        <v>253</v>
      </c>
    </row>
    <row r="138" spans="1:5" ht="76.5">
      <c r="A138" t="s">
        <v>53</v>
      </c>
      <c r="E138" s="34" t="s">
        <v>244</v>
      </c>
    </row>
    <row r="139" spans="1:16" ht="12.75">
      <c r="A139" s="24" t="s">
        <v>44</v>
      </c>
      <c r="B139" s="28" t="s">
        <v>254</v>
      </c>
      <c r="C139" s="28" t="s">
        <v>255</v>
      </c>
      <c r="D139" s="24" t="s">
        <v>60</v>
      </c>
      <c r="E139" s="29" t="s">
        <v>256</v>
      </c>
      <c r="F139" s="30" t="s">
        <v>112</v>
      </c>
      <c r="G139" s="31">
        <v>8</v>
      </c>
      <c r="H139" s="32">
        <v>0</v>
      </c>
      <c r="I139" s="32">
        <f>ROUND(ROUND(H139,2)*ROUND(G139,3),2)</f>
        <v>0</v>
      </c>
      <c r="O139">
        <f>(I139*21)/100</f>
        <v>0</v>
      </c>
      <c r="P139" t="s">
        <v>22</v>
      </c>
    </row>
    <row r="140" spans="1:5" ht="12.75">
      <c r="A140" s="33" t="s">
        <v>49</v>
      </c>
      <c r="E140" s="34" t="s">
        <v>257</v>
      </c>
    </row>
    <row r="141" spans="1:5" ht="12.75">
      <c r="A141" s="35" t="s">
        <v>51</v>
      </c>
      <c r="E141" s="36" t="s">
        <v>258</v>
      </c>
    </row>
    <row r="142" spans="1:5" ht="63.75">
      <c r="A142" t="s">
        <v>53</v>
      </c>
      <c r="E142" s="34" t="s">
        <v>259</v>
      </c>
    </row>
    <row r="143" spans="1:16" ht="12.75">
      <c r="A143" s="24" t="s">
        <v>44</v>
      </c>
      <c r="B143" s="28" t="s">
        <v>260</v>
      </c>
      <c r="C143" s="28" t="s">
        <v>261</v>
      </c>
      <c r="D143" s="24" t="s">
        <v>60</v>
      </c>
      <c r="E143" s="29" t="s">
        <v>262</v>
      </c>
      <c r="F143" s="30" t="s">
        <v>112</v>
      </c>
      <c r="G143" s="31">
        <v>173</v>
      </c>
      <c r="H143" s="32">
        <v>0</v>
      </c>
      <c r="I143" s="32">
        <f>ROUND(ROUND(H143,2)*ROUND(G143,3),2)</f>
        <v>0</v>
      </c>
      <c r="O143">
        <f>(I143*21)/100</f>
        <v>0</v>
      </c>
      <c r="P143" t="s">
        <v>22</v>
      </c>
    </row>
    <row r="144" spans="1:5" ht="25.5">
      <c r="A144" s="33" t="s">
        <v>49</v>
      </c>
      <c r="E144" s="34" t="s">
        <v>263</v>
      </c>
    </row>
    <row r="145" spans="1:5" ht="25.5">
      <c r="A145" s="35" t="s">
        <v>51</v>
      </c>
      <c r="E145" s="36" t="s">
        <v>264</v>
      </c>
    </row>
    <row r="146" spans="1:5" ht="63.75">
      <c r="A146" t="s">
        <v>53</v>
      </c>
      <c r="E146" s="34" t="s">
        <v>265</v>
      </c>
    </row>
    <row r="147" spans="1:16" ht="12.75">
      <c r="A147" s="24" t="s">
        <v>44</v>
      </c>
      <c r="B147" s="28" t="s">
        <v>266</v>
      </c>
      <c r="C147" s="28" t="s">
        <v>267</v>
      </c>
      <c r="D147" s="24" t="s">
        <v>60</v>
      </c>
      <c r="E147" s="29" t="s">
        <v>268</v>
      </c>
      <c r="F147" s="30" t="s">
        <v>112</v>
      </c>
      <c r="G147" s="31">
        <v>337.5</v>
      </c>
      <c r="H147" s="32">
        <v>0</v>
      </c>
      <c r="I147" s="32">
        <f>ROUND(ROUND(H147,2)*ROUND(G147,3),2)</f>
        <v>0</v>
      </c>
      <c r="O147">
        <f>(I147*21)/100</f>
        <v>0</v>
      </c>
      <c r="P147" t="s">
        <v>22</v>
      </c>
    </row>
    <row r="148" spans="1:5" ht="25.5">
      <c r="A148" s="33" t="s">
        <v>49</v>
      </c>
      <c r="E148" s="34" t="s">
        <v>269</v>
      </c>
    </row>
    <row r="149" spans="1:5" ht="51">
      <c r="A149" s="35" t="s">
        <v>51</v>
      </c>
      <c r="E149" s="36" t="s">
        <v>123</v>
      </c>
    </row>
    <row r="150" spans="1:5" ht="76.5">
      <c r="A150" t="s">
        <v>53</v>
      </c>
      <c r="E150" s="34" t="s">
        <v>270</v>
      </c>
    </row>
    <row r="151" spans="1:16" ht="12.75">
      <c r="A151" s="24" t="s">
        <v>44</v>
      </c>
      <c r="B151" s="28" t="s">
        <v>271</v>
      </c>
      <c r="C151" s="28" t="s">
        <v>272</v>
      </c>
      <c r="D151" s="24" t="s">
        <v>60</v>
      </c>
      <c r="E151" s="29" t="s">
        <v>273</v>
      </c>
      <c r="F151" s="30" t="s">
        <v>97</v>
      </c>
      <c r="G151" s="31">
        <v>1</v>
      </c>
      <c r="H151" s="32">
        <v>0</v>
      </c>
      <c r="I151" s="32">
        <f>ROUND(ROUND(H151,2)*ROUND(G151,3),2)</f>
        <v>0</v>
      </c>
      <c r="O151">
        <f>(I151*21)/100</f>
        <v>0</v>
      </c>
      <c r="P151" t="s">
        <v>22</v>
      </c>
    </row>
    <row r="152" spans="1:5" ht="25.5">
      <c r="A152" s="33" t="s">
        <v>49</v>
      </c>
      <c r="E152" s="34" t="s">
        <v>274</v>
      </c>
    </row>
    <row r="153" spans="1:5" ht="12.75">
      <c r="A153" s="35" t="s">
        <v>51</v>
      </c>
      <c r="E153" s="36" t="s">
        <v>275</v>
      </c>
    </row>
    <row r="154" spans="1:5" ht="114.75">
      <c r="A154" t="s">
        <v>53</v>
      </c>
      <c r="E154" s="34" t="s">
        <v>276</v>
      </c>
    </row>
    <row r="155" spans="1:16" ht="12.75">
      <c r="A155" s="24" t="s">
        <v>44</v>
      </c>
      <c r="B155" s="28" t="s">
        <v>277</v>
      </c>
      <c r="C155" s="28" t="s">
        <v>278</v>
      </c>
      <c r="D155" s="24" t="s">
        <v>60</v>
      </c>
      <c r="E155" s="29" t="s">
        <v>279</v>
      </c>
      <c r="F155" s="30" t="s">
        <v>199</v>
      </c>
      <c r="G155" s="31">
        <v>3</v>
      </c>
      <c r="H155" s="32">
        <v>0</v>
      </c>
      <c r="I155" s="32">
        <f>ROUND(ROUND(H155,2)*ROUND(G155,3),2)</f>
        <v>0</v>
      </c>
      <c r="O155">
        <f>(I155*21)/100</f>
        <v>0</v>
      </c>
      <c r="P155" t="s">
        <v>22</v>
      </c>
    </row>
    <row r="156" spans="1:5" ht="12.75">
      <c r="A156" s="33" t="s">
        <v>49</v>
      </c>
      <c r="E156" s="34" t="s">
        <v>280</v>
      </c>
    </row>
    <row r="157" spans="1:5" ht="25.5">
      <c r="A157" s="35" t="s">
        <v>51</v>
      </c>
      <c r="E157" s="36" t="s">
        <v>208</v>
      </c>
    </row>
    <row r="158" spans="1:5" ht="102">
      <c r="A158" t="s">
        <v>53</v>
      </c>
      <c r="E158" s="34" t="s">
        <v>281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148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8"/>
      <c r="C1" s="8"/>
      <c r="D1" s="8"/>
      <c r="E1" s="8"/>
      <c r="F1" s="8"/>
      <c r="G1" s="8"/>
      <c r="H1" s="8"/>
      <c r="I1" s="8"/>
      <c r="P1" t="s">
        <v>21</v>
      </c>
    </row>
    <row r="2" spans="2:16" ht="24.95" customHeight="1">
      <c r="B2" s="8"/>
      <c r="C2" s="8"/>
      <c r="D2" s="8"/>
      <c r="E2" s="9" t="s">
        <v>12</v>
      </c>
      <c r="F2" s="8"/>
      <c r="G2" s="8"/>
      <c r="H2" s="12"/>
      <c r="I2" s="12"/>
      <c r="O2">
        <f>0+O8+O21+O74+O79+O112</f>
        <v>0</v>
      </c>
      <c r="P2" t="s">
        <v>21</v>
      </c>
    </row>
    <row r="3" spans="1:16" ht="15" customHeight="1">
      <c r="A3" t="s">
        <v>11</v>
      </c>
      <c r="B3" s="16" t="s">
        <v>13</v>
      </c>
      <c r="C3" s="4" t="s">
        <v>14</v>
      </c>
      <c r="D3" s="7"/>
      <c r="E3" s="17" t="s">
        <v>15</v>
      </c>
      <c r="F3" s="8"/>
      <c r="G3" s="15"/>
      <c r="H3" s="14" t="s">
        <v>282</v>
      </c>
      <c r="I3" s="37">
        <f>0+I8+I21+I74+I79+I112</f>
        <v>0</v>
      </c>
      <c r="O3" t="s">
        <v>18</v>
      </c>
      <c r="P3" t="s">
        <v>22</v>
      </c>
    </row>
    <row r="4" spans="1:16" ht="15" customHeight="1">
      <c r="A4" t="s">
        <v>16</v>
      </c>
      <c r="B4" s="19" t="s">
        <v>17</v>
      </c>
      <c r="C4" s="3" t="s">
        <v>282</v>
      </c>
      <c r="D4" s="2"/>
      <c r="E4" s="20" t="s">
        <v>82</v>
      </c>
      <c r="F4" s="12"/>
      <c r="G4" s="12"/>
      <c r="H4" s="21"/>
      <c r="I4" s="21"/>
      <c r="O4" t="s">
        <v>19</v>
      </c>
      <c r="P4" t="s">
        <v>22</v>
      </c>
    </row>
    <row r="5" spans="1:16" ht="12.75" customHeight="1">
      <c r="A5" s="1" t="s">
        <v>25</v>
      </c>
      <c r="B5" s="1" t="s">
        <v>27</v>
      </c>
      <c r="C5" s="1" t="s">
        <v>29</v>
      </c>
      <c r="D5" s="1" t="s">
        <v>30</v>
      </c>
      <c r="E5" s="1" t="s">
        <v>31</v>
      </c>
      <c r="F5" s="1" t="s">
        <v>33</v>
      </c>
      <c r="G5" s="1" t="s">
        <v>35</v>
      </c>
      <c r="H5" s="1" t="s">
        <v>37</v>
      </c>
      <c r="I5" s="1"/>
      <c r="O5" t="s">
        <v>20</v>
      </c>
      <c r="P5" t="s">
        <v>22</v>
      </c>
    </row>
    <row r="6" spans="1:9" ht="12.75" customHeight="1">
      <c r="A6" s="1"/>
      <c r="B6" s="1"/>
      <c r="C6" s="1"/>
      <c r="D6" s="1"/>
      <c r="E6" s="1"/>
      <c r="F6" s="1"/>
      <c r="G6" s="1"/>
      <c r="H6" s="18" t="s">
        <v>38</v>
      </c>
      <c r="I6" s="18" t="s">
        <v>40</v>
      </c>
    </row>
    <row r="7" spans="1:9" ht="12.75" customHeight="1">
      <c r="A7" s="18" t="s">
        <v>26</v>
      </c>
      <c r="B7" s="18" t="s">
        <v>28</v>
      </c>
      <c r="C7" s="18" t="s">
        <v>22</v>
      </c>
      <c r="D7" s="18" t="s">
        <v>21</v>
      </c>
      <c r="E7" s="18" t="s">
        <v>32</v>
      </c>
      <c r="F7" s="18" t="s">
        <v>34</v>
      </c>
      <c r="G7" s="18" t="s">
        <v>36</v>
      </c>
      <c r="H7" s="18" t="s">
        <v>39</v>
      </c>
      <c r="I7" s="18" t="s">
        <v>41</v>
      </c>
    </row>
    <row r="8" spans="1:18" ht="12.75" customHeight="1">
      <c r="A8" s="21" t="s">
        <v>42</v>
      </c>
      <c r="B8" s="21"/>
      <c r="C8" s="25" t="s">
        <v>26</v>
      </c>
      <c r="D8" s="21"/>
      <c r="E8" s="26" t="s">
        <v>43</v>
      </c>
      <c r="F8" s="21"/>
      <c r="G8" s="21"/>
      <c r="H8" s="21"/>
      <c r="I8" s="27">
        <f>0+Q8</f>
        <v>0</v>
      </c>
      <c r="O8">
        <f>0+R8</f>
        <v>0</v>
      </c>
      <c r="Q8">
        <f>0+I9+I13+I17</f>
        <v>0</v>
      </c>
      <c r="R8">
        <f>0+O9+O13+O17</f>
        <v>0</v>
      </c>
    </row>
    <row r="9" spans="1:16" ht="25.5">
      <c r="A9" s="24" t="s">
        <v>44</v>
      </c>
      <c r="B9" s="28" t="s">
        <v>28</v>
      </c>
      <c r="C9" s="28" t="s">
        <v>83</v>
      </c>
      <c r="D9" s="24" t="s">
        <v>60</v>
      </c>
      <c r="E9" s="29" t="s">
        <v>84</v>
      </c>
      <c r="F9" s="30" t="s">
        <v>85</v>
      </c>
      <c r="G9" s="31">
        <v>36.864</v>
      </c>
      <c r="H9" s="32">
        <v>0</v>
      </c>
      <c r="I9" s="32">
        <f>ROUND(ROUND(H9,2)*ROUND(G9,3),2)</f>
        <v>0</v>
      </c>
      <c r="O9">
        <f>(I9*21)/100</f>
        <v>0</v>
      </c>
      <c r="P9" t="s">
        <v>22</v>
      </c>
    </row>
    <row r="10" spans="1:5" ht="12.75">
      <c r="A10" s="33" t="s">
        <v>49</v>
      </c>
      <c r="E10" s="34" t="s">
        <v>60</v>
      </c>
    </row>
    <row r="11" spans="1:5" ht="12.75">
      <c r="A11" s="35" t="s">
        <v>51</v>
      </c>
      <c r="E11" s="36" t="s">
        <v>283</v>
      </c>
    </row>
    <row r="12" spans="1:5" ht="140.25">
      <c r="A12" t="s">
        <v>53</v>
      </c>
      <c r="E12" s="34" t="s">
        <v>87</v>
      </c>
    </row>
    <row r="13" spans="1:16" ht="25.5">
      <c r="A13" s="24" t="s">
        <v>44</v>
      </c>
      <c r="B13" s="28" t="s">
        <v>22</v>
      </c>
      <c r="C13" s="28" t="s">
        <v>88</v>
      </c>
      <c r="D13" s="24" t="s">
        <v>60</v>
      </c>
      <c r="E13" s="29" t="s">
        <v>89</v>
      </c>
      <c r="F13" s="30" t="s">
        <v>85</v>
      </c>
      <c r="G13" s="31">
        <v>22.284</v>
      </c>
      <c r="H13" s="32">
        <v>0</v>
      </c>
      <c r="I13" s="32">
        <f>ROUND(ROUND(H13,2)*ROUND(G13,3),2)</f>
        <v>0</v>
      </c>
      <c r="O13">
        <f>(I13*21)/100</f>
        <v>0</v>
      </c>
      <c r="P13" t="s">
        <v>22</v>
      </c>
    </row>
    <row r="14" spans="1:5" ht="12.75">
      <c r="A14" s="33" t="s">
        <v>49</v>
      </c>
      <c r="E14" s="34" t="s">
        <v>60</v>
      </c>
    </row>
    <row r="15" spans="1:5" ht="38.25">
      <c r="A15" s="35" t="s">
        <v>51</v>
      </c>
      <c r="E15" s="36" t="s">
        <v>284</v>
      </c>
    </row>
    <row r="16" spans="1:5" ht="140.25">
      <c r="A16" t="s">
        <v>53</v>
      </c>
      <c r="E16" s="34" t="s">
        <v>87</v>
      </c>
    </row>
    <row r="17" spans="1:16" ht="25.5">
      <c r="A17" s="24" t="s">
        <v>44</v>
      </c>
      <c r="B17" s="28" t="s">
        <v>21</v>
      </c>
      <c r="C17" s="28" t="s">
        <v>91</v>
      </c>
      <c r="D17" s="24" t="s">
        <v>60</v>
      </c>
      <c r="E17" s="29" t="s">
        <v>92</v>
      </c>
      <c r="F17" s="30" t="s">
        <v>85</v>
      </c>
      <c r="G17" s="31">
        <v>36.48</v>
      </c>
      <c r="H17" s="32">
        <v>0</v>
      </c>
      <c r="I17" s="32">
        <f>ROUND(ROUND(H17,2)*ROUND(G17,3),2)</f>
        <v>0</v>
      </c>
      <c r="O17">
        <f>(I17*21)/100</f>
        <v>0</v>
      </c>
      <c r="P17" t="s">
        <v>22</v>
      </c>
    </row>
    <row r="18" spans="1:5" ht="12.75">
      <c r="A18" s="33" t="s">
        <v>49</v>
      </c>
      <c r="E18" s="34" t="s">
        <v>60</v>
      </c>
    </row>
    <row r="19" spans="1:5" ht="12.75">
      <c r="A19" s="35" t="s">
        <v>51</v>
      </c>
      <c r="E19" s="36" t="s">
        <v>285</v>
      </c>
    </row>
    <row r="20" spans="1:5" ht="140.25">
      <c r="A20" t="s">
        <v>53</v>
      </c>
      <c r="E20" s="34" t="s">
        <v>87</v>
      </c>
    </row>
    <row r="21" spans="1:18" ht="12.75" customHeight="1">
      <c r="A21" s="12" t="s">
        <v>42</v>
      </c>
      <c r="B21" s="12"/>
      <c r="C21" s="38" t="s">
        <v>28</v>
      </c>
      <c r="D21" s="12"/>
      <c r="E21" s="26" t="s">
        <v>94</v>
      </c>
      <c r="F21" s="12"/>
      <c r="G21" s="12"/>
      <c r="H21" s="12"/>
      <c r="I21" s="39">
        <f>0+Q21</f>
        <v>0</v>
      </c>
      <c r="O21">
        <f>0+R21</f>
        <v>0</v>
      </c>
      <c r="Q21">
        <f>0+I22+I26+I30+I34+I38+I42+I46+I50+I54+I58+I62+I66+I70</f>
        <v>0</v>
      </c>
      <c r="R21">
        <f>0+O22+O26+O30+O34+O38+O42+O46+O50+O54+O58+O62+O66+O70</f>
        <v>0</v>
      </c>
    </row>
    <row r="22" spans="1:16" ht="12.75">
      <c r="A22" s="24" t="s">
        <v>44</v>
      </c>
      <c r="B22" s="28" t="s">
        <v>32</v>
      </c>
      <c r="C22" s="28" t="s">
        <v>95</v>
      </c>
      <c r="D22" s="24" t="s">
        <v>60</v>
      </c>
      <c r="E22" s="29" t="s">
        <v>96</v>
      </c>
      <c r="F22" s="30" t="s">
        <v>97</v>
      </c>
      <c r="G22" s="31">
        <v>15.36</v>
      </c>
      <c r="H22" s="32">
        <v>0</v>
      </c>
      <c r="I22" s="32">
        <f>ROUND(ROUND(H22,2)*ROUND(G22,3),2)</f>
        <v>0</v>
      </c>
      <c r="O22">
        <f>(I22*21)/100</f>
        <v>0</v>
      </c>
      <c r="P22" t="s">
        <v>22</v>
      </c>
    </row>
    <row r="23" spans="1:5" ht="25.5">
      <c r="A23" s="33" t="s">
        <v>49</v>
      </c>
      <c r="E23" s="34" t="s">
        <v>98</v>
      </c>
    </row>
    <row r="24" spans="1:5" ht="38.25">
      <c r="A24" s="35" t="s">
        <v>51</v>
      </c>
      <c r="E24" s="36" t="s">
        <v>286</v>
      </c>
    </row>
    <row r="25" spans="1:5" ht="63.75">
      <c r="A25" t="s">
        <v>53</v>
      </c>
      <c r="E25" s="34" t="s">
        <v>100</v>
      </c>
    </row>
    <row r="26" spans="1:16" ht="25.5">
      <c r="A26" s="24" t="s">
        <v>44</v>
      </c>
      <c r="B26" s="28" t="s">
        <v>34</v>
      </c>
      <c r="C26" s="28" t="s">
        <v>106</v>
      </c>
      <c r="D26" s="24" t="s">
        <v>60</v>
      </c>
      <c r="E26" s="29" t="s">
        <v>107</v>
      </c>
      <c r="F26" s="30" t="s">
        <v>97</v>
      </c>
      <c r="G26" s="31">
        <v>19.2</v>
      </c>
      <c r="H26" s="32">
        <v>0</v>
      </c>
      <c r="I26" s="32">
        <f>ROUND(ROUND(H26,2)*ROUND(G26,3),2)</f>
        <v>0</v>
      </c>
      <c r="O26">
        <f>(I26*21)/100</f>
        <v>0</v>
      </c>
      <c r="P26" t="s">
        <v>22</v>
      </c>
    </row>
    <row r="27" spans="1:5" ht="25.5">
      <c r="A27" s="33" t="s">
        <v>49</v>
      </c>
      <c r="E27" s="34" t="s">
        <v>108</v>
      </c>
    </row>
    <row r="28" spans="1:5" ht="38.25">
      <c r="A28" s="35" t="s">
        <v>51</v>
      </c>
      <c r="E28" s="36" t="s">
        <v>287</v>
      </c>
    </row>
    <row r="29" spans="1:5" ht="63.75">
      <c r="A29" t="s">
        <v>53</v>
      </c>
      <c r="E29" s="34" t="s">
        <v>100</v>
      </c>
    </row>
    <row r="30" spans="1:16" ht="12.75">
      <c r="A30" s="24" t="s">
        <v>44</v>
      </c>
      <c r="B30" s="28" t="s">
        <v>36</v>
      </c>
      <c r="C30" s="28" t="s">
        <v>288</v>
      </c>
      <c r="D30" s="24" t="s">
        <v>60</v>
      </c>
      <c r="E30" s="29" t="s">
        <v>289</v>
      </c>
      <c r="F30" s="30" t="s">
        <v>112</v>
      </c>
      <c r="G30" s="31">
        <v>55</v>
      </c>
      <c r="H30" s="32">
        <v>0</v>
      </c>
      <c r="I30" s="32">
        <f>ROUND(ROUND(H30,2)*ROUND(G30,3),2)</f>
        <v>0</v>
      </c>
      <c r="O30">
        <f>(I30*21)/100</f>
        <v>0</v>
      </c>
      <c r="P30" t="s">
        <v>22</v>
      </c>
    </row>
    <row r="31" spans="1:5" ht="25.5">
      <c r="A31" s="33" t="s">
        <v>49</v>
      </c>
      <c r="E31" s="34" t="s">
        <v>290</v>
      </c>
    </row>
    <row r="32" spans="1:5" ht="25.5">
      <c r="A32" s="35" t="s">
        <v>51</v>
      </c>
      <c r="E32" s="36" t="s">
        <v>291</v>
      </c>
    </row>
    <row r="33" spans="1:5" ht="63.75">
      <c r="A33" t="s">
        <v>53</v>
      </c>
      <c r="E33" s="34" t="s">
        <v>100</v>
      </c>
    </row>
    <row r="34" spans="1:16" ht="12.75">
      <c r="A34" s="24" t="s">
        <v>44</v>
      </c>
      <c r="B34" s="28" t="s">
        <v>73</v>
      </c>
      <c r="C34" s="28" t="s">
        <v>292</v>
      </c>
      <c r="D34" s="24" t="s">
        <v>60</v>
      </c>
      <c r="E34" s="29" t="s">
        <v>293</v>
      </c>
      <c r="F34" s="30" t="s">
        <v>112</v>
      </c>
      <c r="G34" s="31">
        <v>48</v>
      </c>
      <c r="H34" s="32">
        <v>0</v>
      </c>
      <c r="I34" s="32">
        <f>ROUND(ROUND(H34,2)*ROUND(G34,3),2)</f>
        <v>0</v>
      </c>
      <c r="O34">
        <f>(I34*21)/100</f>
        <v>0</v>
      </c>
      <c r="P34" t="s">
        <v>22</v>
      </c>
    </row>
    <row r="35" spans="1:5" ht="25.5">
      <c r="A35" s="33" t="s">
        <v>49</v>
      </c>
      <c r="E35" s="34" t="s">
        <v>294</v>
      </c>
    </row>
    <row r="36" spans="1:5" ht="25.5">
      <c r="A36" s="35" t="s">
        <v>51</v>
      </c>
      <c r="E36" s="36" t="s">
        <v>295</v>
      </c>
    </row>
    <row r="37" spans="1:5" ht="89.25">
      <c r="A37" t="s">
        <v>53</v>
      </c>
      <c r="E37" s="34" t="s">
        <v>119</v>
      </c>
    </row>
    <row r="38" spans="1:16" ht="25.5">
      <c r="A38" s="24" t="s">
        <v>44</v>
      </c>
      <c r="B38" s="28" t="s">
        <v>77</v>
      </c>
      <c r="C38" s="28" t="s">
        <v>115</v>
      </c>
      <c r="D38" s="24" t="s">
        <v>60</v>
      </c>
      <c r="E38" s="29" t="s">
        <v>116</v>
      </c>
      <c r="F38" s="30" t="s">
        <v>97</v>
      </c>
      <c r="G38" s="31">
        <v>6.2</v>
      </c>
      <c r="H38" s="32">
        <v>0</v>
      </c>
      <c r="I38" s="32">
        <f>ROUND(ROUND(H38,2)*ROUND(G38,3),2)</f>
        <v>0</v>
      </c>
      <c r="O38">
        <f>(I38*21)/100</f>
        <v>0</v>
      </c>
      <c r="P38" t="s">
        <v>22</v>
      </c>
    </row>
    <row r="39" spans="1:5" ht="12.75">
      <c r="A39" s="33" t="s">
        <v>49</v>
      </c>
      <c r="E39" s="34" t="s">
        <v>117</v>
      </c>
    </row>
    <row r="40" spans="1:5" ht="38.25">
      <c r="A40" s="35" t="s">
        <v>51</v>
      </c>
      <c r="E40" s="36" t="s">
        <v>296</v>
      </c>
    </row>
    <row r="41" spans="1:5" ht="89.25">
      <c r="A41" t="s">
        <v>53</v>
      </c>
      <c r="E41" s="34" t="s">
        <v>119</v>
      </c>
    </row>
    <row r="42" spans="1:16" ht="12.75">
      <c r="A42" s="24" t="s">
        <v>44</v>
      </c>
      <c r="B42" s="28" t="s">
        <v>39</v>
      </c>
      <c r="C42" s="28" t="s">
        <v>120</v>
      </c>
      <c r="D42" s="24" t="s">
        <v>60</v>
      </c>
      <c r="E42" s="29" t="s">
        <v>121</v>
      </c>
      <c r="F42" s="30" t="s">
        <v>112</v>
      </c>
      <c r="G42" s="31">
        <v>124</v>
      </c>
      <c r="H42" s="32">
        <v>0</v>
      </c>
      <c r="I42" s="32">
        <f>ROUND(ROUND(H42,2)*ROUND(G42,3),2)</f>
        <v>0</v>
      </c>
      <c r="O42">
        <f>(I42*21)/100</f>
        <v>0</v>
      </c>
      <c r="P42" t="s">
        <v>22</v>
      </c>
    </row>
    <row r="43" spans="1:5" ht="12.75">
      <c r="A43" s="33" t="s">
        <v>49</v>
      </c>
      <c r="E43" s="34" t="s">
        <v>122</v>
      </c>
    </row>
    <row r="44" spans="1:5" ht="51">
      <c r="A44" s="35" t="s">
        <v>51</v>
      </c>
      <c r="E44" s="36" t="s">
        <v>297</v>
      </c>
    </row>
    <row r="45" spans="1:5" ht="63.75">
      <c r="A45" t="s">
        <v>53</v>
      </c>
      <c r="E45" s="34" t="s">
        <v>124</v>
      </c>
    </row>
    <row r="46" spans="1:16" ht="12.75">
      <c r="A46" s="24" t="s">
        <v>44</v>
      </c>
      <c r="B46" s="28" t="s">
        <v>41</v>
      </c>
      <c r="C46" s="28" t="s">
        <v>298</v>
      </c>
      <c r="D46" s="24" t="s">
        <v>60</v>
      </c>
      <c r="E46" s="29" t="s">
        <v>299</v>
      </c>
      <c r="F46" s="30" t="s">
        <v>97</v>
      </c>
      <c r="G46" s="31">
        <v>11</v>
      </c>
      <c r="H46" s="32">
        <v>0</v>
      </c>
      <c r="I46" s="32">
        <f>ROUND(ROUND(H46,2)*ROUND(G46,3),2)</f>
        <v>0</v>
      </c>
      <c r="O46">
        <f>(I46*21)/100</f>
        <v>0</v>
      </c>
      <c r="P46" t="s">
        <v>22</v>
      </c>
    </row>
    <row r="47" spans="1:5" ht="12.75">
      <c r="A47" s="33" t="s">
        <v>49</v>
      </c>
      <c r="E47" s="34" t="s">
        <v>300</v>
      </c>
    </row>
    <row r="48" spans="1:5" ht="38.25">
      <c r="A48" s="35" t="s">
        <v>51</v>
      </c>
      <c r="E48" s="36" t="s">
        <v>301</v>
      </c>
    </row>
    <row r="49" spans="1:5" ht="63.75">
      <c r="A49" t="s">
        <v>53</v>
      </c>
      <c r="E49" s="34" t="s">
        <v>302</v>
      </c>
    </row>
    <row r="50" spans="1:16" ht="12.75">
      <c r="A50" s="24" t="s">
        <v>44</v>
      </c>
      <c r="B50" s="28" t="s">
        <v>130</v>
      </c>
      <c r="C50" s="28" t="s">
        <v>303</v>
      </c>
      <c r="D50" s="24" t="s">
        <v>60</v>
      </c>
      <c r="E50" s="29" t="s">
        <v>304</v>
      </c>
      <c r="F50" s="30" t="s">
        <v>97</v>
      </c>
      <c r="G50" s="31">
        <v>11</v>
      </c>
      <c r="H50" s="32">
        <v>0</v>
      </c>
      <c r="I50" s="32">
        <f>ROUND(ROUND(H50,2)*ROUND(G50,3),2)</f>
        <v>0</v>
      </c>
      <c r="O50">
        <f>(I50*21)/100</f>
        <v>0</v>
      </c>
      <c r="P50" t="s">
        <v>22</v>
      </c>
    </row>
    <row r="51" spans="1:5" ht="12.75">
      <c r="A51" s="33" t="s">
        <v>49</v>
      </c>
      <c r="E51" s="34" t="s">
        <v>305</v>
      </c>
    </row>
    <row r="52" spans="1:5" ht="38.25">
      <c r="A52" s="35" t="s">
        <v>51</v>
      </c>
      <c r="E52" s="36" t="s">
        <v>301</v>
      </c>
    </row>
    <row r="53" spans="1:5" ht="318.75">
      <c r="A53" t="s">
        <v>53</v>
      </c>
      <c r="E53" s="34" t="s">
        <v>306</v>
      </c>
    </row>
    <row r="54" spans="1:16" ht="12.75">
      <c r="A54" s="24" t="s">
        <v>44</v>
      </c>
      <c r="B54" s="28" t="s">
        <v>137</v>
      </c>
      <c r="C54" s="28" t="s">
        <v>307</v>
      </c>
      <c r="D54" s="24" t="s">
        <v>60</v>
      </c>
      <c r="E54" s="29" t="s">
        <v>308</v>
      </c>
      <c r="F54" s="30" t="s">
        <v>97</v>
      </c>
      <c r="G54" s="31">
        <v>11</v>
      </c>
      <c r="H54" s="32">
        <v>0</v>
      </c>
      <c r="I54" s="32">
        <f>ROUND(ROUND(H54,2)*ROUND(G54,3),2)</f>
        <v>0</v>
      </c>
      <c r="O54">
        <f>(I54*21)/100</f>
        <v>0</v>
      </c>
      <c r="P54" t="s">
        <v>22</v>
      </c>
    </row>
    <row r="55" spans="1:5" ht="12.75">
      <c r="A55" s="33" t="s">
        <v>49</v>
      </c>
      <c r="E55" s="34" t="s">
        <v>309</v>
      </c>
    </row>
    <row r="56" spans="1:5" ht="38.25">
      <c r="A56" s="35" t="s">
        <v>51</v>
      </c>
      <c r="E56" s="36" t="s">
        <v>301</v>
      </c>
    </row>
    <row r="57" spans="1:5" ht="216.75">
      <c r="A57" t="s">
        <v>53</v>
      </c>
      <c r="E57" s="34" t="s">
        <v>310</v>
      </c>
    </row>
    <row r="58" spans="1:16" ht="12.75">
      <c r="A58" s="24" t="s">
        <v>44</v>
      </c>
      <c r="B58" s="28" t="s">
        <v>143</v>
      </c>
      <c r="C58" s="28" t="s">
        <v>125</v>
      </c>
      <c r="D58" s="24" t="s">
        <v>60</v>
      </c>
      <c r="E58" s="29" t="s">
        <v>126</v>
      </c>
      <c r="F58" s="30" t="s">
        <v>127</v>
      </c>
      <c r="G58" s="31">
        <v>106.49</v>
      </c>
      <c r="H58" s="32">
        <v>0</v>
      </c>
      <c r="I58" s="32">
        <f>ROUND(ROUND(H58,2)*ROUND(G58,3),2)</f>
        <v>0</v>
      </c>
      <c r="O58">
        <f>(I58*21)/100</f>
        <v>0</v>
      </c>
      <c r="P58" t="s">
        <v>22</v>
      </c>
    </row>
    <row r="59" spans="1:5" ht="12.75">
      <c r="A59" s="33" t="s">
        <v>49</v>
      </c>
      <c r="E59" s="34" t="s">
        <v>60</v>
      </c>
    </row>
    <row r="60" spans="1:5" ht="38.25">
      <c r="A60" s="35" t="s">
        <v>51</v>
      </c>
      <c r="E60" s="36" t="s">
        <v>311</v>
      </c>
    </row>
    <row r="61" spans="1:5" ht="51">
      <c r="A61" t="s">
        <v>53</v>
      </c>
      <c r="E61" s="34" t="s">
        <v>129</v>
      </c>
    </row>
    <row r="62" spans="1:16" ht="12.75">
      <c r="A62" s="24" t="s">
        <v>44</v>
      </c>
      <c r="B62" s="28" t="s">
        <v>149</v>
      </c>
      <c r="C62" s="28" t="s">
        <v>312</v>
      </c>
      <c r="D62" s="24" t="s">
        <v>60</v>
      </c>
      <c r="E62" s="29" t="s">
        <v>313</v>
      </c>
      <c r="F62" s="30" t="s">
        <v>97</v>
      </c>
      <c r="G62" s="31">
        <v>11</v>
      </c>
      <c r="H62" s="32">
        <v>0</v>
      </c>
      <c r="I62" s="32">
        <f>ROUND(ROUND(H62,2)*ROUND(G62,3),2)</f>
        <v>0</v>
      </c>
      <c r="O62">
        <f>(I62*21)/100</f>
        <v>0</v>
      </c>
      <c r="P62" t="s">
        <v>22</v>
      </c>
    </row>
    <row r="63" spans="1:5" ht="12.75">
      <c r="A63" s="33" t="s">
        <v>49</v>
      </c>
      <c r="E63" s="34" t="s">
        <v>314</v>
      </c>
    </row>
    <row r="64" spans="1:5" ht="38.25">
      <c r="A64" s="35" t="s">
        <v>51</v>
      </c>
      <c r="E64" s="36" t="s">
        <v>301</v>
      </c>
    </row>
    <row r="65" spans="1:5" ht="38.25">
      <c r="A65" t="s">
        <v>53</v>
      </c>
      <c r="E65" s="34" t="s">
        <v>315</v>
      </c>
    </row>
    <row r="66" spans="1:16" ht="12.75">
      <c r="A66" s="24" t="s">
        <v>44</v>
      </c>
      <c r="B66" s="28" t="s">
        <v>155</v>
      </c>
      <c r="C66" s="28" t="s">
        <v>316</v>
      </c>
      <c r="D66" s="24" t="s">
        <v>60</v>
      </c>
      <c r="E66" s="29" t="s">
        <v>317</v>
      </c>
      <c r="F66" s="30" t="s">
        <v>127</v>
      </c>
      <c r="G66" s="31">
        <v>55</v>
      </c>
      <c r="H66" s="32">
        <v>0</v>
      </c>
      <c r="I66" s="32">
        <f>ROUND(ROUND(H66,2)*ROUND(G66,3),2)</f>
        <v>0</v>
      </c>
      <c r="O66">
        <f>(I66*21)/100</f>
        <v>0</v>
      </c>
      <c r="P66" t="s">
        <v>22</v>
      </c>
    </row>
    <row r="67" spans="1:5" ht="12.75">
      <c r="A67" s="33" t="s">
        <v>49</v>
      </c>
      <c r="E67" s="34" t="s">
        <v>318</v>
      </c>
    </row>
    <row r="68" spans="1:5" ht="25.5">
      <c r="A68" s="35" t="s">
        <v>51</v>
      </c>
      <c r="E68" s="36" t="s">
        <v>319</v>
      </c>
    </row>
    <row r="69" spans="1:5" ht="63.75">
      <c r="A69" t="s">
        <v>53</v>
      </c>
      <c r="E69" s="34" t="s">
        <v>320</v>
      </c>
    </row>
    <row r="70" spans="1:16" ht="12.75">
      <c r="A70" s="24" t="s">
        <v>44</v>
      </c>
      <c r="B70" s="28" t="s">
        <v>161</v>
      </c>
      <c r="C70" s="28" t="s">
        <v>131</v>
      </c>
      <c r="D70" s="24" t="s">
        <v>60</v>
      </c>
      <c r="E70" s="29" t="s">
        <v>132</v>
      </c>
      <c r="F70" s="30" t="s">
        <v>127</v>
      </c>
      <c r="G70" s="31">
        <v>9.6</v>
      </c>
      <c r="H70" s="32">
        <v>0</v>
      </c>
      <c r="I70" s="32">
        <f>ROUND(ROUND(H70,2)*ROUND(G70,3),2)</f>
        <v>0</v>
      </c>
      <c r="O70">
        <f>(I70*21)/100</f>
        <v>0</v>
      </c>
      <c r="P70" t="s">
        <v>22</v>
      </c>
    </row>
    <row r="71" spans="1:5" ht="12.75">
      <c r="A71" s="33" t="s">
        <v>49</v>
      </c>
      <c r="E71" s="34" t="s">
        <v>133</v>
      </c>
    </row>
    <row r="72" spans="1:5" ht="25.5">
      <c r="A72" s="35" t="s">
        <v>51</v>
      </c>
      <c r="E72" s="36" t="s">
        <v>321</v>
      </c>
    </row>
    <row r="73" spans="1:5" ht="76.5">
      <c r="A73" t="s">
        <v>53</v>
      </c>
      <c r="E73" s="34" t="s">
        <v>135</v>
      </c>
    </row>
    <row r="74" spans="1:18" ht="12.75" customHeight="1">
      <c r="A74" s="12" t="s">
        <v>42</v>
      </c>
      <c r="B74" s="12"/>
      <c r="C74" s="38" t="s">
        <v>22</v>
      </c>
      <c r="D74" s="12"/>
      <c r="E74" s="26" t="s">
        <v>136</v>
      </c>
      <c r="F74" s="12"/>
      <c r="G74" s="12"/>
      <c r="H74" s="12"/>
      <c r="I74" s="39">
        <f>0+Q74</f>
        <v>0</v>
      </c>
      <c r="O74">
        <f>0+R74</f>
        <v>0</v>
      </c>
      <c r="Q74">
        <f>0+I75</f>
        <v>0</v>
      </c>
      <c r="R74">
        <f>0+O75</f>
        <v>0</v>
      </c>
    </row>
    <row r="75" spans="1:16" ht="12.75">
      <c r="A75" s="24" t="s">
        <v>44</v>
      </c>
      <c r="B75" s="28" t="s">
        <v>167</v>
      </c>
      <c r="C75" s="28" t="s">
        <v>138</v>
      </c>
      <c r="D75" s="24" t="s">
        <v>60</v>
      </c>
      <c r="E75" s="29" t="s">
        <v>139</v>
      </c>
      <c r="F75" s="30" t="s">
        <v>127</v>
      </c>
      <c r="G75" s="31">
        <v>106.49</v>
      </c>
      <c r="H75" s="32">
        <v>0</v>
      </c>
      <c r="I75" s="32">
        <f>ROUND(ROUND(H75,2)*ROUND(G75,3),2)</f>
        <v>0</v>
      </c>
      <c r="O75">
        <f>(I75*21)/100</f>
        <v>0</v>
      </c>
      <c r="P75" t="s">
        <v>22</v>
      </c>
    </row>
    <row r="76" spans="1:5" ht="12.75">
      <c r="A76" s="33" t="s">
        <v>49</v>
      </c>
      <c r="E76" s="34" t="s">
        <v>140</v>
      </c>
    </row>
    <row r="77" spans="1:5" ht="38.25">
      <c r="A77" s="35" t="s">
        <v>51</v>
      </c>
      <c r="E77" s="36" t="s">
        <v>311</v>
      </c>
    </row>
    <row r="78" spans="1:5" ht="76.5">
      <c r="A78" t="s">
        <v>53</v>
      </c>
      <c r="E78" s="34" t="s">
        <v>141</v>
      </c>
    </row>
    <row r="79" spans="1:18" ht="12.75" customHeight="1">
      <c r="A79" s="12" t="s">
        <v>42</v>
      </c>
      <c r="B79" s="12"/>
      <c r="C79" s="38" t="s">
        <v>34</v>
      </c>
      <c r="D79" s="12"/>
      <c r="E79" s="26" t="s">
        <v>142</v>
      </c>
      <c r="F79" s="12"/>
      <c r="G79" s="12"/>
      <c r="H79" s="12"/>
      <c r="I79" s="39">
        <f>0+Q79</f>
        <v>0</v>
      </c>
      <c r="O79">
        <f>0+R79</f>
        <v>0</v>
      </c>
      <c r="Q79">
        <f>0+I80+I84+I88+I92+I96+I100+I104+I108</f>
        <v>0</v>
      </c>
      <c r="R79">
        <f>0+O80+O84+O88+O92+O96+O100+O104+O108</f>
        <v>0</v>
      </c>
    </row>
    <row r="80" spans="1:16" ht="12.75">
      <c r="A80" s="24" t="s">
        <v>44</v>
      </c>
      <c r="B80" s="28" t="s">
        <v>172</v>
      </c>
      <c r="C80" s="28" t="s">
        <v>144</v>
      </c>
      <c r="D80" s="24" t="s">
        <v>60</v>
      </c>
      <c r="E80" s="29" t="s">
        <v>145</v>
      </c>
      <c r="F80" s="30" t="s">
        <v>127</v>
      </c>
      <c r="G80" s="31">
        <v>26.2</v>
      </c>
      <c r="H80" s="32">
        <v>0</v>
      </c>
      <c r="I80" s="32">
        <f>ROUND(ROUND(H80,2)*ROUND(G80,3),2)</f>
        <v>0</v>
      </c>
      <c r="O80">
        <f>(I80*21)/100</f>
        <v>0</v>
      </c>
      <c r="P80" t="s">
        <v>22</v>
      </c>
    </row>
    <row r="81" spans="1:5" ht="25.5">
      <c r="A81" s="33" t="s">
        <v>49</v>
      </c>
      <c r="E81" s="34" t="s">
        <v>146</v>
      </c>
    </row>
    <row r="82" spans="1:5" ht="63.75">
      <c r="A82" s="35" t="s">
        <v>51</v>
      </c>
      <c r="E82" s="36" t="s">
        <v>322</v>
      </c>
    </row>
    <row r="83" spans="1:5" ht="140.25">
      <c r="A83" t="s">
        <v>53</v>
      </c>
      <c r="E83" s="34" t="s">
        <v>148</v>
      </c>
    </row>
    <row r="84" spans="1:16" ht="12.75">
      <c r="A84" s="24" t="s">
        <v>44</v>
      </c>
      <c r="B84" s="28" t="s">
        <v>178</v>
      </c>
      <c r="C84" s="28" t="s">
        <v>150</v>
      </c>
      <c r="D84" s="24" t="s">
        <v>60</v>
      </c>
      <c r="E84" s="29" t="s">
        <v>151</v>
      </c>
      <c r="F84" s="30" t="s">
        <v>127</v>
      </c>
      <c r="G84" s="31">
        <v>85</v>
      </c>
      <c r="H84" s="32">
        <v>0</v>
      </c>
      <c r="I84" s="32">
        <f>ROUND(ROUND(H84,2)*ROUND(G84,3),2)</f>
        <v>0</v>
      </c>
      <c r="O84">
        <f>(I84*21)/100</f>
        <v>0</v>
      </c>
      <c r="P84" t="s">
        <v>22</v>
      </c>
    </row>
    <row r="85" spans="1:5" ht="25.5">
      <c r="A85" s="33" t="s">
        <v>49</v>
      </c>
      <c r="E85" s="34" t="s">
        <v>152</v>
      </c>
    </row>
    <row r="86" spans="1:5" ht="38.25">
      <c r="A86" s="35" t="s">
        <v>51</v>
      </c>
      <c r="E86" s="36" t="s">
        <v>323</v>
      </c>
    </row>
    <row r="87" spans="1:5" ht="76.5">
      <c r="A87" t="s">
        <v>53</v>
      </c>
      <c r="E87" s="34" t="s">
        <v>154</v>
      </c>
    </row>
    <row r="88" spans="1:16" ht="12.75">
      <c r="A88" s="24" t="s">
        <v>44</v>
      </c>
      <c r="B88" s="28" t="s">
        <v>183</v>
      </c>
      <c r="C88" s="28" t="s">
        <v>156</v>
      </c>
      <c r="D88" s="24" t="s">
        <v>60</v>
      </c>
      <c r="E88" s="29" t="s">
        <v>157</v>
      </c>
      <c r="F88" s="30" t="s">
        <v>127</v>
      </c>
      <c r="G88" s="31">
        <v>108.5</v>
      </c>
      <c r="H88" s="32">
        <v>0</v>
      </c>
      <c r="I88" s="32">
        <f>ROUND(ROUND(H88,2)*ROUND(G88,3),2)</f>
        <v>0</v>
      </c>
      <c r="O88">
        <f>(I88*21)/100</f>
        <v>0</v>
      </c>
      <c r="P88" t="s">
        <v>22</v>
      </c>
    </row>
    <row r="89" spans="1:5" ht="12.75">
      <c r="A89" s="33" t="s">
        <v>49</v>
      </c>
      <c r="E89" s="34" t="s">
        <v>158</v>
      </c>
    </row>
    <row r="90" spans="1:5" ht="51">
      <c r="A90" s="35" t="s">
        <v>51</v>
      </c>
      <c r="E90" s="36" t="s">
        <v>324</v>
      </c>
    </row>
    <row r="91" spans="1:5" ht="89.25">
      <c r="A91" t="s">
        <v>53</v>
      </c>
      <c r="E91" s="34" t="s">
        <v>160</v>
      </c>
    </row>
    <row r="92" spans="1:16" ht="12.75">
      <c r="A92" s="24" t="s">
        <v>44</v>
      </c>
      <c r="B92" s="28" t="s">
        <v>190</v>
      </c>
      <c r="C92" s="28" t="s">
        <v>162</v>
      </c>
      <c r="D92" s="24" t="s">
        <v>60</v>
      </c>
      <c r="E92" s="29" t="s">
        <v>163</v>
      </c>
      <c r="F92" s="30" t="s">
        <v>127</v>
      </c>
      <c r="G92" s="31">
        <v>62</v>
      </c>
      <c r="H92" s="32">
        <v>0</v>
      </c>
      <c r="I92" s="32">
        <f>ROUND(ROUND(H92,2)*ROUND(G92,3),2)</f>
        <v>0</v>
      </c>
      <c r="O92">
        <f>(I92*21)/100</f>
        <v>0</v>
      </c>
      <c r="P92" t="s">
        <v>22</v>
      </c>
    </row>
    <row r="93" spans="1:5" ht="12.75">
      <c r="A93" s="33" t="s">
        <v>49</v>
      </c>
      <c r="E93" s="34" t="s">
        <v>164</v>
      </c>
    </row>
    <row r="94" spans="1:5" ht="25.5">
      <c r="A94" s="35" t="s">
        <v>51</v>
      </c>
      <c r="E94" s="36" t="s">
        <v>325</v>
      </c>
    </row>
    <row r="95" spans="1:5" ht="165.75">
      <c r="A95" t="s">
        <v>53</v>
      </c>
      <c r="E95" s="34" t="s">
        <v>166</v>
      </c>
    </row>
    <row r="96" spans="1:16" ht="12.75">
      <c r="A96" s="24" t="s">
        <v>44</v>
      </c>
      <c r="B96" s="28" t="s">
        <v>196</v>
      </c>
      <c r="C96" s="28" t="s">
        <v>168</v>
      </c>
      <c r="D96" s="24" t="s">
        <v>60</v>
      </c>
      <c r="E96" s="29" t="s">
        <v>169</v>
      </c>
      <c r="F96" s="30" t="s">
        <v>97</v>
      </c>
      <c r="G96" s="31">
        <v>2.79</v>
      </c>
      <c r="H96" s="32">
        <v>0</v>
      </c>
      <c r="I96" s="32">
        <f>ROUND(ROUND(H96,2)*ROUND(G96,3),2)</f>
        <v>0</v>
      </c>
      <c r="O96">
        <f>(I96*21)/100</f>
        <v>0</v>
      </c>
      <c r="P96" t="s">
        <v>22</v>
      </c>
    </row>
    <row r="97" spans="1:5" ht="12.75">
      <c r="A97" s="33" t="s">
        <v>49</v>
      </c>
      <c r="E97" s="34" t="s">
        <v>170</v>
      </c>
    </row>
    <row r="98" spans="1:5" ht="51">
      <c r="A98" s="35" t="s">
        <v>51</v>
      </c>
      <c r="E98" s="36" t="s">
        <v>326</v>
      </c>
    </row>
    <row r="99" spans="1:5" ht="165.75">
      <c r="A99" t="s">
        <v>53</v>
      </c>
      <c r="E99" s="34" t="s">
        <v>166</v>
      </c>
    </row>
    <row r="100" spans="1:16" ht="12.75">
      <c r="A100" s="24" t="s">
        <v>44</v>
      </c>
      <c r="B100" s="28" t="s">
        <v>204</v>
      </c>
      <c r="C100" s="28" t="s">
        <v>173</v>
      </c>
      <c r="D100" s="24" t="s">
        <v>60</v>
      </c>
      <c r="E100" s="29" t="s">
        <v>174</v>
      </c>
      <c r="F100" s="30" t="s">
        <v>127</v>
      </c>
      <c r="G100" s="31">
        <v>91</v>
      </c>
      <c r="H100" s="32">
        <v>0</v>
      </c>
      <c r="I100" s="32">
        <f>ROUND(ROUND(H100,2)*ROUND(G100,3),2)</f>
        <v>0</v>
      </c>
      <c r="O100">
        <f>(I100*21)/100</f>
        <v>0</v>
      </c>
      <c r="P100" t="s">
        <v>22</v>
      </c>
    </row>
    <row r="101" spans="1:5" ht="25.5">
      <c r="A101" s="33" t="s">
        <v>49</v>
      </c>
      <c r="E101" s="34" t="s">
        <v>327</v>
      </c>
    </row>
    <row r="102" spans="1:5" ht="25.5">
      <c r="A102" s="35" t="s">
        <v>51</v>
      </c>
      <c r="E102" s="36" t="s">
        <v>328</v>
      </c>
    </row>
    <row r="103" spans="1:5" ht="191.25">
      <c r="A103" t="s">
        <v>53</v>
      </c>
      <c r="E103" s="34" t="s">
        <v>177</v>
      </c>
    </row>
    <row r="104" spans="1:16" ht="25.5">
      <c r="A104" s="24" t="s">
        <v>44</v>
      </c>
      <c r="B104" s="28" t="s">
        <v>210</v>
      </c>
      <c r="C104" s="28" t="s">
        <v>179</v>
      </c>
      <c r="D104" s="24" t="s">
        <v>60</v>
      </c>
      <c r="E104" s="29" t="s">
        <v>180</v>
      </c>
      <c r="F104" s="30" t="s">
        <v>127</v>
      </c>
      <c r="G104" s="31">
        <v>1.6</v>
      </c>
      <c r="H104" s="32">
        <v>0</v>
      </c>
      <c r="I104" s="32">
        <f>ROUND(ROUND(H104,2)*ROUND(G104,3),2)</f>
        <v>0</v>
      </c>
      <c r="O104">
        <f>(I104*21)/100</f>
        <v>0</v>
      </c>
      <c r="P104" t="s">
        <v>22</v>
      </c>
    </row>
    <row r="105" spans="1:5" ht="25.5">
      <c r="A105" s="33" t="s">
        <v>49</v>
      </c>
      <c r="E105" s="34" t="s">
        <v>181</v>
      </c>
    </row>
    <row r="106" spans="1:5" ht="25.5">
      <c r="A106" s="35" t="s">
        <v>51</v>
      </c>
      <c r="E106" s="36" t="s">
        <v>329</v>
      </c>
    </row>
    <row r="107" spans="1:5" ht="191.25">
      <c r="A107" t="s">
        <v>53</v>
      </c>
      <c r="E107" s="34" t="s">
        <v>177</v>
      </c>
    </row>
    <row r="108" spans="1:16" ht="12.75">
      <c r="A108" s="24" t="s">
        <v>44</v>
      </c>
      <c r="B108" s="28" t="s">
        <v>216</v>
      </c>
      <c r="C108" s="28" t="s">
        <v>184</v>
      </c>
      <c r="D108" s="24" t="s">
        <v>60</v>
      </c>
      <c r="E108" s="29" t="s">
        <v>185</v>
      </c>
      <c r="F108" s="30" t="s">
        <v>127</v>
      </c>
      <c r="G108" s="31">
        <v>3</v>
      </c>
      <c r="H108" s="32">
        <v>0</v>
      </c>
      <c r="I108" s="32">
        <f>ROUND(ROUND(H108,2)*ROUND(G108,3),2)</f>
        <v>0</v>
      </c>
      <c r="O108">
        <f>(I108*21)/100</f>
        <v>0</v>
      </c>
      <c r="P108" t="s">
        <v>22</v>
      </c>
    </row>
    <row r="109" spans="1:5" ht="25.5">
      <c r="A109" s="33" t="s">
        <v>49</v>
      </c>
      <c r="E109" s="34" t="s">
        <v>186</v>
      </c>
    </row>
    <row r="110" spans="1:5" ht="12.75">
      <c r="A110" s="35" t="s">
        <v>51</v>
      </c>
      <c r="E110" s="36" t="s">
        <v>330</v>
      </c>
    </row>
    <row r="111" spans="1:5" ht="102">
      <c r="A111" t="s">
        <v>53</v>
      </c>
      <c r="E111" s="34" t="s">
        <v>188</v>
      </c>
    </row>
    <row r="112" spans="1:18" ht="12.75" customHeight="1">
      <c r="A112" s="12" t="s">
        <v>42</v>
      </c>
      <c r="B112" s="12"/>
      <c r="C112" s="38" t="s">
        <v>39</v>
      </c>
      <c r="D112" s="12"/>
      <c r="E112" s="26" t="s">
        <v>227</v>
      </c>
      <c r="F112" s="12"/>
      <c r="G112" s="12"/>
      <c r="H112" s="12"/>
      <c r="I112" s="39">
        <f>0+Q112</f>
        <v>0</v>
      </c>
      <c r="O112">
        <f>0+R112</f>
        <v>0</v>
      </c>
      <c r="Q112">
        <f>0+I113+I117+I121+I125+I129+I133+I137+I141+I145</f>
        <v>0</v>
      </c>
      <c r="R112">
        <f>0+O113+O117+O121+O125+O129+O133+O137+O141+O145</f>
        <v>0</v>
      </c>
    </row>
    <row r="113" spans="1:16" ht="25.5">
      <c r="A113" s="24" t="s">
        <v>44</v>
      </c>
      <c r="B113" s="28" t="s">
        <v>221</v>
      </c>
      <c r="C113" s="28" t="s">
        <v>229</v>
      </c>
      <c r="D113" s="24" t="s">
        <v>60</v>
      </c>
      <c r="E113" s="29" t="s">
        <v>230</v>
      </c>
      <c r="F113" s="30" t="s">
        <v>127</v>
      </c>
      <c r="G113" s="31">
        <v>15</v>
      </c>
      <c r="H113" s="32">
        <v>0</v>
      </c>
      <c r="I113" s="32">
        <f>ROUND(ROUND(H113,2)*ROUND(G113,3),2)</f>
        <v>0</v>
      </c>
      <c r="O113">
        <f>(I113*21)/100</f>
        <v>0</v>
      </c>
      <c r="P113" t="s">
        <v>22</v>
      </c>
    </row>
    <row r="114" spans="1:5" ht="12.75">
      <c r="A114" s="33" t="s">
        <v>49</v>
      </c>
      <c r="E114" s="34" t="s">
        <v>231</v>
      </c>
    </row>
    <row r="115" spans="1:5" ht="25.5">
      <c r="A115" s="35" t="s">
        <v>51</v>
      </c>
      <c r="E115" s="36" t="s">
        <v>331</v>
      </c>
    </row>
    <row r="116" spans="1:5" ht="63.75">
      <c r="A116" t="s">
        <v>53</v>
      </c>
      <c r="E116" s="34" t="s">
        <v>233</v>
      </c>
    </row>
    <row r="117" spans="1:16" ht="12.75">
      <c r="A117" s="24" t="s">
        <v>44</v>
      </c>
      <c r="B117" s="28" t="s">
        <v>228</v>
      </c>
      <c r="C117" s="28" t="s">
        <v>235</v>
      </c>
      <c r="D117" s="24" t="s">
        <v>60</v>
      </c>
      <c r="E117" s="29" t="s">
        <v>236</v>
      </c>
      <c r="F117" s="30" t="s">
        <v>127</v>
      </c>
      <c r="G117" s="31">
        <v>15</v>
      </c>
      <c r="H117" s="32">
        <v>0</v>
      </c>
      <c r="I117" s="32">
        <f>ROUND(ROUND(H117,2)*ROUND(G117,3),2)</f>
        <v>0</v>
      </c>
      <c r="O117">
        <f>(I117*21)/100</f>
        <v>0</v>
      </c>
      <c r="P117" t="s">
        <v>22</v>
      </c>
    </row>
    <row r="118" spans="1:5" ht="12.75">
      <c r="A118" s="33" t="s">
        <v>49</v>
      </c>
      <c r="E118" s="34" t="s">
        <v>237</v>
      </c>
    </row>
    <row r="119" spans="1:5" ht="25.5">
      <c r="A119" s="35" t="s">
        <v>51</v>
      </c>
      <c r="E119" s="36" t="s">
        <v>331</v>
      </c>
    </row>
    <row r="120" spans="1:5" ht="51">
      <c r="A120" t="s">
        <v>53</v>
      </c>
      <c r="E120" s="34" t="s">
        <v>238</v>
      </c>
    </row>
    <row r="121" spans="1:16" ht="12.75">
      <c r="A121" s="24" t="s">
        <v>44</v>
      </c>
      <c r="B121" s="28" t="s">
        <v>234</v>
      </c>
      <c r="C121" s="28" t="s">
        <v>240</v>
      </c>
      <c r="D121" s="24" t="s">
        <v>60</v>
      </c>
      <c r="E121" s="29" t="s">
        <v>241</v>
      </c>
      <c r="F121" s="30" t="s">
        <v>112</v>
      </c>
      <c r="G121" s="31">
        <v>59.5</v>
      </c>
      <c r="H121" s="32">
        <v>0</v>
      </c>
      <c r="I121" s="32">
        <f>ROUND(ROUND(H121,2)*ROUND(G121,3),2)</f>
        <v>0</v>
      </c>
      <c r="O121">
        <f>(I121*21)/100</f>
        <v>0</v>
      </c>
      <c r="P121" t="s">
        <v>22</v>
      </c>
    </row>
    <row r="122" spans="1:5" ht="12.75">
      <c r="A122" s="33" t="s">
        <v>49</v>
      </c>
      <c r="E122" s="34" t="s">
        <v>332</v>
      </c>
    </row>
    <row r="123" spans="1:5" ht="25.5">
      <c r="A123" s="35" t="s">
        <v>51</v>
      </c>
      <c r="E123" s="36" t="s">
        <v>333</v>
      </c>
    </row>
    <row r="124" spans="1:5" ht="76.5">
      <c r="A124" t="s">
        <v>53</v>
      </c>
      <c r="E124" s="34" t="s">
        <v>244</v>
      </c>
    </row>
    <row r="125" spans="1:16" ht="12.75">
      <c r="A125" s="24" t="s">
        <v>44</v>
      </c>
      <c r="B125" s="28" t="s">
        <v>239</v>
      </c>
      <c r="C125" s="28" t="s">
        <v>246</v>
      </c>
      <c r="D125" s="24" t="s">
        <v>69</v>
      </c>
      <c r="E125" s="29" t="s">
        <v>247</v>
      </c>
      <c r="F125" s="30" t="s">
        <v>112</v>
      </c>
      <c r="G125" s="31">
        <v>55</v>
      </c>
      <c r="H125" s="32">
        <v>0</v>
      </c>
      <c r="I125" s="32">
        <f>ROUND(ROUND(H125,2)*ROUND(G125,3),2)</f>
        <v>0</v>
      </c>
      <c r="O125">
        <f>(I125*21)/100</f>
        <v>0</v>
      </c>
      <c r="P125" t="s">
        <v>22</v>
      </c>
    </row>
    <row r="126" spans="1:5" ht="25.5">
      <c r="A126" s="33" t="s">
        <v>49</v>
      </c>
      <c r="E126" s="34" t="s">
        <v>248</v>
      </c>
    </row>
    <row r="127" spans="1:5" ht="25.5">
      <c r="A127" s="35" t="s">
        <v>51</v>
      </c>
      <c r="E127" s="36" t="s">
        <v>291</v>
      </c>
    </row>
    <row r="128" spans="1:5" ht="76.5">
      <c r="A128" t="s">
        <v>53</v>
      </c>
      <c r="E128" s="34" t="s">
        <v>244</v>
      </c>
    </row>
    <row r="129" spans="1:16" ht="12.75">
      <c r="A129" s="24" t="s">
        <v>44</v>
      </c>
      <c r="B129" s="28" t="s">
        <v>245</v>
      </c>
      <c r="C129" s="28" t="s">
        <v>246</v>
      </c>
      <c r="D129" s="24" t="s">
        <v>251</v>
      </c>
      <c r="E129" s="29" t="s">
        <v>247</v>
      </c>
      <c r="F129" s="30" t="s">
        <v>112</v>
      </c>
      <c r="G129" s="31">
        <v>5.5</v>
      </c>
      <c r="H129" s="32">
        <v>0</v>
      </c>
      <c r="I129" s="32">
        <f>ROUND(ROUND(H129,2)*ROUND(G129,3),2)</f>
        <v>0</v>
      </c>
      <c r="O129">
        <f>(I129*21)/100</f>
        <v>0</v>
      </c>
      <c r="P129" t="s">
        <v>22</v>
      </c>
    </row>
    <row r="130" spans="1:5" ht="12.75">
      <c r="A130" s="33" t="s">
        <v>49</v>
      </c>
      <c r="E130" s="34" t="s">
        <v>252</v>
      </c>
    </row>
    <row r="131" spans="1:5" ht="51">
      <c r="A131" s="35" t="s">
        <v>51</v>
      </c>
      <c r="E131" s="36" t="s">
        <v>334</v>
      </c>
    </row>
    <row r="132" spans="1:5" ht="76.5">
      <c r="A132" t="s">
        <v>53</v>
      </c>
      <c r="E132" s="34" t="s">
        <v>244</v>
      </c>
    </row>
    <row r="133" spans="1:16" ht="12.75">
      <c r="A133" s="24" t="s">
        <v>44</v>
      </c>
      <c r="B133" s="28" t="s">
        <v>250</v>
      </c>
      <c r="C133" s="28" t="s">
        <v>255</v>
      </c>
      <c r="D133" s="24" t="s">
        <v>60</v>
      </c>
      <c r="E133" s="29" t="s">
        <v>256</v>
      </c>
      <c r="F133" s="30" t="s">
        <v>112</v>
      </c>
      <c r="G133" s="31">
        <v>4</v>
      </c>
      <c r="H133" s="32">
        <v>0</v>
      </c>
      <c r="I133" s="32">
        <f>ROUND(ROUND(H133,2)*ROUND(G133,3),2)</f>
        <v>0</v>
      </c>
      <c r="O133">
        <f>(I133*21)/100</f>
        <v>0</v>
      </c>
      <c r="P133" t="s">
        <v>22</v>
      </c>
    </row>
    <row r="134" spans="1:5" ht="12.75">
      <c r="A134" s="33" t="s">
        <v>49</v>
      </c>
      <c r="E134" s="34" t="s">
        <v>257</v>
      </c>
    </row>
    <row r="135" spans="1:5" ht="12.75">
      <c r="A135" s="35" t="s">
        <v>51</v>
      </c>
      <c r="E135" s="36" t="s">
        <v>335</v>
      </c>
    </row>
    <row r="136" spans="1:5" ht="63.75">
      <c r="A136" t="s">
        <v>53</v>
      </c>
      <c r="E136" s="34" t="s">
        <v>259</v>
      </c>
    </row>
    <row r="137" spans="1:16" ht="12.75">
      <c r="A137" s="24" t="s">
        <v>44</v>
      </c>
      <c r="B137" s="28" t="s">
        <v>254</v>
      </c>
      <c r="C137" s="28" t="s">
        <v>261</v>
      </c>
      <c r="D137" s="24" t="s">
        <v>60</v>
      </c>
      <c r="E137" s="29" t="s">
        <v>262</v>
      </c>
      <c r="F137" s="30" t="s">
        <v>112</v>
      </c>
      <c r="G137" s="31">
        <v>64</v>
      </c>
      <c r="H137" s="32">
        <v>0</v>
      </c>
      <c r="I137" s="32">
        <f>ROUND(ROUND(H137,2)*ROUND(G137,3),2)</f>
        <v>0</v>
      </c>
      <c r="O137">
        <f>(I137*21)/100</f>
        <v>0</v>
      </c>
      <c r="P137" t="s">
        <v>22</v>
      </c>
    </row>
    <row r="138" spans="1:5" ht="25.5">
      <c r="A138" s="33" t="s">
        <v>49</v>
      </c>
      <c r="E138" s="34" t="s">
        <v>263</v>
      </c>
    </row>
    <row r="139" spans="1:5" ht="25.5">
      <c r="A139" s="35" t="s">
        <v>51</v>
      </c>
      <c r="E139" s="36" t="s">
        <v>336</v>
      </c>
    </row>
    <row r="140" spans="1:5" ht="63.75">
      <c r="A140" t="s">
        <v>53</v>
      </c>
      <c r="E140" s="34" t="s">
        <v>265</v>
      </c>
    </row>
    <row r="141" spans="1:16" ht="12.75">
      <c r="A141" s="24" t="s">
        <v>44</v>
      </c>
      <c r="B141" s="28" t="s">
        <v>260</v>
      </c>
      <c r="C141" s="28" t="s">
        <v>267</v>
      </c>
      <c r="D141" s="24" t="s">
        <v>60</v>
      </c>
      <c r="E141" s="29" t="s">
        <v>268</v>
      </c>
      <c r="F141" s="30" t="s">
        <v>112</v>
      </c>
      <c r="G141" s="31">
        <v>124</v>
      </c>
      <c r="H141" s="32">
        <v>0</v>
      </c>
      <c r="I141" s="32">
        <f>ROUND(ROUND(H141,2)*ROUND(G141,3),2)</f>
        <v>0</v>
      </c>
      <c r="O141">
        <f>(I141*21)/100</f>
        <v>0</v>
      </c>
      <c r="P141" t="s">
        <v>22</v>
      </c>
    </row>
    <row r="142" spans="1:5" ht="25.5">
      <c r="A142" s="33" t="s">
        <v>49</v>
      </c>
      <c r="E142" s="34" t="s">
        <v>269</v>
      </c>
    </row>
    <row r="143" spans="1:5" ht="51">
      <c r="A143" s="35" t="s">
        <v>51</v>
      </c>
      <c r="E143" s="36" t="s">
        <v>297</v>
      </c>
    </row>
    <row r="144" spans="1:5" ht="76.5">
      <c r="A144" t="s">
        <v>53</v>
      </c>
      <c r="E144" s="34" t="s">
        <v>270</v>
      </c>
    </row>
    <row r="145" spans="1:16" ht="12.75">
      <c r="A145" s="24" t="s">
        <v>44</v>
      </c>
      <c r="B145" s="28" t="s">
        <v>266</v>
      </c>
      <c r="C145" s="28" t="s">
        <v>272</v>
      </c>
      <c r="D145" s="24" t="s">
        <v>60</v>
      </c>
      <c r="E145" s="29" t="s">
        <v>273</v>
      </c>
      <c r="F145" s="30" t="s">
        <v>97</v>
      </c>
      <c r="G145" s="31">
        <v>6.285</v>
      </c>
      <c r="H145" s="32">
        <v>0</v>
      </c>
      <c r="I145" s="32">
        <f>ROUND(ROUND(H145,2)*ROUND(G145,3),2)</f>
        <v>0</v>
      </c>
      <c r="O145">
        <f>(I145*21)/100</f>
        <v>0</v>
      </c>
      <c r="P145" t="s">
        <v>22</v>
      </c>
    </row>
    <row r="146" spans="1:5" ht="25.5">
      <c r="A146" s="33" t="s">
        <v>49</v>
      </c>
      <c r="E146" s="34" t="s">
        <v>337</v>
      </c>
    </row>
    <row r="147" spans="1:5" ht="38.25">
      <c r="A147" s="35" t="s">
        <v>51</v>
      </c>
      <c r="E147" s="36" t="s">
        <v>338</v>
      </c>
    </row>
    <row r="148" spans="1:5" ht="114.75">
      <c r="A148" t="s">
        <v>53</v>
      </c>
      <c r="E148" s="34" t="s">
        <v>276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182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8"/>
      <c r="C1" s="8"/>
      <c r="D1" s="8"/>
      <c r="E1" s="8"/>
      <c r="F1" s="8"/>
      <c r="G1" s="8"/>
      <c r="H1" s="8"/>
      <c r="I1" s="8"/>
      <c r="P1" t="s">
        <v>21</v>
      </c>
    </row>
    <row r="2" spans="2:16" ht="24.95" customHeight="1">
      <c r="B2" s="8"/>
      <c r="C2" s="8"/>
      <c r="D2" s="8"/>
      <c r="E2" s="9" t="s">
        <v>12</v>
      </c>
      <c r="F2" s="8"/>
      <c r="G2" s="8"/>
      <c r="H2" s="12"/>
      <c r="I2" s="12"/>
      <c r="O2">
        <f>0+O8+O17+O86</f>
        <v>0</v>
      </c>
      <c r="P2" t="s">
        <v>21</v>
      </c>
    </row>
    <row r="3" spans="1:16" ht="15" customHeight="1">
      <c r="A3" t="s">
        <v>11</v>
      </c>
      <c r="B3" s="16" t="s">
        <v>13</v>
      </c>
      <c r="C3" s="4" t="s">
        <v>14</v>
      </c>
      <c r="D3" s="7"/>
      <c r="E3" s="17" t="s">
        <v>15</v>
      </c>
      <c r="F3" s="8"/>
      <c r="G3" s="15"/>
      <c r="H3" s="14" t="s">
        <v>339</v>
      </c>
      <c r="I3" s="37">
        <f>0+I8+I17+I86</f>
        <v>0</v>
      </c>
      <c r="O3" t="s">
        <v>18</v>
      </c>
      <c r="P3" t="s">
        <v>22</v>
      </c>
    </row>
    <row r="4" spans="1:16" ht="15" customHeight="1">
      <c r="A4" t="s">
        <v>16</v>
      </c>
      <c r="B4" s="19" t="s">
        <v>17</v>
      </c>
      <c r="C4" s="3" t="s">
        <v>339</v>
      </c>
      <c r="D4" s="2"/>
      <c r="E4" s="20" t="s">
        <v>340</v>
      </c>
      <c r="F4" s="12"/>
      <c r="G4" s="12"/>
      <c r="H4" s="21"/>
      <c r="I4" s="21"/>
      <c r="O4" t="s">
        <v>19</v>
      </c>
      <c r="P4" t="s">
        <v>22</v>
      </c>
    </row>
    <row r="5" spans="1:16" ht="12.75" customHeight="1">
      <c r="A5" s="1" t="s">
        <v>25</v>
      </c>
      <c r="B5" s="1" t="s">
        <v>27</v>
      </c>
      <c r="C5" s="1" t="s">
        <v>29</v>
      </c>
      <c r="D5" s="1" t="s">
        <v>30</v>
      </c>
      <c r="E5" s="1" t="s">
        <v>31</v>
      </c>
      <c r="F5" s="1" t="s">
        <v>33</v>
      </c>
      <c r="G5" s="1" t="s">
        <v>35</v>
      </c>
      <c r="H5" s="1" t="s">
        <v>37</v>
      </c>
      <c r="I5" s="1"/>
      <c r="O5" t="s">
        <v>20</v>
      </c>
      <c r="P5" t="s">
        <v>22</v>
      </c>
    </row>
    <row r="6" spans="1:9" ht="12.75" customHeight="1">
      <c r="A6" s="1"/>
      <c r="B6" s="1"/>
      <c r="C6" s="1"/>
      <c r="D6" s="1"/>
      <c r="E6" s="1"/>
      <c r="F6" s="1"/>
      <c r="G6" s="1"/>
      <c r="H6" s="18" t="s">
        <v>38</v>
      </c>
      <c r="I6" s="18" t="s">
        <v>40</v>
      </c>
    </row>
    <row r="7" spans="1:9" ht="12.75" customHeight="1">
      <c r="A7" s="18" t="s">
        <v>26</v>
      </c>
      <c r="B7" s="18" t="s">
        <v>28</v>
      </c>
      <c r="C7" s="18" t="s">
        <v>22</v>
      </c>
      <c r="D7" s="18" t="s">
        <v>21</v>
      </c>
      <c r="E7" s="18" t="s">
        <v>32</v>
      </c>
      <c r="F7" s="18" t="s">
        <v>34</v>
      </c>
      <c r="G7" s="18" t="s">
        <v>36</v>
      </c>
      <c r="H7" s="18" t="s">
        <v>39</v>
      </c>
      <c r="I7" s="18" t="s">
        <v>41</v>
      </c>
    </row>
    <row r="8" spans="1:18" ht="12.75" customHeight="1">
      <c r="A8" s="21" t="s">
        <v>42</v>
      </c>
      <c r="B8" s="21"/>
      <c r="C8" s="25" t="s">
        <v>341</v>
      </c>
      <c r="D8" s="21"/>
      <c r="E8" s="26" t="s">
        <v>342</v>
      </c>
      <c r="F8" s="21"/>
      <c r="G8" s="21"/>
      <c r="H8" s="21"/>
      <c r="I8" s="27">
        <f>0+Q8</f>
        <v>0</v>
      </c>
      <c r="O8">
        <f>0+R8</f>
        <v>0</v>
      </c>
      <c r="Q8">
        <f>0+I9+I13</f>
        <v>0</v>
      </c>
      <c r="R8">
        <f>0+O9+O13</f>
        <v>0</v>
      </c>
    </row>
    <row r="9" spans="1:16" ht="12.75">
      <c r="A9" s="24" t="s">
        <v>44</v>
      </c>
      <c r="B9" s="28" t="s">
        <v>28</v>
      </c>
      <c r="C9" s="28" t="s">
        <v>343</v>
      </c>
      <c r="D9" s="24" t="s">
        <v>60</v>
      </c>
      <c r="E9" s="29" t="s">
        <v>342</v>
      </c>
      <c r="F9" s="30" t="s">
        <v>344</v>
      </c>
      <c r="G9" s="31">
        <v>16</v>
      </c>
      <c r="H9" s="32">
        <v>0</v>
      </c>
      <c r="I9" s="32">
        <f>ROUND(ROUND(H9,2)*ROUND(G9,3),2)</f>
        <v>0</v>
      </c>
      <c r="O9">
        <f>(I9*21)/100</f>
        <v>0</v>
      </c>
      <c r="P9" t="s">
        <v>22</v>
      </c>
    </row>
    <row r="10" spans="1:5" ht="12.75">
      <c r="A10" s="33" t="s">
        <v>49</v>
      </c>
      <c r="E10" s="34" t="s">
        <v>60</v>
      </c>
    </row>
    <row r="11" spans="1:5" ht="12.75">
      <c r="A11" s="35" t="s">
        <v>51</v>
      </c>
      <c r="E11" s="36" t="s">
        <v>60</v>
      </c>
    </row>
    <row r="12" spans="1:5" ht="12.75">
      <c r="A12" t="s">
        <v>53</v>
      </c>
      <c r="E12" s="34" t="s">
        <v>60</v>
      </c>
    </row>
    <row r="13" spans="1:16" ht="12.75">
      <c r="A13" s="24" t="s">
        <v>44</v>
      </c>
      <c r="B13" s="28" t="s">
        <v>22</v>
      </c>
      <c r="C13" s="28" t="s">
        <v>345</v>
      </c>
      <c r="D13" s="24" t="s">
        <v>60</v>
      </c>
      <c r="E13" s="29" t="s">
        <v>346</v>
      </c>
      <c r="F13" s="30" t="s">
        <v>347</v>
      </c>
      <c r="G13" s="31">
        <v>1</v>
      </c>
      <c r="H13" s="32">
        <v>0</v>
      </c>
      <c r="I13" s="32">
        <f>ROUND(ROUND(H13,2)*ROUND(G13,3),2)</f>
        <v>0</v>
      </c>
      <c r="O13">
        <f>(I13*21)/100</f>
        <v>0</v>
      </c>
      <c r="P13" t="s">
        <v>22</v>
      </c>
    </row>
    <row r="14" spans="1:5" ht="12.75">
      <c r="A14" s="33" t="s">
        <v>49</v>
      </c>
      <c r="E14" s="34" t="s">
        <v>348</v>
      </c>
    </row>
    <row r="15" spans="1:5" ht="12.75">
      <c r="A15" s="35" t="s">
        <v>51</v>
      </c>
      <c r="E15" s="36" t="s">
        <v>60</v>
      </c>
    </row>
    <row r="16" spans="1:5" ht="12.75">
      <c r="A16" t="s">
        <v>53</v>
      </c>
      <c r="E16" s="34" t="s">
        <v>60</v>
      </c>
    </row>
    <row r="17" spans="1:18" ht="12.75" customHeight="1">
      <c r="A17" s="12" t="s">
        <v>42</v>
      </c>
      <c r="B17" s="12"/>
      <c r="C17" s="38" t="s">
        <v>349</v>
      </c>
      <c r="D17" s="12"/>
      <c r="E17" s="26" t="s">
        <v>350</v>
      </c>
      <c r="F17" s="12"/>
      <c r="G17" s="12"/>
      <c r="H17" s="12"/>
      <c r="I17" s="39">
        <f>0+Q17</f>
        <v>0</v>
      </c>
      <c r="O17">
        <f>0+R17</f>
        <v>0</v>
      </c>
      <c r="Q17">
        <f>0+I18+I22+I26+I30+I34+I38+I42+I46+I50+I54+I58+I62+I66+I70+I74+I78+I82</f>
        <v>0</v>
      </c>
      <c r="R17">
        <f>0+O18+O22+O26+O30+O34+O38+O42+O46+O50+O54+O58+O62+O66+O70+O74+O78+O82</f>
        <v>0</v>
      </c>
    </row>
    <row r="18" spans="1:16" ht="12.75">
      <c r="A18" s="24" t="s">
        <v>44</v>
      </c>
      <c r="B18" s="28" t="s">
        <v>21</v>
      </c>
      <c r="C18" s="28" t="s">
        <v>351</v>
      </c>
      <c r="D18" s="24" t="s">
        <v>60</v>
      </c>
      <c r="E18" s="29" t="s">
        <v>352</v>
      </c>
      <c r="F18" s="30" t="s">
        <v>347</v>
      </c>
      <c r="G18" s="31">
        <v>8</v>
      </c>
      <c r="H18" s="32">
        <v>0</v>
      </c>
      <c r="I18" s="32">
        <f>ROUND(ROUND(H18,2)*ROUND(G18,3),2)</f>
        <v>0</v>
      </c>
      <c r="O18">
        <f>(I18*21)/100</f>
        <v>0</v>
      </c>
      <c r="P18" t="s">
        <v>22</v>
      </c>
    </row>
    <row r="19" spans="1:5" ht="12.75">
      <c r="A19" s="33" t="s">
        <v>49</v>
      </c>
      <c r="E19" s="34" t="s">
        <v>353</v>
      </c>
    </row>
    <row r="20" spans="1:5" ht="12.75">
      <c r="A20" s="35" t="s">
        <v>51</v>
      </c>
      <c r="E20" s="36" t="s">
        <v>60</v>
      </c>
    </row>
    <row r="21" spans="1:5" ht="12.75">
      <c r="A21" t="s">
        <v>53</v>
      </c>
      <c r="E21" s="34" t="s">
        <v>60</v>
      </c>
    </row>
    <row r="22" spans="1:16" ht="12.75">
      <c r="A22" s="24" t="s">
        <v>44</v>
      </c>
      <c r="B22" s="28" t="s">
        <v>32</v>
      </c>
      <c r="C22" s="28" t="s">
        <v>354</v>
      </c>
      <c r="D22" s="24" t="s">
        <v>60</v>
      </c>
      <c r="E22" s="29" t="s">
        <v>355</v>
      </c>
      <c r="F22" s="30" t="s">
        <v>356</v>
      </c>
      <c r="G22" s="31">
        <v>275</v>
      </c>
      <c r="H22" s="32">
        <v>0</v>
      </c>
      <c r="I22" s="32">
        <f>ROUND(ROUND(H22,2)*ROUND(G22,3),2)</f>
        <v>0</v>
      </c>
      <c r="O22">
        <f>(I22*21)/100</f>
        <v>0</v>
      </c>
      <c r="P22" t="s">
        <v>22</v>
      </c>
    </row>
    <row r="23" spans="1:5" ht="12.75">
      <c r="A23" s="33" t="s">
        <v>49</v>
      </c>
      <c r="E23" s="34" t="s">
        <v>357</v>
      </c>
    </row>
    <row r="24" spans="1:5" ht="12.75">
      <c r="A24" s="35" t="s">
        <v>51</v>
      </c>
      <c r="E24" s="36" t="s">
        <v>60</v>
      </c>
    </row>
    <row r="25" spans="1:5" ht="12.75">
      <c r="A25" t="s">
        <v>53</v>
      </c>
      <c r="E25" s="34" t="s">
        <v>60</v>
      </c>
    </row>
    <row r="26" spans="1:16" ht="12.75">
      <c r="A26" s="24" t="s">
        <v>44</v>
      </c>
      <c r="B26" s="28" t="s">
        <v>34</v>
      </c>
      <c r="C26" s="28" t="s">
        <v>358</v>
      </c>
      <c r="D26" s="24" t="s">
        <v>60</v>
      </c>
      <c r="E26" s="29" t="s">
        <v>359</v>
      </c>
      <c r="F26" s="30" t="s">
        <v>356</v>
      </c>
      <c r="G26" s="31">
        <v>20</v>
      </c>
      <c r="H26" s="32">
        <v>0</v>
      </c>
      <c r="I26" s="32">
        <f>ROUND(ROUND(H26,2)*ROUND(G26,3),2)</f>
        <v>0</v>
      </c>
      <c r="O26">
        <f>(I26*21)/100</f>
        <v>0</v>
      </c>
      <c r="P26" t="s">
        <v>22</v>
      </c>
    </row>
    <row r="27" spans="1:5" ht="12.75">
      <c r="A27" s="33" t="s">
        <v>49</v>
      </c>
      <c r="E27" s="34" t="s">
        <v>360</v>
      </c>
    </row>
    <row r="28" spans="1:5" ht="12.75">
      <c r="A28" s="35" t="s">
        <v>51</v>
      </c>
      <c r="E28" s="36" t="s">
        <v>60</v>
      </c>
    </row>
    <row r="29" spans="1:5" ht="12.75">
      <c r="A29" t="s">
        <v>53</v>
      </c>
      <c r="E29" s="34" t="s">
        <v>60</v>
      </c>
    </row>
    <row r="30" spans="1:16" ht="12.75">
      <c r="A30" s="24" t="s">
        <v>44</v>
      </c>
      <c r="B30" s="28" t="s">
        <v>36</v>
      </c>
      <c r="C30" s="28" t="s">
        <v>361</v>
      </c>
      <c r="D30" s="24" t="s">
        <v>60</v>
      </c>
      <c r="E30" s="29" t="s">
        <v>362</v>
      </c>
      <c r="F30" s="30" t="s">
        <v>112</v>
      </c>
      <c r="G30" s="31">
        <v>8</v>
      </c>
      <c r="H30" s="32">
        <v>0</v>
      </c>
      <c r="I30" s="32">
        <f>ROUND(ROUND(H30,2)*ROUND(G30,3),2)</f>
        <v>0</v>
      </c>
      <c r="O30">
        <f>(I30*21)/100</f>
        <v>0</v>
      </c>
      <c r="P30" t="s">
        <v>22</v>
      </c>
    </row>
    <row r="31" spans="1:5" ht="12.75">
      <c r="A31" s="33" t="s">
        <v>49</v>
      </c>
      <c r="E31" s="34" t="s">
        <v>363</v>
      </c>
    </row>
    <row r="32" spans="1:5" ht="12.75">
      <c r="A32" s="35" t="s">
        <v>51</v>
      </c>
      <c r="E32" s="36" t="s">
        <v>60</v>
      </c>
    </row>
    <row r="33" spans="1:5" ht="12.75">
      <c r="A33" t="s">
        <v>53</v>
      </c>
      <c r="E33" s="34" t="s">
        <v>60</v>
      </c>
    </row>
    <row r="34" spans="1:16" ht="12.75">
      <c r="A34" s="24" t="s">
        <v>44</v>
      </c>
      <c r="B34" s="28" t="s">
        <v>73</v>
      </c>
      <c r="C34" s="28" t="s">
        <v>364</v>
      </c>
      <c r="D34" s="24" t="s">
        <v>60</v>
      </c>
      <c r="E34" s="29" t="s">
        <v>365</v>
      </c>
      <c r="F34" s="30" t="s">
        <v>112</v>
      </c>
      <c r="G34" s="31">
        <v>300</v>
      </c>
      <c r="H34" s="32">
        <v>0</v>
      </c>
      <c r="I34" s="32">
        <f>ROUND(ROUND(H34,2)*ROUND(G34,3),2)</f>
        <v>0</v>
      </c>
      <c r="O34">
        <f>(I34*21)/100</f>
        <v>0</v>
      </c>
      <c r="P34" t="s">
        <v>22</v>
      </c>
    </row>
    <row r="35" spans="1:5" ht="12.75">
      <c r="A35" s="33" t="s">
        <v>49</v>
      </c>
      <c r="E35" s="34" t="s">
        <v>366</v>
      </c>
    </row>
    <row r="36" spans="1:5" ht="12.75">
      <c r="A36" s="35" t="s">
        <v>51</v>
      </c>
      <c r="E36" s="36" t="s">
        <v>60</v>
      </c>
    </row>
    <row r="37" spans="1:5" ht="12.75">
      <c r="A37" t="s">
        <v>53</v>
      </c>
      <c r="E37" s="34" t="s">
        <v>60</v>
      </c>
    </row>
    <row r="38" spans="1:16" ht="12.75">
      <c r="A38" s="24" t="s">
        <v>44</v>
      </c>
      <c r="B38" s="28" t="s">
        <v>77</v>
      </c>
      <c r="C38" s="28" t="s">
        <v>367</v>
      </c>
      <c r="D38" s="24" t="s">
        <v>60</v>
      </c>
      <c r="E38" s="29" t="s">
        <v>368</v>
      </c>
      <c r="F38" s="30" t="s">
        <v>112</v>
      </c>
      <c r="G38" s="31">
        <v>50</v>
      </c>
      <c r="H38" s="32">
        <v>0</v>
      </c>
      <c r="I38" s="32">
        <f>ROUND(ROUND(H38,2)*ROUND(G38,3),2)</f>
        <v>0</v>
      </c>
      <c r="O38">
        <f>(I38*21)/100</f>
        <v>0</v>
      </c>
      <c r="P38" t="s">
        <v>22</v>
      </c>
    </row>
    <row r="39" spans="1:5" ht="12.75">
      <c r="A39" s="33" t="s">
        <v>49</v>
      </c>
      <c r="E39" s="34" t="s">
        <v>369</v>
      </c>
    </row>
    <row r="40" spans="1:5" ht="12.75">
      <c r="A40" s="35" t="s">
        <v>51</v>
      </c>
      <c r="E40" s="36" t="s">
        <v>60</v>
      </c>
    </row>
    <row r="41" spans="1:5" ht="12.75">
      <c r="A41" t="s">
        <v>53</v>
      </c>
      <c r="E41" s="34" t="s">
        <v>60</v>
      </c>
    </row>
    <row r="42" spans="1:16" ht="12.75">
      <c r="A42" s="24" t="s">
        <v>44</v>
      </c>
      <c r="B42" s="28" t="s">
        <v>39</v>
      </c>
      <c r="C42" s="28" t="s">
        <v>370</v>
      </c>
      <c r="D42" s="24" t="s">
        <v>60</v>
      </c>
      <c r="E42" s="29" t="s">
        <v>371</v>
      </c>
      <c r="F42" s="30" t="s">
        <v>112</v>
      </c>
      <c r="G42" s="31">
        <v>275</v>
      </c>
      <c r="H42" s="32">
        <v>0</v>
      </c>
      <c r="I42" s="32">
        <f>ROUND(ROUND(H42,2)*ROUND(G42,3),2)</f>
        <v>0</v>
      </c>
      <c r="O42">
        <f>(I42*21)/100</f>
        <v>0</v>
      </c>
      <c r="P42" t="s">
        <v>22</v>
      </c>
    </row>
    <row r="43" spans="1:5" ht="12.75">
      <c r="A43" s="33" t="s">
        <v>49</v>
      </c>
      <c r="E43" s="34" t="s">
        <v>372</v>
      </c>
    </row>
    <row r="44" spans="1:5" ht="12.75">
      <c r="A44" s="35" t="s">
        <v>51</v>
      </c>
      <c r="E44" s="36" t="s">
        <v>60</v>
      </c>
    </row>
    <row r="45" spans="1:5" ht="12.75">
      <c r="A45" t="s">
        <v>53</v>
      </c>
      <c r="E45" s="34" t="s">
        <v>60</v>
      </c>
    </row>
    <row r="46" spans="1:16" ht="12.75">
      <c r="A46" s="24" t="s">
        <v>44</v>
      </c>
      <c r="B46" s="28" t="s">
        <v>41</v>
      </c>
      <c r="C46" s="28" t="s">
        <v>373</v>
      </c>
      <c r="D46" s="24" t="s">
        <v>60</v>
      </c>
      <c r="E46" s="29" t="s">
        <v>374</v>
      </c>
      <c r="F46" s="30" t="s">
        <v>347</v>
      </c>
      <c r="G46" s="31">
        <v>3</v>
      </c>
      <c r="H46" s="32">
        <v>0</v>
      </c>
      <c r="I46" s="32">
        <f>ROUND(ROUND(H46,2)*ROUND(G46,3),2)</f>
        <v>0</v>
      </c>
      <c r="O46">
        <f>(I46*21)/100</f>
        <v>0</v>
      </c>
      <c r="P46" t="s">
        <v>22</v>
      </c>
    </row>
    <row r="47" spans="1:5" ht="12.75">
      <c r="A47" s="33" t="s">
        <v>49</v>
      </c>
      <c r="E47" s="34" t="s">
        <v>375</v>
      </c>
    </row>
    <row r="48" spans="1:5" ht="12.75">
      <c r="A48" s="35" t="s">
        <v>51</v>
      </c>
      <c r="E48" s="36" t="s">
        <v>60</v>
      </c>
    </row>
    <row r="49" spans="1:5" ht="12.75">
      <c r="A49" t="s">
        <v>53</v>
      </c>
      <c r="E49" s="34" t="s">
        <v>60</v>
      </c>
    </row>
    <row r="50" spans="1:16" ht="12.75">
      <c r="A50" s="24" t="s">
        <v>44</v>
      </c>
      <c r="B50" s="28" t="s">
        <v>130</v>
      </c>
      <c r="C50" s="28" t="s">
        <v>376</v>
      </c>
      <c r="D50" s="24" t="s">
        <v>60</v>
      </c>
      <c r="E50" s="29" t="s">
        <v>377</v>
      </c>
      <c r="F50" s="30" t="s">
        <v>378</v>
      </c>
      <c r="G50" s="31">
        <v>2</v>
      </c>
      <c r="H50" s="32">
        <v>0</v>
      </c>
      <c r="I50" s="32">
        <f>ROUND(ROUND(H50,2)*ROUND(G50,3),2)</f>
        <v>0</v>
      </c>
      <c r="O50">
        <f>(I50*21)/100</f>
        <v>0</v>
      </c>
      <c r="P50" t="s">
        <v>22</v>
      </c>
    </row>
    <row r="51" spans="1:5" ht="12.75">
      <c r="A51" s="33" t="s">
        <v>49</v>
      </c>
      <c r="E51" s="34" t="s">
        <v>348</v>
      </c>
    </row>
    <row r="52" spans="1:5" ht="12.75">
      <c r="A52" s="35" t="s">
        <v>51</v>
      </c>
      <c r="E52" s="36" t="s">
        <v>60</v>
      </c>
    </row>
    <row r="53" spans="1:5" ht="12.75">
      <c r="A53" t="s">
        <v>53</v>
      </c>
      <c r="E53" s="34" t="s">
        <v>60</v>
      </c>
    </row>
    <row r="54" spans="1:16" ht="12.75">
      <c r="A54" s="24" t="s">
        <v>44</v>
      </c>
      <c r="B54" s="28" t="s">
        <v>137</v>
      </c>
      <c r="C54" s="28" t="s">
        <v>379</v>
      </c>
      <c r="D54" s="24" t="s">
        <v>60</v>
      </c>
      <c r="E54" s="29" t="s">
        <v>380</v>
      </c>
      <c r="F54" s="30" t="s">
        <v>347</v>
      </c>
      <c r="G54" s="31">
        <v>8</v>
      </c>
      <c r="H54" s="32">
        <v>0</v>
      </c>
      <c r="I54" s="32">
        <f>ROUND(ROUND(H54,2)*ROUND(G54,3),2)</f>
        <v>0</v>
      </c>
      <c r="O54">
        <f>(I54*21)/100</f>
        <v>0</v>
      </c>
      <c r="P54" t="s">
        <v>22</v>
      </c>
    </row>
    <row r="55" spans="1:5" ht="12.75">
      <c r="A55" s="33" t="s">
        <v>49</v>
      </c>
      <c r="E55" s="34" t="s">
        <v>381</v>
      </c>
    </row>
    <row r="56" spans="1:5" ht="12.75">
      <c r="A56" s="35" t="s">
        <v>51</v>
      </c>
      <c r="E56" s="36" t="s">
        <v>60</v>
      </c>
    </row>
    <row r="57" spans="1:5" ht="12.75">
      <c r="A57" t="s">
        <v>53</v>
      </c>
      <c r="E57" s="34" t="s">
        <v>60</v>
      </c>
    </row>
    <row r="58" spans="1:16" ht="12.75">
      <c r="A58" s="24" t="s">
        <v>44</v>
      </c>
      <c r="B58" s="28" t="s">
        <v>143</v>
      </c>
      <c r="C58" s="28" t="s">
        <v>382</v>
      </c>
      <c r="D58" s="24" t="s">
        <v>60</v>
      </c>
      <c r="E58" s="29" t="s">
        <v>383</v>
      </c>
      <c r="F58" s="30" t="s">
        <v>347</v>
      </c>
      <c r="G58" s="31">
        <v>8</v>
      </c>
      <c r="H58" s="32">
        <v>0</v>
      </c>
      <c r="I58" s="32">
        <f>ROUND(ROUND(H58,2)*ROUND(G58,3),2)</f>
        <v>0</v>
      </c>
      <c r="O58">
        <f>(I58*21)/100</f>
        <v>0</v>
      </c>
      <c r="P58" t="s">
        <v>22</v>
      </c>
    </row>
    <row r="59" spans="1:5" ht="12.75">
      <c r="A59" s="33" t="s">
        <v>49</v>
      </c>
      <c r="E59" s="34" t="s">
        <v>384</v>
      </c>
    </row>
    <row r="60" spans="1:5" ht="12.75">
      <c r="A60" s="35" t="s">
        <v>51</v>
      </c>
      <c r="E60" s="36" t="s">
        <v>60</v>
      </c>
    </row>
    <row r="61" spans="1:5" ht="12.75">
      <c r="A61" t="s">
        <v>53</v>
      </c>
      <c r="E61" s="34" t="s">
        <v>60</v>
      </c>
    </row>
    <row r="62" spans="1:16" ht="12.75">
      <c r="A62" s="24" t="s">
        <v>44</v>
      </c>
      <c r="B62" s="28" t="s">
        <v>149</v>
      </c>
      <c r="C62" s="28" t="s">
        <v>385</v>
      </c>
      <c r="D62" s="24" t="s">
        <v>60</v>
      </c>
      <c r="E62" s="29" t="s">
        <v>386</v>
      </c>
      <c r="F62" s="30" t="s">
        <v>112</v>
      </c>
      <c r="G62" s="31">
        <v>320</v>
      </c>
      <c r="H62" s="32">
        <v>0</v>
      </c>
      <c r="I62" s="32">
        <f>ROUND(ROUND(H62,2)*ROUND(G62,3),2)</f>
        <v>0</v>
      </c>
      <c r="O62">
        <f>(I62*21)/100</f>
        <v>0</v>
      </c>
      <c r="P62" t="s">
        <v>22</v>
      </c>
    </row>
    <row r="63" spans="1:5" ht="12.75">
      <c r="A63" s="33" t="s">
        <v>49</v>
      </c>
      <c r="E63" s="34" t="s">
        <v>387</v>
      </c>
    </row>
    <row r="64" spans="1:5" ht="12.75">
      <c r="A64" s="35" t="s">
        <v>51</v>
      </c>
      <c r="E64" s="36" t="s">
        <v>60</v>
      </c>
    </row>
    <row r="65" spans="1:5" ht="12.75">
      <c r="A65" t="s">
        <v>53</v>
      </c>
      <c r="E65" s="34" t="s">
        <v>60</v>
      </c>
    </row>
    <row r="66" spans="1:16" ht="12.75">
      <c r="A66" s="24" t="s">
        <v>44</v>
      </c>
      <c r="B66" s="28" t="s">
        <v>155</v>
      </c>
      <c r="C66" s="28" t="s">
        <v>388</v>
      </c>
      <c r="D66" s="24" t="s">
        <v>60</v>
      </c>
      <c r="E66" s="29" t="s">
        <v>389</v>
      </c>
      <c r="F66" s="30" t="s">
        <v>347</v>
      </c>
      <c r="G66" s="31">
        <v>21</v>
      </c>
      <c r="H66" s="32">
        <v>0</v>
      </c>
      <c r="I66" s="32">
        <f>ROUND(ROUND(H66,2)*ROUND(G66,3),2)</f>
        <v>0</v>
      </c>
      <c r="O66">
        <f>(I66*21)/100</f>
        <v>0</v>
      </c>
      <c r="P66" t="s">
        <v>22</v>
      </c>
    </row>
    <row r="67" spans="1:5" ht="12.75">
      <c r="A67" s="33" t="s">
        <v>49</v>
      </c>
      <c r="E67" s="34" t="s">
        <v>390</v>
      </c>
    </row>
    <row r="68" spans="1:5" ht="12.75">
      <c r="A68" s="35" t="s">
        <v>51</v>
      </c>
      <c r="E68" s="36" t="s">
        <v>60</v>
      </c>
    </row>
    <row r="69" spans="1:5" ht="12.75">
      <c r="A69" t="s">
        <v>53</v>
      </c>
      <c r="E69" s="34" t="s">
        <v>60</v>
      </c>
    </row>
    <row r="70" spans="1:16" ht="12.75">
      <c r="A70" s="24" t="s">
        <v>44</v>
      </c>
      <c r="B70" s="28" t="s">
        <v>161</v>
      </c>
      <c r="C70" s="28" t="s">
        <v>391</v>
      </c>
      <c r="D70" s="24" t="s">
        <v>60</v>
      </c>
      <c r="E70" s="29" t="s">
        <v>392</v>
      </c>
      <c r="F70" s="30" t="s">
        <v>112</v>
      </c>
      <c r="G70" s="31">
        <v>50</v>
      </c>
      <c r="H70" s="32">
        <v>0</v>
      </c>
      <c r="I70" s="32">
        <f>ROUND(ROUND(H70,2)*ROUND(G70,3),2)</f>
        <v>0</v>
      </c>
      <c r="O70">
        <f>(I70*21)/100</f>
        <v>0</v>
      </c>
      <c r="P70" t="s">
        <v>22</v>
      </c>
    </row>
    <row r="71" spans="1:5" ht="12.75">
      <c r="A71" s="33" t="s">
        <v>49</v>
      </c>
      <c r="E71" s="34" t="s">
        <v>393</v>
      </c>
    </row>
    <row r="72" spans="1:5" ht="12.75">
      <c r="A72" s="35" t="s">
        <v>51</v>
      </c>
      <c r="E72" s="36" t="s">
        <v>60</v>
      </c>
    </row>
    <row r="73" spans="1:5" ht="12.75">
      <c r="A73" t="s">
        <v>53</v>
      </c>
      <c r="E73" s="34" t="s">
        <v>60</v>
      </c>
    </row>
    <row r="74" spans="1:16" ht="12.75">
      <c r="A74" s="24" t="s">
        <v>44</v>
      </c>
      <c r="B74" s="28" t="s">
        <v>167</v>
      </c>
      <c r="C74" s="28" t="s">
        <v>394</v>
      </c>
      <c r="D74" s="24" t="s">
        <v>60</v>
      </c>
      <c r="E74" s="29" t="s">
        <v>395</v>
      </c>
      <c r="F74" s="30" t="s">
        <v>347</v>
      </c>
      <c r="G74" s="31">
        <v>22</v>
      </c>
      <c r="H74" s="32">
        <v>0</v>
      </c>
      <c r="I74" s="32">
        <f>ROUND(ROUND(H74,2)*ROUND(G74,3),2)</f>
        <v>0</v>
      </c>
      <c r="O74">
        <f>(I74*21)/100</f>
        <v>0</v>
      </c>
      <c r="P74" t="s">
        <v>22</v>
      </c>
    </row>
    <row r="75" spans="1:5" ht="12.75">
      <c r="A75" s="33" t="s">
        <v>49</v>
      </c>
      <c r="E75" s="34" t="s">
        <v>396</v>
      </c>
    </row>
    <row r="76" spans="1:5" ht="12.75">
      <c r="A76" s="35" t="s">
        <v>51</v>
      </c>
      <c r="E76" s="36" t="s">
        <v>60</v>
      </c>
    </row>
    <row r="77" spans="1:5" ht="12.75">
      <c r="A77" t="s">
        <v>53</v>
      </c>
      <c r="E77" s="34" t="s">
        <v>60</v>
      </c>
    </row>
    <row r="78" spans="1:16" ht="12.75">
      <c r="A78" s="24" t="s">
        <v>44</v>
      </c>
      <c r="B78" s="28" t="s">
        <v>172</v>
      </c>
      <c r="C78" s="28" t="s">
        <v>397</v>
      </c>
      <c r="D78" s="24" t="s">
        <v>60</v>
      </c>
      <c r="E78" s="29" t="s">
        <v>398</v>
      </c>
      <c r="F78" s="30" t="s">
        <v>347</v>
      </c>
      <c r="G78" s="31">
        <v>20</v>
      </c>
      <c r="H78" s="32">
        <v>0</v>
      </c>
      <c r="I78" s="32">
        <f>ROUND(ROUND(H78,2)*ROUND(G78,3),2)</f>
        <v>0</v>
      </c>
      <c r="O78">
        <f>(I78*21)/100</f>
        <v>0</v>
      </c>
      <c r="P78" t="s">
        <v>22</v>
      </c>
    </row>
    <row r="79" spans="1:5" ht="12.75">
      <c r="A79" s="33" t="s">
        <v>49</v>
      </c>
      <c r="E79" s="34" t="s">
        <v>399</v>
      </c>
    </row>
    <row r="80" spans="1:5" ht="12.75">
      <c r="A80" s="35" t="s">
        <v>51</v>
      </c>
      <c r="E80" s="36" t="s">
        <v>60</v>
      </c>
    </row>
    <row r="81" spans="1:5" ht="12.75">
      <c r="A81" t="s">
        <v>53</v>
      </c>
      <c r="E81" s="34" t="s">
        <v>60</v>
      </c>
    </row>
    <row r="82" spans="1:16" ht="12.75">
      <c r="A82" s="24" t="s">
        <v>44</v>
      </c>
      <c r="B82" s="28" t="s">
        <v>178</v>
      </c>
      <c r="C82" s="28" t="s">
        <v>400</v>
      </c>
      <c r="D82" s="24" t="s">
        <v>60</v>
      </c>
      <c r="E82" s="29" t="s">
        <v>401</v>
      </c>
      <c r="F82" s="30" t="s">
        <v>347</v>
      </c>
      <c r="G82" s="31">
        <v>8</v>
      </c>
      <c r="H82" s="32">
        <v>0</v>
      </c>
      <c r="I82" s="32">
        <f>ROUND(ROUND(H82,2)*ROUND(G82,3),2)</f>
        <v>0</v>
      </c>
      <c r="O82">
        <f>(I82*21)/100</f>
        <v>0</v>
      </c>
      <c r="P82" t="s">
        <v>22</v>
      </c>
    </row>
    <row r="83" spans="1:5" ht="12.75">
      <c r="A83" s="33" t="s">
        <v>49</v>
      </c>
      <c r="E83" s="34" t="s">
        <v>402</v>
      </c>
    </row>
    <row r="84" spans="1:5" ht="12.75">
      <c r="A84" s="35" t="s">
        <v>51</v>
      </c>
      <c r="E84" s="36" t="s">
        <v>60</v>
      </c>
    </row>
    <row r="85" spans="1:5" ht="12.75">
      <c r="A85" t="s">
        <v>53</v>
      </c>
      <c r="E85" s="34" t="s">
        <v>60</v>
      </c>
    </row>
    <row r="86" spans="1:18" ht="12.75" customHeight="1">
      <c r="A86" s="12" t="s">
        <v>42</v>
      </c>
      <c r="B86" s="12"/>
      <c r="C86" s="38" t="s">
        <v>403</v>
      </c>
      <c r="D86" s="12"/>
      <c r="E86" s="26" t="s">
        <v>404</v>
      </c>
      <c r="F86" s="12"/>
      <c r="G86" s="12"/>
      <c r="H86" s="12"/>
      <c r="I86" s="39">
        <f>0+Q86</f>
        <v>0</v>
      </c>
      <c r="O86">
        <f>0+R86</f>
        <v>0</v>
      </c>
      <c r="Q86">
        <f>0+I87+I91+I95+I99+I103+I107+I111+I115+I119+I123+I127+I131+I135+I139+I143+I147+I151+I155+I159+I163+I167+I171+I175+I179</f>
        <v>0</v>
      </c>
      <c r="R86">
        <f>0+O87+O91+O95+O99+O103+O107+O111+O115+O119+O123+O127+O131+O135+O139+O143+O147+O151+O155+O159+O163+O167+O171+O175+O179</f>
        <v>0</v>
      </c>
    </row>
    <row r="87" spans="1:16" ht="12.75">
      <c r="A87" s="24" t="s">
        <v>44</v>
      </c>
      <c r="B87" s="28" t="s">
        <v>183</v>
      </c>
      <c r="C87" s="28" t="s">
        <v>405</v>
      </c>
      <c r="D87" s="24" t="s">
        <v>60</v>
      </c>
      <c r="E87" s="29" t="s">
        <v>406</v>
      </c>
      <c r="F87" s="30" t="s">
        <v>344</v>
      </c>
      <c r="G87" s="31">
        <v>10</v>
      </c>
      <c r="H87" s="32">
        <v>0</v>
      </c>
      <c r="I87" s="32">
        <f>ROUND(ROUND(H87,2)*ROUND(G87,3),2)</f>
        <v>0</v>
      </c>
      <c r="O87">
        <f>(I87*21)/100</f>
        <v>0</v>
      </c>
      <c r="P87" t="s">
        <v>22</v>
      </c>
    </row>
    <row r="88" spans="1:5" ht="12.75">
      <c r="A88" s="33" t="s">
        <v>49</v>
      </c>
      <c r="E88" s="34" t="s">
        <v>407</v>
      </c>
    </row>
    <row r="89" spans="1:5" ht="12.75">
      <c r="A89" s="35" t="s">
        <v>51</v>
      </c>
      <c r="E89" s="36" t="s">
        <v>60</v>
      </c>
    </row>
    <row r="90" spans="1:5" ht="12.75">
      <c r="A90" t="s">
        <v>53</v>
      </c>
      <c r="E90" s="34" t="s">
        <v>60</v>
      </c>
    </row>
    <row r="91" spans="1:16" ht="12.75">
      <c r="A91" s="24" t="s">
        <v>44</v>
      </c>
      <c r="B91" s="28" t="s">
        <v>190</v>
      </c>
      <c r="C91" s="28" t="s">
        <v>408</v>
      </c>
      <c r="D91" s="24" t="s">
        <v>60</v>
      </c>
      <c r="E91" s="29" t="s">
        <v>409</v>
      </c>
      <c r="F91" s="30" t="s">
        <v>344</v>
      </c>
      <c r="G91" s="31">
        <v>8</v>
      </c>
      <c r="H91" s="32">
        <v>0</v>
      </c>
      <c r="I91" s="32">
        <f>ROUND(ROUND(H91,2)*ROUND(G91,3),2)</f>
        <v>0</v>
      </c>
      <c r="O91">
        <f>(I91*21)/100</f>
        <v>0</v>
      </c>
      <c r="P91" t="s">
        <v>22</v>
      </c>
    </row>
    <row r="92" spans="1:5" ht="12.75">
      <c r="A92" s="33" t="s">
        <v>49</v>
      </c>
      <c r="E92" s="34" t="s">
        <v>60</v>
      </c>
    </row>
    <row r="93" spans="1:5" ht="12.75">
      <c r="A93" s="35" t="s">
        <v>51</v>
      </c>
      <c r="E93" s="36" t="s">
        <v>60</v>
      </c>
    </row>
    <row r="94" spans="1:5" ht="12.75">
      <c r="A94" t="s">
        <v>53</v>
      </c>
      <c r="E94" s="34" t="s">
        <v>60</v>
      </c>
    </row>
    <row r="95" spans="1:16" ht="12.75">
      <c r="A95" s="24" t="s">
        <v>44</v>
      </c>
      <c r="B95" s="28" t="s">
        <v>196</v>
      </c>
      <c r="C95" s="28" t="s">
        <v>410</v>
      </c>
      <c r="D95" s="24" t="s">
        <v>60</v>
      </c>
      <c r="E95" s="29" t="s">
        <v>411</v>
      </c>
      <c r="F95" s="30" t="s">
        <v>347</v>
      </c>
      <c r="G95" s="31">
        <v>8</v>
      </c>
      <c r="H95" s="32">
        <v>0</v>
      </c>
      <c r="I95" s="32">
        <f>ROUND(ROUND(H95,2)*ROUND(G95,3),2)</f>
        <v>0</v>
      </c>
      <c r="O95">
        <f>(I95*21)/100</f>
        <v>0</v>
      </c>
      <c r="P95" t="s">
        <v>22</v>
      </c>
    </row>
    <row r="96" spans="1:5" ht="12.75">
      <c r="A96" s="33" t="s">
        <v>49</v>
      </c>
      <c r="E96" s="34" t="s">
        <v>60</v>
      </c>
    </row>
    <row r="97" spans="1:5" ht="12.75">
      <c r="A97" s="35" t="s">
        <v>51</v>
      </c>
      <c r="E97" s="36" t="s">
        <v>60</v>
      </c>
    </row>
    <row r="98" spans="1:5" ht="12.75">
      <c r="A98" t="s">
        <v>53</v>
      </c>
      <c r="E98" s="34" t="s">
        <v>60</v>
      </c>
    </row>
    <row r="99" spans="1:16" ht="12.75">
      <c r="A99" s="24" t="s">
        <v>44</v>
      </c>
      <c r="B99" s="28" t="s">
        <v>204</v>
      </c>
      <c r="C99" s="28" t="s">
        <v>412</v>
      </c>
      <c r="D99" s="24" t="s">
        <v>60</v>
      </c>
      <c r="E99" s="29" t="s">
        <v>413</v>
      </c>
      <c r="F99" s="30" t="s">
        <v>347</v>
      </c>
      <c r="G99" s="31">
        <v>29</v>
      </c>
      <c r="H99" s="32">
        <v>0</v>
      </c>
      <c r="I99" s="32">
        <f>ROUND(ROUND(H99,2)*ROUND(G99,3),2)</f>
        <v>0</v>
      </c>
      <c r="O99">
        <f>(I99*21)/100</f>
        <v>0</v>
      </c>
      <c r="P99" t="s">
        <v>22</v>
      </c>
    </row>
    <row r="100" spans="1:5" ht="12.75">
      <c r="A100" s="33" t="s">
        <v>49</v>
      </c>
      <c r="E100" s="34" t="s">
        <v>60</v>
      </c>
    </row>
    <row r="101" spans="1:5" ht="12.75">
      <c r="A101" s="35" t="s">
        <v>51</v>
      </c>
      <c r="E101" s="36" t="s">
        <v>60</v>
      </c>
    </row>
    <row r="102" spans="1:5" ht="12.75">
      <c r="A102" t="s">
        <v>53</v>
      </c>
      <c r="E102" s="34" t="s">
        <v>60</v>
      </c>
    </row>
    <row r="103" spans="1:16" ht="12.75">
      <c r="A103" s="24" t="s">
        <v>44</v>
      </c>
      <c r="B103" s="28" t="s">
        <v>210</v>
      </c>
      <c r="C103" s="28" t="s">
        <v>414</v>
      </c>
      <c r="D103" s="24" t="s">
        <v>60</v>
      </c>
      <c r="E103" s="29" t="s">
        <v>415</v>
      </c>
      <c r="F103" s="30" t="s">
        <v>112</v>
      </c>
      <c r="G103" s="31">
        <v>320</v>
      </c>
      <c r="H103" s="32">
        <v>0</v>
      </c>
      <c r="I103" s="32">
        <f>ROUND(ROUND(H103,2)*ROUND(G103,3),2)</f>
        <v>0</v>
      </c>
      <c r="O103">
        <f>(I103*21)/100</f>
        <v>0</v>
      </c>
      <c r="P103" t="s">
        <v>22</v>
      </c>
    </row>
    <row r="104" spans="1:5" ht="12.75">
      <c r="A104" s="33" t="s">
        <v>49</v>
      </c>
      <c r="E104" s="34" t="s">
        <v>60</v>
      </c>
    </row>
    <row r="105" spans="1:5" ht="12.75">
      <c r="A105" s="35" t="s">
        <v>51</v>
      </c>
      <c r="E105" s="36" t="s">
        <v>60</v>
      </c>
    </row>
    <row r="106" spans="1:5" ht="12.75">
      <c r="A106" t="s">
        <v>53</v>
      </c>
      <c r="E106" s="34" t="s">
        <v>60</v>
      </c>
    </row>
    <row r="107" spans="1:16" ht="12.75">
      <c r="A107" s="24" t="s">
        <v>44</v>
      </c>
      <c r="B107" s="28" t="s">
        <v>216</v>
      </c>
      <c r="C107" s="28" t="s">
        <v>416</v>
      </c>
      <c r="D107" s="24" t="s">
        <v>60</v>
      </c>
      <c r="E107" s="29" t="s">
        <v>417</v>
      </c>
      <c r="F107" s="30" t="s">
        <v>112</v>
      </c>
      <c r="G107" s="31">
        <v>300</v>
      </c>
      <c r="H107" s="32">
        <v>0</v>
      </c>
      <c r="I107" s="32">
        <f>ROUND(ROUND(H107,2)*ROUND(G107,3),2)</f>
        <v>0</v>
      </c>
      <c r="O107">
        <f>(I107*21)/100</f>
        <v>0</v>
      </c>
      <c r="P107" t="s">
        <v>22</v>
      </c>
    </row>
    <row r="108" spans="1:5" ht="12.75">
      <c r="A108" s="33" t="s">
        <v>49</v>
      </c>
      <c r="E108" s="34" t="s">
        <v>418</v>
      </c>
    </row>
    <row r="109" spans="1:5" ht="12.75">
      <c r="A109" s="35" t="s">
        <v>51</v>
      </c>
      <c r="E109" s="36" t="s">
        <v>60</v>
      </c>
    </row>
    <row r="110" spans="1:5" ht="12.75">
      <c r="A110" t="s">
        <v>53</v>
      </c>
      <c r="E110" s="34" t="s">
        <v>60</v>
      </c>
    </row>
    <row r="111" spans="1:16" ht="12.75">
      <c r="A111" s="24" t="s">
        <v>44</v>
      </c>
      <c r="B111" s="28" t="s">
        <v>221</v>
      </c>
      <c r="C111" s="28" t="s">
        <v>419</v>
      </c>
      <c r="D111" s="24" t="s">
        <v>60</v>
      </c>
      <c r="E111" s="29" t="s">
        <v>420</v>
      </c>
      <c r="F111" s="30" t="s">
        <v>112</v>
      </c>
      <c r="G111" s="31">
        <v>40</v>
      </c>
      <c r="H111" s="32">
        <v>0</v>
      </c>
      <c r="I111" s="32">
        <f>ROUND(ROUND(H111,2)*ROUND(G111,3),2)</f>
        <v>0</v>
      </c>
      <c r="O111">
        <f>(I111*21)/100</f>
        <v>0</v>
      </c>
      <c r="P111" t="s">
        <v>22</v>
      </c>
    </row>
    <row r="112" spans="1:5" ht="12.75">
      <c r="A112" s="33" t="s">
        <v>49</v>
      </c>
      <c r="E112" s="34" t="s">
        <v>60</v>
      </c>
    </row>
    <row r="113" spans="1:5" ht="12.75">
      <c r="A113" s="35" t="s">
        <v>51</v>
      </c>
      <c r="E113" s="36" t="s">
        <v>60</v>
      </c>
    </row>
    <row r="114" spans="1:5" ht="12.75">
      <c r="A114" t="s">
        <v>53</v>
      </c>
      <c r="E114" s="34" t="s">
        <v>60</v>
      </c>
    </row>
    <row r="115" spans="1:16" ht="12.75">
      <c r="A115" s="24" t="s">
        <v>44</v>
      </c>
      <c r="B115" s="28" t="s">
        <v>228</v>
      </c>
      <c r="C115" s="28" t="s">
        <v>421</v>
      </c>
      <c r="D115" s="24" t="s">
        <v>60</v>
      </c>
      <c r="E115" s="29" t="s">
        <v>422</v>
      </c>
      <c r="F115" s="30" t="s">
        <v>112</v>
      </c>
      <c r="G115" s="31">
        <v>275</v>
      </c>
      <c r="H115" s="32">
        <v>0</v>
      </c>
      <c r="I115" s="32">
        <f>ROUND(ROUND(H115,2)*ROUND(G115,3),2)</f>
        <v>0</v>
      </c>
      <c r="O115">
        <f>(I115*21)/100</f>
        <v>0</v>
      </c>
      <c r="P115" t="s">
        <v>22</v>
      </c>
    </row>
    <row r="116" spans="1:5" ht="12.75">
      <c r="A116" s="33" t="s">
        <v>49</v>
      </c>
      <c r="E116" s="34" t="s">
        <v>60</v>
      </c>
    </row>
    <row r="117" spans="1:5" ht="12.75">
      <c r="A117" s="35" t="s">
        <v>51</v>
      </c>
      <c r="E117" s="36" t="s">
        <v>60</v>
      </c>
    </row>
    <row r="118" spans="1:5" ht="12.75">
      <c r="A118" t="s">
        <v>53</v>
      </c>
      <c r="E118" s="34" t="s">
        <v>60</v>
      </c>
    </row>
    <row r="119" spans="1:16" ht="12.75">
      <c r="A119" s="24" t="s">
        <v>44</v>
      </c>
      <c r="B119" s="28" t="s">
        <v>234</v>
      </c>
      <c r="C119" s="28" t="s">
        <v>423</v>
      </c>
      <c r="D119" s="24" t="s">
        <v>60</v>
      </c>
      <c r="E119" s="29" t="s">
        <v>424</v>
      </c>
      <c r="F119" s="30" t="s">
        <v>344</v>
      </c>
      <c r="G119" s="31">
        <v>8</v>
      </c>
      <c r="H119" s="32">
        <v>0</v>
      </c>
      <c r="I119" s="32">
        <f>ROUND(ROUND(H119,2)*ROUND(G119,3),2)</f>
        <v>0</v>
      </c>
      <c r="O119">
        <f>(I119*21)/100</f>
        <v>0</v>
      </c>
      <c r="P119" t="s">
        <v>22</v>
      </c>
    </row>
    <row r="120" spans="1:5" ht="12.75">
      <c r="A120" s="33" t="s">
        <v>49</v>
      </c>
      <c r="E120" s="34" t="s">
        <v>60</v>
      </c>
    </row>
    <row r="121" spans="1:5" ht="12.75">
      <c r="A121" s="35" t="s">
        <v>51</v>
      </c>
      <c r="E121" s="36" t="s">
        <v>60</v>
      </c>
    </row>
    <row r="122" spans="1:5" ht="12.75">
      <c r="A122" t="s">
        <v>53</v>
      </c>
      <c r="E122" s="34" t="s">
        <v>60</v>
      </c>
    </row>
    <row r="123" spans="1:16" ht="12.75">
      <c r="A123" s="24" t="s">
        <v>44</v>
      </c>
      <c r="B123" s="28" t="s">
        <v>239</v>
      </c>
      <c r="C123" s="28" t="s">
        <v>425</v>
      </c>
      <c r="D123" s="24" t="s">
        <v>60</v>
      </c>
      <c r="E123" s="29" t="s">
        <v>426</v>
      </c>
      <c r="F123" s="30" t="s">
        <v>347</v>
      </c>
      <c r="G123" s="31">
        <v>3</v>
      </c>
      <c r="H123" s="32">
        <v>0</v>
      </c>
      <c r="I123" s="32">
        <f>ROUND(ROUND(H123,2)*ROUND(G123,3),2)</f>
        <v>0</v>
      </c>
      <c r="O123">
        <f>(I123*21)/100</f>
        <v>0</v>
      </c>
      <c r="P123" t="s">
        <v>22</v>
      </c>
    </row>
    <row r="124" spans="1:5" ht="12.75">
      <c r="A124" s="33" t="s">
        <v>49</v>
      </c>
      <c r="E124" s="34" t="s">
        <v>60</v>
      </c>
    </row>
    <row r="125" spans="1:5" ht="12.75">
      <c r="A125" s="35" t="s">
        <v>51</v>
      </c>
      <c r="E125" s="36" t="s">
        <v>60</v>
      </c>
    </row>
    <row r="126" spans="1:5" ht="12.75">
      <c r="A126" t="s">
        <v>53</v>
      </c>
      <c r="E126" s="34" t="s">
        <v>60</v>
      </c>
    </row>
    <row r="127" spans="1:16" ht="12.75">
      <c r="A127" s="24" t="s">
        <v>44</v>
      </c>
      <c r="B127" s="28" t="s">
        <v>245</v>
      </c>
      <c r="C127" s="28" t="s">
        <v>427</v>
      </c>
      <c r="D127" s="24" t="s">
        <v>60</v>
      </c>
      <c r="E127" s="29" t="s">
        <v>428</v>
      </c>
      <c r="F127" s="30" t="s">
        <v>344</v>
      </c>
      <c r="G127" s="31">
        <v>16</v>
      </c>
      <c r="H127" s="32">
        <v>0</v>
      </c>
      <c r="I127" s="32">
        <f>ROUND(ROUND(H127,2)*ROUND(G127,3),2)</f>
        <v>0</v>
      </c>
      <c r="O127">
        <f>(I127*21)/100</f>
        <v>0</v>
      </c>
      <c r="P127" t="s">
        <v>22</v>
      </c>
    </row>
    <row r="128" spans="1:5" ht="12.75">
      <c r="A128" s="33" t="s">
        <v>49</v>
      </c>
      <c r="E128" s="34" t="s">
        <v>429</v>
      </c>
    </row>
    <row r="129" spans="1:5" ht="12.75">
      <c r="A129" s="35" t="s">
        <v>51</v>
      </c>
      <c r="E129" s="36" t="s">
        <v>60</v>
      </c>
    </row>
    <row r="130" spans="1:5" ht="12.75">
      <c r="A130" t="s">
        <v>53</v>
      </c>
      <c r="E130" s="34" t="s">
        <v>60</v>
      </c>
    </row>
    <row r="131" spans="1:16" ht="12.75">
      <c r="A131" s="24" t="s">
        <v>44</v>
      </c>
      <c r="B131" s="28" t="s">
        <v>250</v>
      </c>
      <c r="C131" s="28" t="s">
        <v>430</v>
      </c>
      <c r="D131" s="24" t="s">
        <v>60</v>
      </c>
      <c r="E131" s="29" t="s">
        <v>431</v>
      </c>
      <c r="F131" s="30" t="s">
        <v>344</v>
      </c>
      <c r="G131" s="31">
        <v>3</v>
      </c>
      <c r="H131" s="32">
        <v>0</v>
      </c>
      <c r="I131" s="32">
        <f>ROUND(ROUND(H131,2)*ROUND(G131,3),2)</f>
        <v>0</v>
      </c>
      <c r="O131">
        <f>(I131*21)/100</f>
        <v>0</v>
      </c>
      <c r="P131" t="s">
        <v>22</v>
      </c>
    </row>
    <row r="132" spans="1:5" ht="12.75">
      <c r="A132" s="33" t="s">
        <v>49</v>
      </c>
      <c r="E132" s="34" t="s">
        <v>60</v>
      </c>
    </row>
    <row r="133" spans="1:5" ht="12.75">
      <c r="A133" s="35" t="s">
        <v>51</v>
      </c>
      <c r="E133" s="36" t="s">
        <v>60</v>
      </c>
    </row>
    <row r="134" spans="1:5" ht="12.75">
      <c r="A134" t="s">
        <v>53</v>
      </c>
      <c r="E134" s="34" t="s">
        <v>60</v>
      </c>
    </row>
    <row r="135" spans="1:16" ht="12.75">
      <c r="A135" s="24" t="s">
        <v>44</v>
      </c>
      <c r="B135" s="28" t="s">
        <v>254</v>
      </c>
      <c r="C135" s="28" t="s">
        <v>432</v>
      </c>
      <c r="D135" s="24" t="s">
        <v>60</v>
      </c>
      <c r="E135" s="29" t="s">
        <v>433</v>
      </c>
      <c r="F135" s="30" t="s">
        <v>344</v>
      </c>
      <c r="G135" s="31">
        <v>6</v>
      </c>
      <c r="H135" s="32">
        <v>0</v>
      </c>
      <c r="I135" s="32">
        <f>ROUND(ROUND(H135,2)*ROUND(G135,3),2)</f>
        <v>0</v>
      </c>
      <c r="O135">
        <f>(I135*21)/100</f>
        <v>0</v>
      </c>
      <c r="P135" t="s">
        <v>22</v>
      </c>
    </row>
    <row r="136" spans="1:5" ht="12.75">
      <c r="A136" s="33" t="s">
        <v>49</v>
      </c>
      <c r="E136" s="34" t="s">
        <v>60</v>
      </c>
    </row>
    <row r="137" spans="1:5" ht="12.75">
      <c r="A137" s="35" t="s">
        <v>51</v>
      </c>
      <c r="E137" s="36" t="s">
        <v>60</v>
      </c>
    </row>
    <row r="138" spans="1:5" ht="12.75">
      <c r="A138" t="s">
        <v>53</v>
      </c>
      <c r="E138" s="34" t="s">
        <v>60</v>
      </c>
    </row>
    <row r="139" spans="1:16" ht="12.75">
      <c r="A139" s="24" t="s">
        <v>44</v>
      </c>
      <c r="B139" s="28" t="s">
        <v>260</v>
      </c>
      <c r="C139" s="28" t="s">
        <v>434</v>
      </c>
      <c r="D139" s="24" t="s">
        <v>60</v>
      </c>
      <c r="E139" s="29" t="s">
        <v>435</v>
      </c>
      <c r="F139" s="30" t="s">
        <v>344</v>
      </c>
      <c r="G139" s="31">
        <v>40</v>
      </c>
      <c r="H139" s="32">
        <v>0</v>
      </c>
      <c r="I139" s="32">
        <f>ROUND(ROUND(H139,2)*ROUND(G139,3),2)</f>
        <v>0</v>
      </c>
      <c r="O139">
        <f>(I139*21)/100</f>
        <v>0</v>
      </c>
      <c r="P139" t="s">
        <v>22</v>
      </c>
    </row>
    <row r="140" spans="1:5" ht="12.75">
      <c r="A140" s="33" t="s">
        <v>49</v>
      </c>
      <c r="E140" s="34" t="s">
        <v>60</v>
      </c>
    </row>
    <row r="141" spans="1:5" ht="12.75">
      <c r="A141" s="35" t="s">
        <v>51</v>
      </c>
      <c r="E141" s="36" t="s">
        <v>60</v>
      </c>
    </row>
    <row r="142" spans="1:5" ht="12.75">
      <c r="A142" t="s">
        <v>53</v>
      </c>
      <c r="E142" s="34" t="s">
        <v>60</v>
      </c>
    </row>
    <row r="143" spans="1:16" ht="12.75">
      <c r="A143" s="24" t="s">
        <v>44</v>
      </c>
      <c r="B143" s="28" t="s">
        <v>266</v>
      </c>
      <c r="C143" s="28" t="s">
        <v>436</v>
      </c>
      <c r="D143" s="24" t="s">
        <v>60</v>
      </c>
      <c r="E143" s="29" t="s">
        <v>437</v>
      </c>
      <c r="F143" s="30" t="s">
        <v>347</v>
      </c>
      <c r="G143" s="31">
        <v>8</v>
      </c>
      <c r="H143" s="32">
        <v>0</v>
      </c>
      <c r="I143" s="32">
        <f>ROUND(ROUND(H143,2)*ROUND(G143,3),2)</f>
        <v>0</v>
      </c>
      <c r="O143">
        <f>(I143*21)/100</f>
        <v>0</v>
      </c>
      <c r="P143" t="s">
        <v>22</v>
      </c>
    </row>
    <row r="144" spans="1:5" ht="12.75">
      <c r="A144" s="33" t="s">
        <v>49</v>
      </c>
      <c r="E144" s="34" t="s">
        <v>60</v>
      </c>
    </row>
    <row r="145" spans="1:5" ht="12.75">
      <c r="A145" s="35" t="s">
        <v>51</v>
      </c>
      <c r="E145" s="36" t="s">
        <v>60</v>
      </c>
    </row>
    <row r="146" spans="1:5" ht="12.75">
      <c r="A146" t="s">
        <v>53</v>
      </c>
      <c r="E146" s="34" t="s">
        <v>60</v>
      </c>
    </row>
    <row r="147" spans="1:16" ht="12.75">
      <c r="A147" s="24" t="s">
        <v>44</v>
      </c>
      <c r="B147" s="28" t="s">
        <v>271</v>
      </c>
      <c r="C147" s="28" t="s">
        <v>438</v>
      </c>
      <c r="D147" s="24" t="s">
        <v>60</v>
      </c>
      <c r="E147" s="29" t="s">
        <v>439</v>
      </c>
      <c r="F147" s="30" t="s">
        <v>97</v>
      </c>
      <c r="G147" s="31">
        <v>3</v>
      </c>
      <c r="H147" s="32">
        <v>0</v>
      </c>
      <c r="I147" s="32">
        <f>ROUND(ROUND(H147,2)*ROUND(G147,3),2)</f>
        <v>0</v>
      </c>
      <c r="O147">
        <f>(I147*21)/100</f>
        <v>0</v>
      </c>
      <c r="P147" t="s">
        <v>22</v>
      </c>
    </row>
    <row r="148" spans="1:5" ht="12.75">
      <c r="A148" s="33" t="s">
        <v>49</v>
      </c>
      <c r="E148" s="34" t="s">
        <v>60</v>
      </c>
    </row>
    <row r="149" spans="1:5" ht="12.75">
      <c r="A149" s="35" t="s">
        <v>51</v>
      </c>
      <c r="E149" s="36" t="s">
        <v>60</v>
      </c>
    </row>
    <row r="150" spans="1:5" ht="12.75">
      <c r="A150" t="s">
        <v>53</v>
      </c>
      <c r="E150" s="34" t="s">
        <v>60</v>
      </c>
    </row>
    <row r="151" spans="1:16" ht="12.75">
      <c r="A151" s="24" t="s">
        <v>44</v>
      </c>
      <c r="B151" s="28" t="s">
        <v>277</v>
      </c>
      <c r="C151" s="28" t="s">
        <v>440</v>
      </c>
      <c r="D151" s="24" t="s">
        <v>60</v>
      </c>
      <c r="E151" s="29" t="s">
        <v>441</v>
      </c>
      <c r="F151" s="30" t="s">
        <v>347</v>
      </c>
      <c r="G151" s="31">
        <v>1</v>
      </c>
      <c r="H151" s="32">
        <v>0</v>
      </c>
      <c r="I151" s="32">
        <f>ROUND(ROUND(H151,2)*ROUND(G151,3),2)</f>
        <v>0</v>
      </c>
      <c r="O151">
        <f>(I151*21)/100</f>
        <v>0</v>
      </c>
      <c r="P151" t="s">
        <v>22</v>
      </c>
    </row>
    <row r="152" spans="1:5" ht="12.75">
      <c r="A152" s="33" t="s">
        <v>49</v>
      </c>
      <c r="E152" s="34" t="s">
        <v>442</v>
      </c>
    </row>
    <row r="153" spans="1:5" ht="12.75">
      <c r="A153" s="35" t="s">
        <v>51</v>
      </c>
      <c r="E153" s="36" t="s">
        <v>60</v>
      </c>
    </row>
    <row r="154" spans="1:5" ht="12.75">
      <c r="A154" t="s">
        <v>53</v>
      </c>
      <c r="E154" s="34" t="s">
        <v>60</v>
      </c>
    </row>
    <row r="155" spans="1:16" ht="12.75">
      <c r="A155" s="24" t="s">
        <v>44</v>
      </c>
      <c r="B155" s="28" t="s">
        <v>443</v>
      </c>
      <c r="C155" s="28" t="s">
        <v>444</v>
      </c>
      <c r="D155" s="24" t="s">
        <v>60</v>
      </c>
      <c r="E155" s="29" t="s">
        <v>445</v>
      </c>
      <c r="F155" s="30" t="s">
        <v>344</v>
      </c>
      <c r="G155" s="31">
        <v>16</v>
      </c>
      <c r="H155" s="32">
        <v>0</v>
      </c>
      <c r="I155" s="32">
        <f>ROUND(ROUND(H155,2)*ROUND(G155,3),2)</f>
        <v>0</v>
      </c>
      <c r="O155">
        <f>(I155*21)/100</f>
        <v>0</v>
      </c>
      <c r="P155" t="s">
        <v>22</v>
      </c>
    </row>
    <row r="156" spans="1:5" ht="12.75">
      <c r="A156" s="33" t="s">
        <v>49</v>
      </c>
      <c r="E156" s="34" t="s">
        <v>60</v>
      </c>
    </row>
    <row r="157" spans="1:5" ht="12.75">
      <c r="A157" s="35" t="s">
        <v>51</v>
      </c>
      <c r="E157" s="36" t="s">
        <v>60</v>
      </c>
    </row>
    <row r="158" spans="1:5" ht="12.75">
      <c r="A158" t="s">
        <v>53</v>
      </c>
      <c r="E158" s="34" t="s">
        <v>60</v>
      </c>
    </row>
    <row r="159" spans="1:16" ht="12.75">
      <c r="A159" s="24" t="s">
        <v>44</v>
      </c>
      <c r="B159" s="28" t="s">
        <v>446</v>
      </c>
      <c r="C159" s="28" t="s">
        <v>447</v>
      </c>
      <c r="D159" s="24" t="s">
        <v>60</v>
      </c>
      <c r="E159" s="29" t="s">
        <v>448</v>
      </c>
      <c r="F159" s="30" t="s">
        <v>112</v>
      </c>
      <c r="G159" s="31">
        <v>275</v>
      </c>
      <c r="H159" s="32">
        <v>0</v>
      </c>
      <c r="I159" s="32">
        <f>ROUND(ROUND(H159,2)*ROUND(G159,3),2)</f>
        <v>0</v>
      </c>
      <c r="O159">
        <f>(I159*21)/100</f>
        <v>0</v>
      </c>
      <c r="P159" t="s">
        <v>22</v>
      </c>
    </row>
    <row r="160" spans="1:5" ht="12.75">
      <c r="A160" s="33" t="s">
        <v>49</v>
      </c>
      <c r="E160" s="34" t="s">
        <v>60</v>
      </c>
    </row>
    <row r="161" spans="1:5" ht="12.75">
      <c r="A161" s="35" t="s">
        <v>51</v>
      </c>
      <c r="E161" s="36" t="s">
        <v>60</v>
      </c>
    </row>
    <row r="162" spans="1:5" ht="12.75">
      <c r="A162" t="s">
        <v>53</v>
      </c>
      <c r="E162" s="34" t="s">
        <v>60</v>
      </c>
    </row>
    <row r="163" spans="1:16" ht="12.75">
      <c r="A163" s="24" t="s">
        <v>44</v>
      </c>
      <c r="B163" s="28" t="s">
        <v>449</v>
      </c>
      <c r="C163" s="28" t="s">
        <v>450</v>
      </c>
      <c r="D163" s="24" t="s">
        <v>60</v>
      </c>
      <c r="E163" s="29" t="s">
        <v>451</v>
      </c>
      <c r="F163" s="30" t="s">
        <v>97</v>
      </c>
      <c r="G163" s="31">
        <v>5</v>
      </c>
      <c r="H163" s="32">
        <v>0</v>
      </c>
      <c r="I163" s="32">
        <f>ROUND(ROUND(H163,2)*ROUND(G163,3),2)</f>
        <v>0</v>
      </c>
      <c r="O163">
        <f>(I163*21)/100</f>
        <v>0</v>
      </c>
      <c r="P163" t="s">
        <v>22</v>
      </c>
    </row>
    <row r="164" spans="1:5" ht="12.75">
      <c r="A164" s="33" t="s">
        <v>49</v>
      </c>
      <c r="E164" s="34" t="s">
        <v>60</v>
      </c>
    </row>
    <row r="165" spans="1:5" ht="12.75">
      <c r="A165" s="35" t="s">
        <v>51</v>
      </c>
      <c r="E165" s="36" t="s">
        <v>60</v>
      </c>
    </row>
    <row r="166" spans="1:5" ht="12.75">
      <c r="A166" t="s">
        <v>53</v>
      </c>
      <c r="E166" s="34" t="s">
        <v>60</v>
      </c>
    </row>
    <row r="167" spans="1:16" ht="12.75">
      <c r="A167" s="24" t="s">
        <v>44</v>
      </c>
      <c r="B167" s="28" t="s">
        <v>452</v>
      </c>
      <c r="C167" s="28" t="s">
        <v>453</v>
      </c>
      <c r="D167" s="24" t="s">
        <v>60</v>
      </c>
      <c r="E167" s="29" t="s">
        <v>454</v>
      </c>
      <c r="F167" s="30" t="s">
        <v>347</v>
      </c>
      <c r="G167" s="31">
        <v>8</v>
      </c>
      <c r="H167" s="32">
        <v>0</v>
      </c>
      <c r="I167" s="32">
        <f>ROUND(ROUND(H167,2)*ROUND(G167,3),2)</f>
        <v>0</v>
      </c>
      <c r="O167">
        <f>(I167*21)/100</f>
        <v>0</v>
      </c>
      <c r="P167" t="s">
        <v>22</v>
      </c>
    </row>
    <row r="168" spans="1:5" ht="12.75">
      <c r="A168" s="33" t="s">
        <v>49</v>
      </c>
      <c r="E168" s="34" t="s">
        <v>60</v>
      </c>
    </row>
    <row r="169" spans="1:5" ht="12.75">
      <c r="A169" s="35" t="s">
        <v>51</v>
      </c>
      <c r="E169" s="36" t="s">
        <v>60</v>
      </c>
    </row>
    <row r="170" spans="1:5" ht="12.75">
      <c r="A170" t="s">
        <v>53</v>
      </c>
      <c r="E170" s="34" t="s">
        <v>60</v>
      </c>
    </row>
    <row r="171" spans="1:16" ht="12.75">
      <c r="A171" s="24" t="s">
        <v>44</v>
      </c>
      <c r="B171" s="28" t="s">
        <v>455</v>
      </c>
      <c r="C171" s="28" t="s">
        <v>456</v>
      </c>
      <c r="D171" s="24" t="s">
        <v>60</v>
      </c>
      <c r="E171" s="29" t="s">
        <v>457</v>
      </c>
      <c r="F171" s="30" t="s">
        <v>97</v>
      </c>
      <c r="G171" s="31">
        <v>16</v>
      </c>
      <c r="H171" s="32">
        <v>0</v>
      </c>
      <c r="I171" s="32">
        <f>ROUND(ROUND(H171,2)*ROUND(G171,3),2)</f>
        <v>0</v>
      </c>
      <c r="O171">
        <f>(I171*21)/100</f>
        <v>0</v>
      </c>
      <c r="P171" t="s">
        <v>22</v>
      </c>
    </row>
    <row r="172" spans="1:5" ht="12.75">
      <c r="A172" s="33" t="s">
        <v>49</v>
      </c>
      <c r="E172" s="34" t="s">
        <v>458</v>
      </c>
    </row>
    <row r="173" spans="1:5" ht="12.75">
      <c r="A173" s="35" t="s">
        <v>51</v>
      </c>
      <c r="E173" s="36" t="s">
        <v>60</v>
      </c>
    </row>
    <row r="174" spans="1:5" ht="12.75">
      <c r="A174" t="s">
        <v>53</v>
      </c>
      <c r="E174" s="34" t="s">
        <v>60</v>
      </c>
    </row>
    <row r="175" spans="1:16" ht="12.75">
      <c r="A175" s="24" t="s">
        <v>44</v>
      </c>
      <c r="B175" s="28" t="s">
        <v>459</v>
      </c>
      <c r="C175" s="28" t="s">
        <v>460</v>
      </c>
      <c r="D175" s="24" t="s">
        <v>60</v>
      </c>
      <c r="E175" s="29" t="s">
        <v>461</v>
      </c>
      <c r="F175" s="30" t="s">
        <v>112</v>
      </c>
      <c r="G175" s="31">
        <v>275</v>
      </c>
      <c r="H175" s="32">
        <v>0</v>
      </c>
      <c r="I175" s="32">
        <f>ROUND(ROUND(H175,2)*ROUND(G175,3),2)</f>
        <v>0</v>
      </c>
      <c r="O175">
        <f>(I175*21)/100</f>
        <v>0</v>
      </c>
      <c r="P175" t="s">
        <v>22</v>
      </c>
    </row>
    <row r="176" spans="1:5" ht="12.75">
      <c r="A176" s="33" t="s">
        <v>49</v>
      </c>
      <c r="E176" s="34" t="s">
        <v>60</v>
      </c>
    </row>
    <row r="177" spans="1:5" ht="12.75">
      <c r="A177" s="35" t="s">
        <v>51</v>
      </c>
      <c r="E177" s="36" t="s">
        <v>60</v>
      </c>
    </row>
    <row r="178" spans="1:5" ht="12.75">
      <c r="A178" t="s">
        <v>53</v>
      </c>
      <c r="E178" s="34" t="s">
        <v>60</v>
      </c>
    </row>
    <row r="179" spans="1:16" ht="12.75">
      <c r="A179" s="24" t="s">
        <v>44</v>
      </c>
      <c r="B179" s="28" t="s">
        <v>462</v>
      </c>
      <c r="C179" s="28" t="s">
        <v>463</v>
      </c>
      <c r="D179" s="24" t="s">
        <v>60</v>
      </c>
      <c r="E179" s="29" t="s">
        <v>464</v>
      </c>
      <c r="F179" s="30" t="s">
        <v>347</v>
      </c>
      <c r="G179" s="31">
        <v>8</v>
      </c>
      <c r="H179" s="32">
        <v>0</v>
      </c>
      <c r="I179" s="32">
        <f>ROUND(ROUND(H179,2)*ROUND(G179,3),2)</f>
        <v>0</v>
      </c>
      <c r="O179">
        <f>(I179*21)/100</f>
        <v>0</v>
      </c>
      <c r="P179" t="s">
        <v>22</v>
      </c>
    </row>
    <row r="180" spans="1:5" ht="12.75">
      <c r="A180" s="33" t="s">
        <v>49</v>
      </c>
      <c r="E180" s="34" t="s">
        <v>465</v>
      </c>
    </row>
    <row r="181" spans="1:5" ht="12.75">
      <c r="A181" s="35" t="s">
        <v>51</v>
      </c>
      <c r="E181" s="36" t="s">
        <v>60</v>
      </c>
    </row>
    <row r="182" spans="1:5" ht="12.75">
      <c r="A182" t="s">
        <v>53</v>
      </c>
      <c r="E182" s="34" t="s">
        <v>60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Haas Jan, Ing.</dc:creator>
  <cp:keywords/>
  <dc:description/>
  <cp:lastModifiedBy>Haas Jan, Ing.</cp:lastModifiedBy>
  <dcterms:created xsi:type="dcterms:W3CDTF">2024-07-01T09:43:41Z</dcterms:created>
  <dcterms:modified xsi:type="dcterms:W3CDTF">2024-07-01T09:43:41Z</dcterms:modified>
  <cp:category/>
  <cp:version/>
  <cp:contentType/>
  <cp:contentStatus/>
</cp:coreProperties>
</file>