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52012_1 - Východní fasáda..." sheetId="2" r:id="rId2"/>
    <sheet name="Pokyny pro vyplnění" sheetId="3" r:id="rId3"/>
  </sheets>
  <definedNames>
    <definedName name="_xlnm._FilterDatabase" localSheetId="1" hidden="1">'52012_1 - Východní fasáda...'!$C$84:$K$84</definedName>
    <definedName name="_xlnm.Print_Titles" localSheetId="1">'52012_1 - Východní fasáda...'!$84:$84</definedName>
    <definedName name="_xlnm.Print_Titles" localSheetId="0">'Rekapitulace stavby'!$49:$49</definedName>
    <definedName name="_xlnm.Print_Area" localSheetId="1">'52012_1 - Východní fasáda...'!$C$4:$J$36,'52012_1 - Východní fasáda...'!$C$42:$J$66,'52012_1 - Východní fasáda...'!$C$72:$K$131</definedName>
    <definedName name="_xlnm.Print_Area" localSheetId="2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stavby'!$C$39:$AQ$53</definedName>
  </definedNames>
  <calcPr fullCalcOnLoad="1"/>
</workbook>
</file>

<file path=xl/sharedStrings.xml><?xml version="1.0" encoding="utf-8"?>
<sst xmlns="http://schemas.openxmlformats.org/spreadsheetml/2006/main" count="1166" uniqueCount="416">
  <si>
    <t>Export VZ</t>
  </si>
  <si>
    <t>List obsahuje:</t>
  </si>
  <si>
    <t>3.0</t>
  </si>
  <si>
    <t>False</t>
  </si>
  <si>
    <t>{E265796D-9F6A-4DDE-8EA2-3ECC2485EB8F}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</si>
  <si>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</si>
  <si>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</si>
  <si>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</si>
  <si>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</si>
  <si>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</si>
  <si>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</si>
  <si>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</si>
  <si>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</si>
  <si>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52012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</si>
  <si>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</si>
  <si>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</si>
  <si>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Obnova vnějšího pláště objektu č.p. 304 ve Dvoře Králové n. L. - okna</t>
  </si>
  <si>
    <t>0,1</t>
  </si>
  <si>
    <t>KSO:</t>
  </si>
  <si>
    <t>CC-CZ:</t>
  </si>
  <si>
    <t>1</t>
  </si>
  <si>
    <t>Místo:</t>
  </si>
  <si>
    <t>Dvůr Králové n. L.</t>
  </si>
  <si>
    <t>Datum:</t>
  </si>
  <si>
    <t>09.04.2014</t>
  </si>
  <si>
    <t>10</t>
  </si>
  <si>
    <t>100</t>
  </si>
  <si>
    <t>Zadavatel:</t>
  </si>
  <si>
    <t>IČ:</t>
  </si>
  <si>
    <t>277819</t>
  </si>
  <si>
    <t>Město Dvůr Králové nad Labem</t>
  </si>
  <si>
    <t>DIČ:</t>
  </si>
  <si>
    <t>Uchazeč:</t>
  </si>
  <si>
    <t>Vyplň údaj</t>
  </si>
  <si>
    <t>Projektant:</t>
  </si>
  <si>
    <t>74376586</t>
  </si>
  <si>
    <t>Ing. Miloš Kudrnovský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</si>
  <si>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</si>
  <si>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</si>
  <si>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</si>
  <si>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</si>
  <si>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</si>
  <si>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</si>
  <si>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</si>
  <si>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</si>
  <si>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</si>
  <si>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</si>
  <si>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</si>
  <si>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</si>
  <si>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</si>
  <si>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</si>
  <si>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</si>
  <si>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</si>
  <si>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</si>
  <si>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</si>
  <si>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</si>
  <si>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</si>
  <si>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</si>
  <si>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</si>
  <si>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</si>
  <si>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</si>
  <si>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</si>
  <si>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</si>
  <si>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</si>
  <si>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</si>
  <si>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</si>
  <si>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</si>
  <si>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</si>
  <si>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</si>
  <si>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</si>
  <si>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</si>
  <si>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</si>
  <si>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</si>
  <si>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</si>
  <si>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</si>
  <si>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</si>
  <si>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</si>
  <si>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52012/1</t>
  </si>
  <si>
    <t>Východní fasáda II. etapa - okna</t>
  </si>
  <si>
    <t>STA</t>
  </si>
  <si>
    <t>{A63B6DDB-3783-42A8-8328-845B869DD6C1}</t>
  </si>
  <si>
    <t>2</t>
  </si>
  <si>
    <t>Zpět na list:</t>
  </si>
  <si>
    <t>KRYCÍ LIST SOUPISU</t>
  </si>
  <si>
    <t>Objekt:</t>
  </si>
  <si>
    <t>52012/1 - Východní fasáda II. etapa - okna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</si>
  <si>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</si>
  <si>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</si>
  <si>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</si>
  <si>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</si>
  <si>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</si>
  <si>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</si>
  <si>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</si>
  <si>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</si>
  <si>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</si>
  <si>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</si>
  <si>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</si>
  <si>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</si>
  <si>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764 - Konstrukce klempířské</t>
  </si>
  <si>
    <t xml:space="preserve">    766 - Konstrukce truhlářské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</si>
  <si>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</si>
  <si>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</si>
  <si>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</si>
  <si>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</si>
  <si>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</si>
  <si>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</si>
  <si>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</si>
  <si>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</si>
  <si>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</si>
  <si>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</si>
  <si>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</si>
  <si>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</si>
  <si>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</si>
  <si>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</si>
  <si>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</si>
  <si>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</si>
  <si>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</si>
  <si>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</si>
  <si>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</si>
  <si>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</si>
  <si>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60</t>
  </si>
  <si>
    <t>K</t>
  </si>
  <si>
    <t>319201321</t>
  </si>
  <si>
    <t>Vyrovnání nerovného povrchu zdiva tl do 30 mm maltou</t>
  </si>
  <si>
    <t>m2</t>
  </si>
  <si>
    <t>CS ÚRS 2014 01</t>
  </si>
  <si>
    <t>4</t>
  </si>
  <si>
    <t>-294051180</t>
  </si>
  <si>
    <t>VV</t>
  </si>
  <si>
    <t>(34*0,4*2,6*2)+(32*0,4*1,5)+(2*0,4*1,75)</t>
  </si>
  <si>
    <t>6</t>
  </si>
  <si>
    <t>Úpravy povrchů, podlahy a osazování výplní</t>
  </si>
  <si>
    <t>53</t>
  </si>
  <si>
    <t>612325423R</t>
  </si>
  <si>
    <t>Oprava vnitřní vápenocementové dvouvrstvé štukové omítky v okenních špaletách včetně nové malby</t>
  </si>
  <si>
    <t>1578014958</t>
  </si>
  <si>
    <t>(34*8,5*0,25) + (34*1,5*0,9)</t>
  </si>
  <si>
    <t>61</t>
  </si>
  <si>
    <t>622325103R</t>
  </si>
  <si>
    <t>Oprava vápenocementové hladké omítky vnějších stěn v rozsahu do 70%</t>
  </si>
  <si>
    <t>-2028374929</t>
  </si>
  <si>
    <t>(68*2,46*0,2)+(30*1,24*0,2)+(2*1,45*0,2)+(2*1,35*0,2)</t>
  </si>
  <si>
    <t>9</t>
  </si>
  <si>
    <t>Ostatní konstrukce a práce-bourání</t>
  </si>
  <si>
    <t>14</t>
  </si>
  <si>
    <t>941111132</t>
  </si>
  <si>
    <t>Montáž lešení řadového trubkového lehkého s podlahami zatížení do 200 kg/m2 š do 1,5 m v do 25 m</t>
  </si>
  <si>
    <t>-387732503</t>
  </si>
  <si>
    <t>(35,75*16,5)</t>
  </si>
  <si>
    <t>941111232</t>
  </si>
  <si>
    <t>Příplatek k lešení řadovému trubkovému lehkému s podlahami š 1,5 m v 25 m za první a ZKD den použití</t>
  </si>
  <si>
    <t>-396048165</t>
  </si>
  <si>
    <t>(35,75*16,5*60)</t>
  </si>
  <si>
    <t>16</t>
  </si>
  <si>
    <t>941112832</t>
  </si>
  <si>
    <t>Demontáž lešení řadového trubkového lehkého bez podlah zatížení do 200 kg/m2 š do 1,5 m v do 25 m</t>
  </si>
  <si>
    <t>-351553723</t>
  </si>
  <si>
    <t>17</t>
  </si>
  <si>
    <t>944511111</t>
  </si>
  <si>
    <t>Montáž ochranné sítě z textilie z umělých vláken</t>
  </si>
  <si>
    <t>1468017442</t>
  </si>
  <si>
    <t>18</t>
  </si>
  <si>
    <t>944511211</t>
  </si>
  <si>
    <t>Příplatek k ochranné síti za první a ZKD den použití</t>
  </si>
  <si>
    <t>-91803347</t>
  </si>
  <si>
    <t>19</t>
  </si>
  <si>
    <t>944511811</t>
  </si>
  <si>
    <t>Demontáž ochranné sítě z textilie z umělých vláken</t>
  </si>
  <si>
    <t>358910322</t>
  </si>
  <si>
    <t>58</t>
  </si>
  <si>
    <t>973031151</t>
  </si>
  <si>
    <t>Vysekání výklenků ve zdivu cihelném na MV nebo MVC pl přes 0,25 m2</t>
  </si>
  <si>
    <t>m3</t>
  </si>
  <si>
    <t>-2092854240</t>
  </si>
  <si>
    <t>(32*0,15*0,26*1,5)+(2*0,15*0,26*1,75)+(34*0,1*0,26*2,6*2)</t>
  </si>
  <si>
    <t>32</t>
  </si>
  <si>
    <t>985131111</t>
  </si>
  <si>
    <t xml:space="preserve">Očištění ploch stěn, rubu kleneb a podlah vodou s mírným tlakem </t>
  </si>
  <si>
    <t>-480943856</t>
  </si>
  <si>
    <t>997</t>
  </si>
  <si>
    <t>Přesun sutě</t>
  </si>
  <si>
    <t>23</t>
  </si>
  <si>
    <t>997013115</t>
  </si>
  <si>
    <t>Vnitrostaveništní doprava suti a vybouraných hmot pro budovy v do 18 m s použitím mechanizace</t>
  </si>
  <si>
    <t>t</t>
  </si>
  <si>
    <t>-1215957357</t>
  </si>
  <si>
    <t>997013501</t>
  </si>
  <si>
    <t>Odvoz suti na skládku a vybouraných hmot nebo meziskládku do 1 km se složením</t>
  </si>
  <si>
    <t>777475974</t>
  </si>
  <si>
    <t>997013509</t>
  </si>
  <si>
    <t>Příplatek k odvozu suti a vybouraných hmot na skládku ZKD 1 km přes 1 km</t>
  </si>
  <si>
    <t>-685071061</t>
  </si>
  <si>
    <t>15,969*10 'Přepočtené koeficientem množství</t>
  </si>
  <si>
    <t>997013811</t>
  </si>
  <si>
    <t>Poplatek za uložení stavebního dřevěného odpadu na skládce (skládkovné)</t>
  </si>
  <si>
    <t>-17825127</t>
  </si>
  <si>
    <t>59</t>
  </si>
  <si>
    <t>997221815</t>
  </si>
  <si>
    <t>Poplatek za uložení betonového odpadu na skládce (skládkovné)</t>
  </si>
  <si>
    <t>-1073692857</t>
  </si>
  <si>
    <t>997321611</t>
  </si>
  <si>
    <t>Nakládání nebo překládání suti a vybouraných hmot</t>
  </si>
  <si>
    <t>1347149205</t>
  </si>
  <si>
    <t>998</t>
  </si>
  <si>
    <t>Přesun hmot</t>
  </si>
  <si>
    <t>26</t>
  </si>
  <si>
    <t>998017003</t>
  </si>
  <si>
    <t>Přesun hmot s omezením mechanizace pro budovy v do 24 m</t>
  </si>
  <si>
    <t>1552161579</t>
  </si>
  <si>
    <t>PSV</t>
  </si>
  <si>
    <t>Práce a dodávky PSV</t>
  </si>
  <si>
    <t>764</t>
  </si>
  <si>
    <t>Konstrukce klempířské</t>
  </si>
  <si>
    <t>54</t>
  </si>
  <si>
    <t>764236409R</t>
  </si>
  <si>
    <t>Úprava stávajícího okenního parapetu dl. 1250-1450 mm in situ se zapracováním do nového okenního rámu, součástí dodávky bude doplnění lemu parapetu v okenním ostění, viz. PD</t>
  </si>
  <si>
    <t>ks</t>
  </si>
  <si>
    <t>-1078485319</t>
  </si>
  <si>
    <t>63</t>
  </si>
  <si>
    <t>998764103</t>
  </si>
  <si>
    <t>Přesun hmot tonážní pro konstrukce klempířské v objektech v do 24 m</t>
  </si>
  <si>
    <t>601510352</t>
  </si>
  <si>
    <t>766</t>
  </si>
  <si>
    <t>Konstrukce truhlářské</t>
  </si>
  <si>
    <t>52</t>
  </si>
  <si>
    <t>766TR0</t>
  </si>
  <si>
    <t xml:space="preserve">TR0/ Demontáž stávajícího zdvojeného okna (1240-1445 x 2460 mm) </t>
  </si>
  <si>
    <t>35664024</t>
  </si>
  <si>
    <t>49</t>
  </si>
  <si>
    <t>766TR1</t>
  </si>
  <si>
    <t>TR1/ Replika špaletového okna (1240 x 2460 mm) včetně montáže a souvisejících klempířských prací KL1, viz. PD, výkres č. D3 - D6; pro výrobu okna bude použito certifikovaných lepených dubových  fixních (průběžných)  profilů a lamel</t>
  </si>
  <si>
    <t>1236981389</t>
  </si>
  <si>
    <t>50</t>
  </si>
  <si>
    <t>766TR2</t>
  </si>
  <si>
    <t>TR2/ Replika špaletového okna (1445 x 2460 mm) včetně montáže a souvisejících klempířských prací KL1, viz. PD, analogie výkresů č. D3 - D6; pro výrobu okna bude použito certifikovanách lepených dubových  fixních (průběžných)  profilů a lamel</t>
  </si>
  <si>
    <t>-1740093540</t>
  </si>
  <si>
    <t>51</t>
  </si>
  <si>
    <t>766TR3</t>
  </si>
  <si>
    <t>TR3/ Replika špaletového okna (1345 x 2460 mm) včetně montáže a souvisejících klempířských prací KL1, viz. PD, analogie výkresů č. D3 - D6; pro výrobu okna bude použito certifikovanách lepených dubových  fixních (průběžných)  profilů a lamel</t>
  </si>
  <si>
    <t>-1373434170</t>
  </si>
  <si>
    <t>62</t>
  </si>
  <si>
    <t>998766103</t>
  </si>
  <si>
    <t>Přesun hmot tonážní pro konstrukce truhlářské v objektech v do 24 m</t>
  </si>
  <si>
    <t>876510692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</si>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</sst>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1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8"/>
      <color indexed="63"/>
      <name val="Trebuchet MS"/>
      <family val="0"/>
    </font>
    <font>
      <sz val="7"/>
      <color indexed="55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9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4" xfId="0" applyBorder="1" applyAlignment="1" applyProtection="1">
      <alignment horizontal="left" vertical="center"/>
      <protection/>
    </xf>
    <xf numFmtId="0" fontId="7" fillId="35" borderId="25" xfId="0" applyFont="1" applyFill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29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30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6" fillId="0" borderId="13" xfId="0" applyFont="1" applyBorder="1" applyAlignment="1">
      <alignment horizontal="left" vertical="center"/>
    </xf>
    <xf numFmtId="164" fontId="20" fillId="0" borderId="31" xfId="0" applyNumberFormat="1" applyFont="1" applyBorder="1" applyAlignment="1" applyProtection="1">
      <alignment horizontal="right" vertical="center"/>
      <protection/>
    </xf>
    <xf numFmtId="164" fontId="20" fillId="0" borderId="32" xfId="0" applyNumberFormat="1" applyFont="1" applyBorder="1" applyAlignment="1" applyProtection="1">
      <alignment horizontal="right" vertical="center"/>
      <protection/>
    </xf>
    <xf numFmtId="167" fontId="20" fillId="0" borderId="32" xfId="0" applyNumberFormat="1" applyFont="1" applyBorder="1" applyAlignment="1" applyProtection="1">
      <alignment horizontal="right" vertical="center"/>
      <protection/>
    </xf>
    <xf numFmtId="164" fontId="20" fillId="0" borderId="33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35" borderId="18" xfId="0" applyFill="1" applyBorder="1" applyAlignment="1">
      <alignment horizontal="left" vertical="center"/>
    </xf>
    <xf numFmtId="0" fontId="0" fillId="35" borderId="35" xfId="0" applyFill="1" applyBorder="1" applyAlignment="1" applyProtection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 applyProtection="1">
      <alignment horizontal="left" vertical="center"/>
      <protection/>
    </xf>
    <xf numFmtId="0" fontId="0" fillId="35" borderId="0" xfId="0" applyFill="1" applyAlignment="1">
      <alignment horizontal="left" vertical="center"/>
    </xf>
    <xf numFmtId="0" fontId="7" fillId="35" borderId="0" xfId="0" applyFont="1" applyFill="1" applyAlignment="1" applyProtection="1">
      <alignment horizontal="right" vertical="center"/>
      <protection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32" xfId="0" applyFont="1" applyBorder="1" applyAlignment="1" applyProtection="1">
      <alignment horizontal="left" vertical="center"/>
      <protection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 applyProtection="1">
      <alignment horizontal="righ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32" xfId="0" applyFont="1" applyBorder="1" applyAlignment="1" applyProtection="1">
      <alignment horizontal="left" vertical="center"/>
      <protection/>
    </xf>
    <xf numFmtId="0" fontId="23" fillId="0" borderId="32" xfId="0" applyFont="1" applyBorder="1" applyAlignment="1">
      <alignment horizontal="left" vertical="center"/>
    </xf>
    <xf numFmtId="164" fontId="23" fillId="0" borderId="32" xfId="0" applyNumberFormat="1" applyFont="1" applyBorder="1" applyAlignment="1" applyProtection="1">
      <alignment horizontal="righ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26" xfId="0" applyFont="1" applyFill="1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4" fontId="14" fillId="0" borderId="0" xfId="0" applyNumberFormat="1" applyFont="1" applyAlignment="1" applyProtection="1">
      <alignment horizontal="right"/>
      <protection/>
    </xf>
    <xf numFmtId="167" fontId="24" fillId="0" borderId="22" xfId="0" applyNumberFormat="1" applyFont="1" applyBorder="1" applyAlignment="1" applyProtection="1">
      <alignment horizontal="right"/>
      <protection/>
    </xf>
    <xf numFmtId="167" fontId="24" fillId="0" borderId="23" xfId="0" applyNumberFormat="1" applyFont="1" applyBorder="1" applyAlignment="1" applyProtection="1">
      <alignment horizontal="right"/>
      <protection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right"/>
      <protection/>
    </xf>
    <xf numFmtId="0" fontId="26" fillId="0" borderId="13" xfId="0" applyFont="1" applyBorder="1" applyAlignment="1">
      <alignment horizontal="left"/>
    </xf>
    <xf numFmtId="0" fontId="26" fillId="0" borderId="30" xfId="0" applyFont="1" applyBorder="1" applyAlignment="1" applyProtection="1">
      <alignment horizontal="left"/>
      <protection/>
    </xf>
    <xf numFmtId="167" fontId="26" fillId="0" borderId="0" xfId="0" applyNumberFormat="1" applyFont="1" applyAlignment="1" applyProtection="1">
      <alignment horizontal="right"/>
      <protection/>
    </xf>
    <xf numFmtId="167" fontId="26" fillId="0" borderId="24" xfId="0" applyNumberFormat="1" applyFont="1" applyBorder="1" applyAlignment="1" applyProtection="1">
      <alignment horizontal="right"/>
      <protection/>
    </xf>
    <xf numFmtId="0" fontId="26" fillId="0" borderId="0" xfId="0" applyFont="1" applyAlignment="1">
      <alignment horizontal="lef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right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7" fillId="0" borderId="13" xfId="0" applyFont="1" applyBorder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horizontal="left" vertical="center" wrapText="1"/>
      <protection/>
    </xf>
    <xf numFmtId="168" fontId="27" fillId="0" borderId="0" xfId="0" applyNumberFormat="1" applyFont="1" applyAlignment="1" applyProtection="1">
      <alignment horizontal="right" vertical="center"/>
      <protection/>
    </xf>
    <xf numFmtId="0" fontId="27" fillId="0" borderId="13" xfId="0" applyFont="1" applyBorder="1" applyAlignment="1">
      <alignment horizontal="left" vertical="center"/>
    </xf>
    <xf numFmtId="0" fontId="27" fillId="0" borderId="30" xfId="0" applyFont="1" applyBorder="1" applyAlignment="1" applyProtection="1">
      <alignment horizontal="left" vertical="center"/>
      <protection/>
    </xf>
    <xf numFmtId="0" fontId="27" fillId="0" borderId="24" xfId="0" applyFont="1" applyBorder="1" applyAlignment="1" applyProtection="1">
      <alignment horizontal="left" vertical="center"/>
      <protection/>
    </xf>
    <xf numFmtId="0" fontId="27" fillId="0" borderId="0" xfId="0" applyFont="1" applyAlignment="1">
      <alignment horizontal="left" vertical="center"/>
    </xf>
    <xf numFmtId="0" fontId="28" fillId="0" borderId="0" xfId="0" applyFont="1" applyAlignment="1" applyProtection="1">
      <alignment horizontal="left" vertical="center"/>
      <protection/>
    </xf>
    <xf numFmtId="0" fontId="11" fillId="0" borderId="32" xfId="0" applyFont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left" vertical="center"/>
      <protection/>
    </xf>
    <xf numFmtId="167" fontId="11" fillId="0" borderId="32" xfId="0" applyNumberFormat="1" applyFont="1" applyBorder="1" applyAlignment="1" applyProtection="1">
      <alignment horizontal="right" vertical="center"/>
      <protection/>
    </xf>
    <xf numFmtId="167" fontId="11" fillId="0" borderId="33" xfId="0" applyNumberFormat="1" applyFont="1" applyBorder="1" applyAlignment="1" applyProtection="1">
      <alignment horizontal="right" vertical="center"/>
      <protection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25" xfId="0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13" fillId="0" borderId="29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top"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54" fillId="33" borderId="0" xfId="36" applyFill="1" applyAlignment="1">
      <alignment horizontal="left" vertical="top"/>
    </xf>
    <xf numFmtId="0" fontId="69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70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0" fillId="33" borderId="0" xfId="36" applyFont="1" applyFill="1" applyAlignment="1" applyProtection="1">
      <alignment horizontal="left" vertical="center"/>
      <protection/>
    </xf>
    <xf numFmtId="0" fontId="70" fillId="33" borderId="0" xfId="36" applyFont="1" applyFill="1" applyAlignment="1">
      <alignment horizontal="left" vertical="center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19" fillId="0" borderId="42" xfId="0" applyFont="1" applyBorder="1" applyAlignment="1">
      <alignment horizontal="left" wrapText="1"/>
    </xf>
    <xf numFmtId="0" fontId="0" fillId="0" borderId="41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22" fillId="0" borderId="42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2" xfId="0" applyFont="1" applyBorder="1" applyAlignment="1">
      <alignment horizontal="left" vertical="center"/>
    </xf>
    <xf numFmtId="0" fontId="19" fillId="0" borderId="42" xfId="0" applyFont="1" applyBorder="1" applyAlignment="1">
      <alignment horizontal="center" vertical="center"/>
    </xf>
    <xf numFmtId="0" fontId="16" fillId="0" borderId="4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22" fillId="0" borderId="42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2" xfId="0" applyFont="1" applyBorder="1" applyAlignment="1">
      <alignment vertical="center"/>
    </xf>
    <xf numFmtId="0" fontId="19" fillId="0" borderId="42" xfId="0" applyFont="1" applyBorder="1" applyAlignment="1">
      <alignment vertical="center"/>
    </xf>
    <xf numFmtId="0" fontId="19" fillId="0" borderId="42" xfId="0" applyFont="1" applyBorder="1" applyAlignment="1">
      <alignment horizontal="left"/>
    </xf>
    <xf numFmtId="0" fontId="16" fillId="0" borderId="42" xfId="0" applyFont="1" applyBorder="1" applyAlignment="1">
      <alignment/>
    </xf>
    <xf numFmtId="0" fontId="19" fillId="0" borderId="42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0" fillId="0" borderId="4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3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0" fillId="0" borderId="44" xfId="0" applyFont="1" applyBorder="1" applyAlignment="1">
      <alignment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EADEF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4881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210" t="s">
        <v>0</v>
      </c>
      <c r="B1" s="211"/>
      <c r="C1" s="211"/>
      <c r="D1" s="212" t="s">
        <v>1</v>
      </c>
      <c r="E1" s="211"/>
      <c r="F1" s="211"/>
      <c r="G1" s="211"/>
      <c r="H1" s="211"/>
      <c r="I1" s="211"/>
      <c r="J1" s="211"/>
      <c r="K1" s="213" t="s">
        <v>244</v>
      </c>
      <c r="L1" s="213"/>
      <c r="M1" s="213"/>
      <c r="N1" s="213"/>
      <c r="O1" s="213"/>
      <c r="P1" s="213"/>
      <c r="Q1" s="213"/>
      <c r="R1" s="213"/>
      <c r="S1" s="213"/>
      <c r="T1" s="211"/>
      <c r="U1" s="211"/>
      <c r="V1" s="211"/>
      <c r="W1" s="213" t="s">
        <v>245</v>
      </c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0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02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S2" s="6" t="s">
        <v>5</v>
      </c>
      <c r="BT2" s="6" t="s">
        <v>6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5</v>
      </c>
      <c r="BT3" s="6" t="s">
        <v>7</v>
      </c>
    </row>
    <row r="4" spans="2:71" s="2" customFormat="1" ht="37.5" customHeight="1">
      <c r="B4" s="10"/>
      <c r="C4" s="11"/>
      <c r="D4" s="12" t="s">
        <v>8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9</v>
      </c>
      <c r="BE4" s="15" t="s">
        <v>10</v>
      </c>
      <c r="BS4" s="6" t="s">
        <v>11</v>
      </c>
    </row>
    <row r="5" spans="2:71" s="2" customFormat="1" ht="15" customHeight="1">
      <c r="B5" s="10"/>
      <c r="C5" s="11"/>
      <c r="D5" s="16" t="s">
        <v>12</v>
      </c>
      <c r="E5" s="11"/>
      <c r="F5" s="11"/>
      <c r="G5" s="11"/>
      <c r="H5" s="11"/>
      <c r="I5" s="11"/>
      <c r="J5" s="11"/>
      <c r="K5" s="170" t="s">
        <v>13</v>
      </c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1"/>
      <c r="AQ5" s="13"/>
      <c r="BE5" s="166" t="s">
        <v>14</v>
      </c>
      <c r="BS5" s="6" t="s">
        <v>5</v>
      </c>
    </row>
    <row r="6" spans="2:71" s="2" customFormat="1" ht="37.5" customHeight="1">
      <c r="B6" s="10"/>
      <c r="C6" s="11"/>
      <c r="D6" s="18" t="s">
        <v>15</v>
      </c>
      <c r="E6" s="11"/>
      <c r="F6" s="11"/>
      <c r="G6" s="11"/>
      <c r="H6" s="11"/>
      <c r="I6" s="11"/>
      <c r="J6" s="11"/>
      <c r="K6" s="172" t="s">
        <v>16</v>
      </c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1"/>
      <c r="AQ6" s="13"/>
      <c r="BE6" s="167"/>
      <c r="BS6" s="6" t="s">
        <v>17</v>
      </c>
    </row>
    <row r="7" spans="2:71" s="2" customFormat="1" ht="15" customHeight="1">
      <c r="B7" s="10"/>
      <c r="C7" s="11"/>
      <c r="D7" s="19" t="s">
        <v>18</v>
      </c>
      <c r="E7" s="11"/>
      <c r="F7" s="11"/>
      <c r="G7" s="11"/>
      <c r="H7" s="11"/>
      <c r="I7" s="11"/>
      <c r="J7" s="11"/>
      <c r="K7" s="17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19</v>
      </c>
      <c r="AL7" s="11"/>
      <c r="AM7" s="11"/>
      <c r="AN7" s="17"/>
      <c r="AO7" s="11"/>
      <c r="AP7" s="11"/>
      <c r="AQ7" s="13"/>
      <c r="BE7" s="167"/>
      <c r="BS7" s="6" t="s">
        <v>20</v>
      </c>
    </row>
    <row r="8" spans="2:71" s="2" customFormat="1" ht="15" customHeight="1">
      <c r="B8" s="10"/>
      <c r="C8" s="11"/>
      <c r="D8" s="19" t="s">
        <v>21</v>
      </c>
      <c r="E8" s="11"/>
      <c r="F8" s="11"/>
      <c r="G8" s="11"/>
      <c r="H8" s="11"/>
      <c r="I8" s="11"/>
      <c r="J8" s="11"/>
      <c r="K8" s="17" t="s">
        <v>22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23</v>
      </c>
      <c r="AL8" s="11"/>
      <c r="AM8" s="11"/>
      <c r="AN8" s="20" t="s">
        <v>24</v>
      </c>
      <c r="AO8" s="11"/>
      <c r="AP8" s="11"/>
      <c r="AQ8" s="13"/>
      <c r="BE8" s="167"/>
      <c r="BS8" s="6" t="s">
        <v>25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3"/>
      <c r="BE9" s="167"/>
      <c r="BS9" s="6" t="s">
        <v>26</v>
      </c>
    </row>
    <row r="10" spans="2:71" s="2" customFormat="1" ht="15" customHeight="1">
      <c r="B10" s="10"/>
      <c r="C10" s="11"/>
      <c r="D10" s="19" t="s">
        <v>27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28</v>
      </c>
      <c r="AL10" s="11"/>
      <c r="AM10" s="11"/>
      <c r="AN10" s="17" t="s">
        <v>29</v>
      </c>
      <c r="AO10" s="11"/>
      <c r="AP10" s="11"/>
      <c r="AQ10" s="13"/>
      <c r="BE10" s="167"/>
      <c r="BS10" s="6" t="s">
        <v>17</v>
      </c>
    </row>
    <row r="11" spans="2:71" s="2" customFormat="1" ht="19.5" customHeight="1">
      <c r="B11" s="10"/>
      <c r="C11" s="11"/>
      <c r="D11" s="11"/>
      <c r="E11" s="17" t="s">
        <v>30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31</v>
      </c>
      <c r="AL11" s="11"/>
      <c r="AM11" s="11"/>
      <c r="AN11" s="17"/>
      <c r="AO11" s="11"/>
      <c r="AP11" s="11"/>
      <c r="AQ11" s="13"/>
      <c r="BE11" s="167"/>
      <c r="BS11" s="6" t="s">
        <v>17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167"/>
      <c r="BS12" s="6" t="s">
        <v>17</v>
      </c>
    </row>
    <row r="13" spans="2:71" s="2" customFormat="1" ht="15" customHeight="1">
      <c r="B13" s="10"/>
      <c r="C13" s="11"/>
      <c r="D13" s="19" t="s">
        <v>32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28</v>
      </c>
      <c r="AL13" s="11"/>
      <c r="AM13" s="11"/>
      <c r="AN13" s="21" t="s">
        <v>33</v>
      </c>
      <c r="AO13" s="11"/>
      <c r="AP13" s="11"/>
      <c r="AQ13" s="13"/>
      <c r="BE13" s="167"/>
      <c r="BS13" s="6" t="s">
        <v>17</v>
      </c>
    </row>
    <row r="14" spans="2:71" s="2" customFormat="1" ht="15.75" customHeight="1">
      <c r="B14" s="10"/>
      <c r="C14" s="11"/>
      <c r="D14" s="11"/>
      <c r="E14" s="173" t="s">
        <v>33</v>
      </c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9" t="s">
        <v>31</v>
      </c>
      <c r="AL14" s="11"/>
      <c r="AM14" s="11"/>
      <c r="AN14" s="21" t="s">
        <v>33</v>
      </c>
      <c r="AO14" s="11"/>
      <c r="AP14" s="11"/>
      <c r="AQ14" s="13"/>
      <c r="BE14" s="167"/>
      <c r="BS14" s="6" t="s">
        <v>17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167"/>
      <c r="BS15" s="6" t="s">
        <v>3</v>
      </c>
    </row>
    <row r="16" spans="2:71" s="2" customFormat="1" ht="15" customHeight="1">
      <c r="B16" s="10"/>
      <c r="C16" s="11"/>
      <c r="D16" s="19" t="s">
        <v>34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28</v>
      </c>
      <c r="AL16" s="11"/>
      <c r="AM16" s="11"/>
      <c r="AN16" s="17" t="s">
        <v>35</v>
      </c>
      <c r="AO16" s="11"/>
      <c r="AP16" s="11"/>
      <c r="AQ16" s="13"/>
      <c r="BE16" s="167"/>
      <c r="BS16" s="6" t="s">
        <v>3</v>
      </c>
    </row>
    <row r="17" spans="2:71" s="2" customFormat="1" ht="19.5" customHeight="1">
      <c r="B17" s="10"/>
      <c r="C17" s="11"/>
      <c r="D17" s="11"/>
      <c r="E17" s="17" t="s">
        <v>36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31</v>
      </c>
      <c r="AL17" s="11"/>
      <c r="AM17" s="11"/>
      <c r="AN17" s="17"/>
      <c r="AO17" s="11"/>
      <c r="AP17" s="11"/>
      <c r="AQ17" s="13"/>
      <c r="BE17" s="167"/>
      <c r="BS17" s="6" t="s">
        <v>37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167"/>
      <c r="BS18" s="6" t="s">
        <v>5</v>
      </c>
    </row>
    <row r="19" spans="2:71" s="2" customFormat="1" ht="15" customHeight="1">
      <c r="B19" s="10"/>
      <c r="C19" s="11"/>
      <c r="D19" s="19" t="s">
        <v>38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167"/>
      <c r="BS19" s="6" t="s">
        <v>5</v>
      </c>
    </row>
    <row r="20" spans="2:71" s="2" customFormat="1" ht="15.75" customHeight="1">
      <c r="B20" s="10"/>
      <c r="C20" s="11"/>
      <c r="D20" s="11"/>
      <c r="E20" s="174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1"/>
      <c r="AP20" s="11"/>
      <c r="AQ20" s="13"/>
      <c r="BE20" s="167"/>
      <c r="BS20" s="6" t="s">
        <v>37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167"/>
    </row>
    <row r="22" spans="2:57" s="2" customFormat="1" ht="7.5" customHeight="1">
      <c r="B22" s="10"/>
      <c r="C22" s="1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1"/>
      <c r="AQ22" s="13"/>
      <c r="BE22" s="167"/>
    </row>
    <row r="23" spans="2:57" s="6" customFormat="1" ht="27" customHeight="1">
      <c r="B23" s="23"/>
      <c r="C23" s="24"/>
      <c r="D23" s="25" t="s">
        <v>39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175">
        <f>ROUND($AG$51,2)</f>
        <v>0</v>
      </c>
      <c r="AL23" s="176"/>
      <c r="AM23" s="176"/>
      <c r="AN23" s="176"/>
      <c r="AO23" s="176"/>
      <c r="AP23" s="24"/>
      <c r="AQ23" s="27"/>
      <c r="BE23" s="168"/>
    </row>
    <row r="24" spans="2:57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7"/>
      <c r="BE24" s="168"/>
    </row>
    <row r="25" spans="2:57" s="6" customFormat="1" ht="14.2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177" t="s">
        <v>40</v>
      </c>
      <c r="M25" s="178"/>
      <c r="N25" s="178"/>
      <c r="O25" s="178"/>
      <c r="P25" s="24"/>
      <c r="Q25" s="24"/>
      <c r="R25" s="24"/>
      <c r="S25" s="24"/>
      <c r="T25" s="24"/>
      <c r="U25" s="24"/>
      <c r="V25" s="24"/>
      <c r="W25" s="177" t="s">
        <v>41</v>
      </c>
      <c r="X25" s="178"/>
      <c r="Y25" s="178"/>
      <c r="Z25" s="178"/>
      <c r="AA25" s="178"/>
      <c r="AB25" s="178"/>
      <c r="AC25" s="178"/>
      <c r="AD25" s="178"/>
      <c r="AE25" s="178"/>
      <c r="AF25" s="24"/>
      <c r="AG25" s="24"/>
      <c r="AH25" s="24"/>
      <c r="AI25" s="24"/>
      <c r="AJ25" s="24"/>
      <c r="AK25" s="177" t="s">
        <v>42</v>
      </c>
      <c r="AL25" s="178"/>
      <c r="AM25" s="178"/>
      <c r="AN25" s="178"/>
      <c r="AO25" s="178"/>
      <c r="AP25" s="24"/>
      <c r="AQ25" s="27"/>
      <c r="BE25" s="168"/>
    </row>
    <row r="26" spans="2:57" s="6" customFormat="1" ht="15" customHeight="1">
      <c r="B26" s="29"/>
      <c r="C26" s="30"/>
      <c r="D26" s="30" t="s">
        <v>43</v>
      </c>
      <c r="E26" s="30"/>
      <c r="F26" s="30" t="s">
        <v>44</v>
      </c>
      <c r="G26" s="30"/>
      <c r="H26" s="30"/>
      <c r="I26" s="30"/>
      <c r="J26" s="30"/>
      <c r="K26" s="30"/>
      <c r="L26" s="179">
        <v>0.21</v>
      </c>
      <c r="M26" s="180"/>
      <c r="N26" s="180"/>
      <c r="O26" s="180"/>
      <c r="P26" s="30"/>
      <c r="Q26" s="30"/>
      <c r="R26" s="30"/>
      <c r="S26" s="30"/>
      <c r="T26" s="30"/>
      <c r="U26" s="30"/>
      <c r="V26" s="30"/>
      <c r="W26" s="181">
        <f>ROUND($AZ$51,2)</f>
        <v>0</v>
      </c>
      <c r="X26" s="180"/>
      <c r="Y26" s="180"/>
      <c r="Z26" s="180"/>
      <c r="AA26" s="180"/>
      <c r="AB26" s="180"/>
      <c r="AC26" s="180"/>
      <c r="AD26" s="180"/>
      <c r="AE26" s="180"/>
      <c r="AF26" s="30"/>
      <c r="AG26" s="30"/>
      <c r="AH26" s="30"/>
      <c r="AI26" s="30"/>
      <c r="AJ26" s="30"/>
      <c r="AK26" s="181">
        <f>ROUND($AV$51,2)</f>
        <v>0</v>
      </c>
      <c r="AL26" s="180"/>
      <c r="AM26" s="180"/>
      <c r="AN26" s="180"/>
      <c r="AO26" s="180"/>
      <c r="AP26" s="30"/>
      <c r="AQ26" s="31"/>
      <c r="BE26" s="169"/>
    </row>
    <row r="27" spans="2:57" s="6" customFormat="1" ht="15" customHeight="1">
      <c r="B27" s="29"/>
      <c r="C27" s="30"/>
      <c r="D27" s="30"/>
      <c r="E27" s="30"/>
      <c r="F27" s="30" t="s">
        <v>45</v>
      </c>
      <c r="G27" s="30"/>
      <c r="H27" s="30"/>
      <c r="I27" s="30"/>
      <c r="J27" s="30"/>
      <c r="K27" s="30"/>
      <c r="L27" s="179">
        <v>0.15</v>
      </c>
      <c r="M27" s="180"/>
      <c r="N27" s="180"/>
      <c r="O27" s="180"/>
      <c r="P27" s="30"/>
      <c r="Q27" s="30"/>
      <c r="R27" s="30"/>
      <c r="S27" s="30"/>
      <c r="T27" s="30"/>
      <c r="U27" s="30"/>
      <c r="V27" s="30"/>
      <c r="W27" s="181">
        <f>ROUND($BA$51,2)</f>
        <v>0</v>
      </c>
      <c r="X27" s="180"/>
      <c r="Y27" s="180"/>
      <c r="Z27" s="180"/>
      <c r="AA27" s="180"/>
      <c r="AB27" s="180"/>
      <c r="AC27" s="180"/>
      <c r="AD27" s="180"/>
      <c r="AE27" s="180"/>
      <c r="AF27" s="30"/>
      <c r="AG27" s="30"/>
      <c r="AH27" s="30"/>
      <c r="AI27" s="30"/>
      <c r="AJ27" s="30"/>
      <c r="AK27" s="181">
        <f>ROUND($AW$51,2)</f>
        <v>0</v>
      </c>
      <c r="AL27" s="180"/>
      <c r="AM27" s="180"/>
      <c r="AN27" s="180"/>
      <c r="AO27" s="180"/>
      <c r="AP27" s="30"/>
      <c r="AQ27" s="31"/>
      <c r="BE27" s="169"/>
    </row>
    <row r="28" spans="2:57" s="6" customFormat="1" ht="15" customHeight="1" hidden="1">
      <c r="B28" s="29"/>
      <c r="C28" s="30"/>
      <c r="D28" s="30"/>
      <c r="E28" s="30"/>
      <c r="F28" s="30" t="s">
        <v>46</v>
      </c>
      <c r="G28" s="30"/>
      <c r="H28" s="30"/>
      <c r="I28" s="30"/>
      <c r="J28" s="30"/>
      <c r="K28" s="30"/>
      <c r="L28" s="179">
        <v>0.21</v>
      </c>
      <c r="M28" s="180"/>
      <c r="N28" s="180"/>
      <c r="O28" s="180"/>
      <c r="P28" s="30"/>
      <c r="Q28" s="30"/>
      <c r="R28" s="30"/>
      <c r="S28" s="30"/>
      <c r="T28" s="30"/>
      <c r="U28" s="30"/>
      <c r="V28" s="30"/>
      <c r="W28" s="181">
        <f>ROUND($BB$51,2)</f>
        <v>0</v>
      </c>
      <c r="X28" s="180"/>
      <c r="Y28" s="180"/>
      <c r="Z28" s="180"/>
      <c r="AA28" s="180"/>
      <c r="AB28" s="180"/>
      <c r="AC28" s="180"/>
      <c r="AD28" s="180"/>
      <c r="AE28" s="180"/>
      <c r="AF28" s="30"/>
      <c r="AG28" s="30"/>
      <c r="AH28" s="30"/>
      <c r="AI28" s="30"/>
      <c r="AJ28" s="30"/>
      <c r="AK28" s="181">
        <v>0</v>
      </c>
      <c r="AL28" s="180"/>
      <c r="AM28" s="180"/>
      <c r="AN28" s="180"/>
      <c r="AO28" s="180"/>
      <c r="AP28" s="30"/>
      <c r="AQ28" s="31"/>
      <c r="BE28" s="169"/>
    </row>
    <row r="29" spans="2:57" s="6" customFormat="1" ht="15" customHeight="1" hidden="1">
      <c r="B29" s="29"/>
      <c r="C29" s="30"/>
      <c r="D29" s="30"/>
      <c r="E29" s="30"/>
      <c r="F29" s="30" t="s">
        <v>47</v>
      </c>
      <c r="G29" s="30"/>
      <c r="H29" s="30"/>
      <c r="I29" s="30"/>
      <c r="J29" s="30"/>
      <c r="K29" s="30"/>
      <c r="L29" s="179">
        <v>0.15</v>
      </c>
      <c r="M29" s="180"/>
      <c r="N29" s="180"/>
      <c r="O29" s="180"/>
      <c r="P29" s="30"/>
      <c r="Q29" s="30"/>
      <c r="R29" s="30"/>
      <c r="S29" s="30"/>
      <c r="T29" s="30"/>
      <c r="U29" s="30"/>
      <c r="V29" s="30"/>
      <c r="W29" s="181">
        <f>ROUND($BC$51,2)</f>
        <v>0</v>
      </c>
      <c r="X29" s="180"/>
      <c r="Y29" s="180"/>
      <c r="Z29" s="180"/>
      <c r="AA29" s="180"/>
      <c r="AB29" s="180"/>
      <c r="AC29" s="180"/>
      <c r="AD29" s="180"/>
      <c r="AE29" s="180"/>
      <c r="AF29" s="30"/>
      <c r="AG29" s="30"/>
      <c r="AH29" s="30"/>
      <c r="AI29" s="30"/>
      <c r="AJ29" s="30"/>
      <c r="AK29" s="181">
        <v>0</v>
      </c>
      <c r="AL29" s="180"/>
      <c r="AM29" s="180"/>
      <c r="AN29" s="180"/>
      <c r="AO29" s="180"/>
      <c r="AP29" s="30"/>
      <c r="AQ29" s="31"/>
      <c r="BE29" s="169"/>
    </row>
    <row r="30" spans="2:57" s="6" customFormat="1" ht="15" customHeight="1" hidden="1">
      <c r="B30" s="29"/>
      <c r="C30" s="30"/>
      <c r="D30" s="30"/>
      <c r="E30" s="30"/>
      <c r="F30" s="30" t="s">
        <v>48</v>
      </c>
      <c r="G30" s="30"/>
      <c r="H30" s="30"/>
      <c r="I30" s="30"/>
      <c r="J30" s="30"/>
      <c r="K30" s="30"/>
      <c r="L30" s="179">
        <v>0</v>
      </c>
      <c r="M30" s="180"/>
      <c r="N30" s="180"/>
      <c r="O30" s="180"/>
      <c r="P30" s="30"/>
      <c r="Q30" s="30"/>
      <c r="R30" s="30"/>
      <c r="S30" s="30"/>
      <c r="T30" s="30"/>
      <c r="U30" s="30"/>
      <c r="V30" s="30"/>
      <c r="W30" s="181">
        <f>ROUND($BD$51,2)</f>
        <v>0</v>
      </c>
      <c r="X30" s="180"/>
      <c r="Y30" s="180"/>
      <c r="Z30" s="180"/>
      <c r="AA30" s="180"/>
      <c r="AB30" s="180"/>
      <c r="AC30" s="180"/>
      <c r="AD30" s="180"/>
      <c r="AE30" s="180"/>
      <c r="AF30" s="30"/>
      <c r="AG30" s="30"/>
      <c r="AH30" s="30"/>
      <c r="AI30" s="30"/>
      <c r="AJ30" s="30"/>
      <c r="AK30" s="181">
        <v>0</v>
      </c>
      <c r="AL30" s="180"/>
      <c r="AM30" s="180"/>
      <c r="AN30" s="180"/>
      <c r="AO30" s="180"/>
      <c r="AP30" s="30"/>
      <c r="AQ30" s="31"/>
      <c r="BE30" s="169"/>
    </row>
    <row r="31" spans="2:57" s="6" customFormat="1" ht="7.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7"/>
      <c r="BE31" s="168"/>
    </row>
    <row r="32" spans="2:57" s="6" customFormat="1" ht="27" customHeight="1">
      <c r="B32" s="23"/>
      <c r="C32" s="32"/>
      <c r="D32" s="33" t="s">
        <v>49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 t="s">
        <v>50</v>
      </c>
      <c r="U32" s="34"/>
      <c r="V32" s="34"/>
      <c r="W32" s="34"/>
      <c r="X32" s="182" t="s">
        <v>51</v>
      </c>
      <c r="Y32" s="183"/>
      <c r="Z32" s="183"/>
      <c r="AA32" s="183"/>
      <c r="AB32" s="183"/>
      <c r="AC32" s="34"/>
      <c r="AD32" s="34"/>
      <c r="AE32" s="34"/>
      <c r="AF32" s="34"/>
      <c r="AG32" s="34"/>
      <c r="AH32" s="34"/>
      <c r="AI32" s="34"/>
      <c r="AJ32" s="34"/>
      <c r="AK32" s="184">
        <f>ROUND(SUM($AK$23:$AK$30),2)</f>
        <v>0</v>
      </c>
      <c r="AL32" s="183"/>
      <c r="AM32" s="183"/>
      <c r="AN32" s="183"/>
      <c r="AO32" s="185"/>
      <c r="AP32" s="32"/>
      <c r="AQ32" s="37"/>
      <c r="BE32" s="168"/>
    </row>
    <row r="33" spans="2:43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7"/>
    </row>
    <row r="34" spans="2:43" s="6" customFormat="1" ht="7.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</row>
    <row r="38" spans="2:44" s="6" customFormat="1" ht="7.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3"/>
    </row>
    <row r="39" spans="2:44" s="6" customFormat="1" ht="37.5" customHeight="1">
      <c r="B39" s="23"/>
      <c r="C39" s="12" t="s">
        <v>52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43"/>
    </row>
    <row r="40" spans="2:44" s="6" customFormat="1" ht="7.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43"/>
    </row>
    <row r="41" spans="2:44" s="44" customFormat="1" ht="15" customHeight="1">
      <c r="B41" s="45"/>
      <c r="C41" s="19" t="s">
        <v>12</v>
      </c>
      <c r="D41" s="17"/>
      <c r="E41" s="17"/>
      <c r="F41" s="17"/>
      <c r="G41" s="17"/>
      <c r="H41" s="17"/>
      <c r="I41" s="17"/>
      <c r="J41" s="17"/>
      <c r="K41" s="17"/>
      <c r="L41" s="17" t="str">
        <f>$K$5</f>
        <v>52012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46"/>
    </row>
    <row r="42" spans="2:44" s="47" customFormat="1" ht="37.5" customHeight="1">
      <c r="B42" s="48"/>
      <c r="C42" s="49" t="s">
        <v>15</v>
      </c>
      <c r="D42" s="49"/>
      <c r="E42" s="49"/>
      <c r="F42" s="49"/>
      <c r="G42" s="49"/>
      <c r="H42" s="49"/>
      <c r="I42" s="49"/>
      <c r="J42" s="49"/>
      <c r="K42" s="49"/>
      <c r="L42" s="186" t="str">
        <f>$K$6</f>
        <v>Obnova vnějšího pláště objektu č.p. 304 ve Dvoře Králové n. L. - okna</v>
      </c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49"/>
      <c r="AQ42" s="49"/>
      <c r="AR42" s="50"/>
    </row>
    <row r="43" spans="2:44" s="6" customFormat="1" ht="7.5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43"/>
    </row>
    <row r="44" spans="2:44" s="6" customFormat="1" ht="15.75" customHeight="1">
      <c r="B44" s="23"/>
      <c r="C44" s="19" t="s">
        <v>21</v>
      </c>
      <c r="D44" s="24"/>
      <c r="E44" s="24"/>
      <c r="F44" s="24"/>
      <c r="G44" s="24"/>
      <c r="H44" s="24"/>
      <c r="I44" s="24"/>
      <c r="J44" s="24"/>
      <c r="K44" s="24"/>
      <c r="L44" s="51" t="str">
        <f>IF($K$8="","",$K$8)</f>
        <v>Dvůr Králové n. L.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19" t="s">
        <v>23</v>
      </c>
      <c r="AJ44" s="24"/>
      <c r="AK44" s="24"/>
      <c r="AL44" s="24"/>
      <c r="AM44" s="188" t="str">
        <f>IF($AN$8="","",$AN$8)</f>
        <v>09.04.2014</v>
      </c>
      <c r="AN44" s="178"/>
      <c r="AO44" s="24"/>
      <c r="AP44" s="24"/>
      <c r="AQ44" s="24"/>
      <c r="AR44" s="43"/>
    </row>
    <row r="45" spans="2:44" s="6" customFormat="1" ht="7.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43"/>
    </row>
    <row r="46" spans="2:56" s="6" customFormat="1" ht="18.75" customHeight="1">
      <c r="B46" s="23"/>
      <c r="C46" s="19" t="s">
        <v>27</v>
      </c>
      <c r="D46" s="24"/>
      <c r="E46" s="24"/>
      <c r="F46" s="24"/>
      <c r="G46" s="24"/>
      <c r="H46" s="24"/>
      <c r="I46" s="24"/>
      <c r="J46" s="24"/>
      <c r="K46" s="24"/>
      <c r="L46" s="17" t="str">
        <f>IF($E$11="","",$E$11)</f>
        <v>Město Dvůr Králové nad Labem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19" t="s">
        <v>34</v>
      </c>
      <c r="AJ46" s="24"/>
      <c r="AK46" s="24"/>
      <c r="AL46" s="24"/>
      <c r="AM46" s="170" t="str">
        <f>IF($E$17="","",$E$17)</f>
        <v>Ing. Miloš Kudrnovský</v>
      </c>
      <c r="AN46" s="178"/>
      <c r="AO46" s="178"/>
      <c r="AP46" s="178"/>
      <c r="AQ46" s="24"/>
      <c r="AR46" s="43"/>
      <c r="AS46" s="189" t="s">
        <v>53</v>
      </c>
      <c r="AT46" s="190"/>
      <c r="AU46" s="53"/>
      <c r="AV46" s="53"/>
      <c r="AW46" s="53"/>
      <c r="AX46" s="53"/>
      <c r="AY46" s="53"/>
      <c r="AZ46" s="53"/>
      <c r="BA46" s="53"/>
      <c r="BB46" s="53"/>
      <c r="BC46" s="53"/>
      <c r="BD46" s="54"/>
    </row>
    <row r="47" spans="2:56" s="6" customFormat="1" ht="15.75" customHeight="1">
      <c r="B47" s="23"/>
      <c r="C47" s="19" t="s">
        <v>32</v>
      </c>
      <c r="D47" s="24"/>
      <c r="E47" s="24"/>
      <c r="F47" s="24"/>
      <c r="G47" s="24"/>
      <c r="H47" s="24"/>
      <c r="I47" s="24"/>
      <c r="J47" s="24"/>
      <c r="K47" s="24"/>
      <c r="L47" s="17">
        <f>IF($E$14="Vyplň údaj","",$E$14)</f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43"/>
      <c r="AS47" s="191"/>
      <c r="AT47" s="168"/>
      <c r="BD47" s="55"/>
    </row>
    <row r="48" spans="2:56" s="6" customFormat="1" ht="12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43"/>
      <c r="AS48" s="192"/>
      <c r="AT48" s="178"/>
      <c r="AU48" s="24"/>
      <c r="AV48" s="24"/>
      <c r="AW48" s="24"/>
      <c r="AX48" s="24"/>
      <c r="AY48" s="24"/>
      <c r="AZ48" s="24"/>
      <c r="BA48" s="24"/>
      <c r="BB48" s="24"/>
      <c r="BC48" s="24"/>
      <c r="BD48" s="56"/>
    </row>
    <row r="49" spans="2:57" s="6" customFormat="1" ht="30" customHeight="1">
      <c r="B49" s="23"/>
      <c r="C49" s="193" t="s">
        <v>54</v>
      </c>
      <c r="D49" s="183"/>
      <c r="E49" s="183"/>
      <c r="F49" s="183"/>
      <c r="G49" s="183"/>
      <c r="H49" s="34"/>
      <c r="I49" s="194" t="s">
        <v>55</v>
      </c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95" t="s">
        <v>56</v>
      </c>
      <c r="AH49" s="183"/>
      <c r="AI49" s="183"/>
      <c r="AJ49" s="183"/>
      <c r="AK49" s="183"/>
      <c r="AL49" s="183"/>
      <c r="AM49" s="183"/>
      <c r="AN49" s="194" t="s">
        <v>57</v>
      </c>
      <c r="AO49" s="183"/>
      <c r="AP49" s="183"/>
      <c r="AQ49" s="57" t="s">
        <v>58</v>
      </c>
      <c r="AR49" s="43"/>
      <c r="AS49" s="58" t="s">
        <v>59</v>
      </c>
      <c r="AT49" s="59" t="s">
        <v>60</v>
      </c>
      <c r="AU49" s="59" t="s">
        <v>61</v>
      </c>
      <c r="AV49" s="59" t="s">
        <v>62</v>
      </c>
      <c r="AW49" s="59" t="s">
        <v>63</v>
      </c>
      <c r="AX49" s="59" t="s">
        <v>64</v>
      </c>
      <c r="AY49" s="59" t="s">
        <v>65</v>
      </c>
      <c r="AZ49" s="59" t="s">
        <v>66</v>
      </c>
      <c r="BA49" s="59" t="s">
        <v>67</v>
      </c>
      <c r="BB49" s="59" t="s">
        <v>68</v>
      </c>
      <c r="BC49" s="59" t="s">
        <v>69</v>
      </c>
      <c r="BD49" s="60" t="s">
        <v>70</v>
      </c>
      <c r="BE49" s="61"/>
    </row>
    <row r="50" spans="2:56" s="6" customFormat="1" ht="12" customHeight="1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43"/>
      <c r="AS50" s="62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4"/>
    </row>
    <row r="51" spans="2:76" s="47" customFormat="1" ht="33" customHeight="1">
      <c r="B51" s="48"/>
      <c r="C51" s="65" t="s">
        <v>71</v>
      </c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200">
        <f>ROUND($AG$52,2)</f>
        <v>0</v>
      </c>
      <c r="AH51" s="201"/>
      <c r="AI51" s="201"/>
      <c r="AJ51" s="201"/>
      <c r="AK51" s="201"/>
      <c r="AL51" s="201"/>
      <c r="AM51" s="201"/>
      <c r="AN51" s="200">
        <f>ROUND(SUM($AG$51,$AT$51),2)</f>
        <v>0</v>
      </c>
      <c r="AO51" s="201"/>
      <c r="AP51" s="201"/>
      <c r="AQ51" s="67"/>
      <c r="AR51" s="50"/>
      <c r="AS51" s="68">
        <f>ROUND($AS$52,2)</f>
        <v>0</v>
      </c>
      <c r="AT51" s="69">
        <f>ROUND(SUM($AV$51:$AW$51),2)</f>
        <v>0</v>
      </c>
      <c r="AU51" s="70">
        <f>ROUND($AU$52,5)</f>
        <v>0</v>
      </c>
      <c r="AV51" s="69">
        <f>ROUND($AZ$51*$L$26,2)</f>
        <v>0</v>
      </c>
      <c r="AW51" s="69">
        <f>ROUND($BA$51*$L$27,2)</f>
        <v>0</v>
      </c>
      <c r="AX51" s="69">
        <f>ROUND($BB$51*$L$26,2)</f>
        <v>0</v>
      </c>
      <c r="AY51" s="69">
        <f>ROUND($BC$51*$L$27,2)</f>
        <v>0</v>
      </c>
      <c r="AZ51" s="69">
        <f>ROUND($AZ$52,2)</f>
        <v>0</v>
      </c>
      <c r="BA51" s="69">
        <f>ROUND($BA$52,2)</f>
        <v>0</v>
      </c>
      <c r="BB51" s="69">
        <f>ROUND($BB$52,2)</f>
        <v>0</v>
      </c>
      <c r="BC51" s="69">
        <f>ROUND($BC$52,2)</f>
        <v>0</v>
      </c>
      <c r="BD51" s="71">
        <f>ROUND($BD$52,2)</f>
        <v>0</v>
      </c>
      <c r="BS51" s="47" t="s">
        <v>72</v>
      </c>
      <c r="BT51" s="47" t="s">
        <v>73</v>
      </c>
      <c r="BU51" s="72" t="s">
        <v>74</v>
      </c>
      <c r="BV51" s="47" t="s">
        <v>75</v>
      </c>
      <c r="BW51" s="47" t="s">
        <v>4</v>
      </c>
      <c r="BX51" s="47" t="s">
        <v>76</v>
      </c>
    </row>
    <row r="52" spans="1:91" s="73" customFormat="1" ht="28.5" customHeight="1">
      <c r="A52" s="206" t="s">
        <v>246</v>
      </c>
      <c r="B52" s="74"/>
      <c r="C52" s="75"/>
      <c r="D52" s="198" t="s">
        <v>77</v>
      </c>
      <c r="E52" s="199"/>
      <c r="F52" s="199"/>
      <c r="G52" s="199"/>
      <c r="H52" s="199"/>
      <c r="I52" s="75"/>
      <c r="J52" s="198" t="s">
        <v>78</v>
      </c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6">
        <f>'52012_1 - Východní fasáda...'!$J$27</f>
        <v>0</v>
      </c>
      <c r="AH52" s="197"/>
      <c r="AI52" s="197"/>
      <c r="AJ52" s="197"/>
      <c r="AK52" s="197"/>
      <c r="AL52" s="197"/>
      <c r="AM52" s="197"/>
      <c r="AN52" s="196">
        <f>ROUND(SUM($AG$52,$AT$52),2)</f>
        <v>0</v>
      </c>
      <c r="AO52" s="197"/>
      <c r="AP52" s="197"/>
      <c r="AQ52" s="76" t="s">
        <v>79</v>
      </c>
      <c r="AR52" s="77"/>
      <c r="AS52" s="78">
        <v>0</v>
      </c>
      <c r="AT52" s="79">
        <f>ROUND(SUM($AV$52:$AW$52),2)</f>
        <v>0</v>
      </c>
      <c r="AU52" s="80">
        <f>'52012_1 - Východní fasáda...'!$P$85</f>
        <v>0</v>
      </c>
      <c r="AV52" s="79">
        <f>'52012_1 - Východní fasáda...'!$J$30</f>
        <v>0</v>
      </c>
      <c r="AW52" s="79">
        <f>'52012_1 - Východní fasáda...'!$J$31</f>
        <v>0</v>
      </c>
      <c r="AX52" s="79">
        <f>'52012_1 - Východní fasáda...'!$J$32</f>
        <v>0</v>
      </c>
      <c r="AY52" s="79">
        <f>'52012_1 - Východní fasáda...'!$J$33</f>
        <v>0</v>
      </c>
      <c r="AZ52" s="79">
        <f>'52012_1 - Východní fasáda...'!$F$30</f>
        <v>0</v>
      </c>
      <c r="BA52" s="79">
        <f>'52012_1 - Východní fasáda...'!$F$31</f>
        <v>0</v>
      </c>
      <c r="BB52" s="79">
        <f>'52012_1 - Východní fasáda...'!$F$32</f>
        <v>0</v>
      </c>
      <c r="BC52" s="79">
        <f>'52012_1 - Východní fasáda...'!$F$33</f>
        <v>0</v>
      </c>
      <c r="BD52" s="81">
        <f>'52012_1 - Východní fasáda...'!$F$34</f>
        <v>0</v>
      </c>
      <c r="BT52" s="73" t="s">
        <v>20</v>
      </c>
      <c r="BV52" s="73" t="s">
        <v>75</v>
      </c>
      <c r="BW52" s="73" t="s">
        <v>80</v>
      </c>
      <c r="BX52" s="73" t="s">
        <v>4</v>
      </c>
      <c r="CM52" s="73" t="s">
        <v>81</v>
      </c>
    </row>
    <row r="53" spans="2:44" s="6" customFormat="1" ht="30.75" customHeight="1"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43"/>
    </row>
    <row r="54" spans="2:44" s="6" customFormat="1" ht="7.5" customHeight="1"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43"/>
    </row>
  </sheetData>
  <sheetProtection password="CC35" sheet="1" objects="1" scenarios="1" formatColumns="0" formatRows="0" sort="0" autoFilter="0"/>
  <mergeCells count="41">
    <mergeCell ref="AR2:BE2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52012_1 - Východní fasáda...'!C2" tooltip="52012/1 - Východní fasáda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08"/>
      <c r="C1" s="208"/>
      <c r="D1" s="207" t="s">
        <v>1</v>
      </c>
      <c r="E1" s="208"/>
      <c r="F1" s="209" t="s">
        <v>247</v>
      </c>
      <c r="G1" s="214" t="s">
        <v>248</v>
      </c>
      <c r="H1" s="214"/>
      <c r="I1" s="208"/>
      <c r="J1" s="209" t="s">
        <v>249</v>
      </c>
      <c r="K1" s="207" t="s">
        <v>82</v>
      </c>
      <c r="L1" s="209" t="s">
        <v>250</v>
      </c>
      <c r="M1" s="209"/>
      <c r="N1" s="209"/>
      <c r="O1" s="209"/>
      <c r="P1" s="209"/>
      <c r="Q1" s="209"/>
      <c r="R1" s="209"/>
      <c r="S1" s="209"/>
      <c r="T1" s="209"/>
      <c r="U1" s="205"/>
      <c r="V1" s="20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02"/>
      <c r="M2" s="167"/>
      <c r="N2" s="167"/>
      <c r="O2" s="167"/>
      <c r="P2" s="167"/>
      <c r="Q2" s="167"/>
      <c r="R2" s="167"/>
      <c r="S2" s="167"/>
      <c r="T2" s="167"/>
      <c r="U2" s="167"/>
      <c r="V2" s="167"/>
      <c r="AT2" s="2" t="s">
        <v>80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2"/>
      <c r="J3" s="8"/>
      <c r="K3" s="9"/>
      <c r="AT3" s="2" t="s">
        <v>81</v>
      </c>
    </row>
    <row r="4" spans="2:46" s="2" customFormat="1" ht="37.5" customHeight="1">
      <c r="B4" s="10"/>
      <c r="C4" s="11"/>
      <c r="D4" s="12" t="s">
        <v>83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203" t="str">
        <f>'Rekapitulace stavby'!$K$6</f>
        <v>Obnova vnějšího pláště objektu č.p. 304 ve Dvoře Králové n. L. - okna</v>
      </c>
      <c r="F7" s="171"/>
      <c r="G7" s="171"/>
      <c r="H7" s="171"/>
      <c r="J7" s="11"/>
      <c r="K7" s="13"/>
    </row>
    <row r="8" spans="2:11" s="6" customFormat="1" ht="15.75" customHeight="1">
      <c r="B8" s="23"/>
      <c r="C8" s="24"/>
      <c r="D8" s="19" t="s">
        <v>84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186" t="s">
        <v>85</v>
      </c>
      <c r="F9" s="178"/>
      <c r="G9" s="178"/>
      <c r="H9" s="178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18</v>
      </c>
      <c r="E11" s="24"/>
      <c r="F11" s="17"/>
      <c r="G11" s="24"/>
      <c r="H11" s="24"/>
      <c r="I11" s="83" t="s">
        <v>19</v>
      </c>
      <c r="J11" s="17"/>
      <c r="K11" s="27"/>
    </row>
    <row r="12" spans="2:11" s="6" customFormat="1" ht="15" customHeight="1">
      <c r="B12" s="23"/>
      <c r="C12" s="24"/>
      <c r="D12" s="19" t="s">
        <v>21</v>
      </c>
      <c r="E12" s="24"/>
      <c r="F12" s="17" t="s">
        <v>22</v>
      </c>
      <c r="G12" s="24"/>
      <c r="H12" s="24"/>
      <c r="I12" s="83" t="s">
        <v>23</v>
      </c>
      <c r="J12" s="52" t="str">
        <f>'Rekapitulace stavby'!$AN$8</f>
        <v>09.04.2014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27</v>
      </c>
      <c r="E14" s="24"/>
      <c r="F14" s="24"/>
      <c r="G14" s="24"/>
      <c r="H14" s="24"/>
      <c r="I14" s="83" t="s">
        <v>28</v>
      </c>
      <c r="J14" s="17" t="s">
        <v>29</v>
      </c>
      <c r="K14" s="27"/>
    </row>
    <row r="15" spans="2:11" s="6" customFormat="1" ht="18.75" customHeight="1">
      <c r="B15" s="23"/>
      <c r="C15" s="24"/>
      <c r="D15" s="24"/>
      <c r="E15" s="17" t="s">
        <v>30</v>
      </c>
      <c r="F15" s="24"/>
      <c r="G15" s="24"/>
      <c r="H15" s="24"/>
      <c r="I15" s="83" t="s">
        <v>31</v>
      </c>
      <c r="J15" s="17"/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32</v>
      </c>
      <c r="E17" s="24"/>
      <c r="F17" s="24"/>
      <c r="G17" s="24"/>
      <c r="H17" s="24"/>
      <c r="I17" s="83" t="s">
        <v>28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3" t="s">
        <v>31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34</v>
      </c>
      <c r="E20" s="24"/>
      <c r="F20" s="24"/>
      <c r="G20" s="24"/>
      <c r="H20" s="24"/>
      <c r="I20" s="83" t="s">
        <v>28</v>
      </c>
      <c r="J20" s="17" t="s">
        <v>35</v>
      </c>
      <c r="K20" s="27"/>
    </row>
    <row r="21" spans="2:11" s="6" customFormat="1" ht="18.75" customHeight="1">
      <c r="B21" s="23"/>
      <c r="C21" s="24"/>
      <c r="D21" s="24"/>
      <c r="E21" s="17" t="s">
        <v>36</v>
      </c>
      <c r="F21" s="24"/>
      <c r="G21" s="24"/>
      <c r="H21" s="24"/>
      <c r="I21" s="83" t="s">
        <v>31</v>
      </c>
      <c r="J21" s="17"/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38</v>
      </c>
      <c r="E23" s="24"/>
      <c r="F23" s="24"/>
      <c r="G23" s="24"/>
      <c r="H23" s="24"/>
      <c r="J23" s="24"/>
      <c r="K23" s="27"/>
    </row>
    <row r="24" spans="2:11" s="84" customFormat="1" ht="15.75" customHeight="1">
      <c r="B24" s="85"/>
      <c r="C24" s="86"/>
      <c r="D24" s="86"/>
      <c r="E24" s="174"/>
      <c r="F24" s="204"/>
      <c r="G24" s="204"/>
      <c r="H24" s="204"/>
      <c r="J24" s="86"/>
      <c r="K24" s="87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3"/>
      <c r="E26" s="63"/>
      <c r="F26" s="63"/>
      <c r="G26" s="63"/>
      <c r="H26" s="63"/>
      <c r="I26" s="53"/>
      <c r="J26" s="63"/>
      <c r="K26" s="88"/>
    </row>
    <row r="27" spans="2:11" s="6" customFormat="1" ht="26.25" customHeight="1">
      <c r="B27" s="23"/>
      <c r="C27" s="24"/>
      <c r="D27" s="89" t="s">
        <v>39</v>
      </c>
      <c r="E27" s="24"/>
      <c r="F27" s="24"/>
      <c r="G27" s="24"/>
      <c r="H27" s="24"/>
      <c r="J27" s="66">
        <f>ROUND($J$85,2)</f>
        <v>0</v>
      </c>
      <c r="K27" s="27"/>
    </row>
    <row r="28" spans="2:11" s="6" customFormat="1" ht="7.5" customHeight="1">
      <c r="B28" s="23"/>
      <c r="C28" s="24"/>
      <c r="D28" s="63"/>
      <c r="E28" s="63"/>
      <c r="F28" s="63"/>
      <c r="G28" s="63"/>
      <c r="H28" s="63"/>
      <c r="I28" s="53"/>
      <c r="J28" s="63"/>
      <c r="K28" s="88"/>
    </row>
    <row r="29" spans="2:11" s="6" customFormat="1" ht="15" customHeight="1">
      <c r="B29" s="23"/>
      <c r="C29" s="24"/>
      <c r="D29" s="24"/>
      <c r="E29" s="24"/>
      <c r="F29" s="28" t="s">
        <v>41</v>
      </c>
      <c r="G29" s="24"/>
      <c r="H29" s="24"/>
      <c r="I29" s="90" t="s">
        <v>40</v>
      </c>
      <c r="J29" s="28" t="s">
        <v>42</v>
      </c>
      <c r="K29" s="27"/>
    </row>
    <row r="30" spans="2:11" s="6" customFormat="1" ht="15" customHeight="1">
      <c r="B30" s="23"/>
      <c r="C30" s="24"/>
      <c r="D30" s="30" t="s">
        <v>43</v>
      </c>
      <c r="E30" s="30" t="s">
        <v>44</v>
      </c>
      <c r="F30" s="91">
        <f>ROUND(SUM($BE$85:$BE$131),2)</f>
        <v>0</v>
      </c>
      <c r="G30" s="24"/>
      <c r="H30" s="24"/>
      <c r="I30" s="92">
        <v>0.21</v>
      </c>
      <c r="J30" s="91">
        <f>ROUND(SUM($BE$85:$BE$131)*$I$30,2)</f>
        <v>0</v>
      </c>
      <c r="K30" s="27"/>
    </row>
    <row r="31" spans="2:11" s="6" customFormat="1" ht="15" customHeight="1">
      <c r="B31" s="23"/>
      <c r="C31" s="24"/>
      <c r="D31" s="24"/>
      <c r="E31" s="30" t="s">
        <v>45</v>
      </c>
      <c r="F31" s="91">
        <f>ROUND(SUM($BF$85:$BF$131),2)</f>
        <v>0</v>
      </c>
      <c r="G31" s="24"/>
      <c r="H31" s="24"/>
      <c r="I31" s="92">
        <v>0.15</v>
      </c>
      <c r="J31" s="91">
        <f>ROUND(SUM($BF$85:$BF$131)*$I$31,2)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46</v>
      </c>
      <c r="F32" s="91">
        <f>ROUND(SUM($BG$85:$BG$131),2)</f>
        <v>0</v>
      </c>
      <c r="G32" s="24"/>
      <c r="H32" s="24"/>
      <c r="I32" s="92">
        <v>0.21</v>
      </c>
      <c r="J32" s="91">
        <v>0</v>
      </c>
      <c r="K32" s="27"/>
    </row>
    <row r="33" spans="2:11" s="6" customFormat="1" ht="15" customHeight="1" hidden="1">
      <c r="B33" s="23"/>
      <c r="C33" s="24"/>
      <c r="D33" s="24"/>
      <c r="E33" s="30" t="s">
        <v>47</v>
      </c>
      <c r="F33" s="91">
        <f>ROUND(SUM($BH$85:$BH$131),2)</f>
        <v>0</v>
      </c>
      <c r="G33" s="24"/>
      <c r="H33" s="24"/>
      <c r="I33" s="92">
        <v>0.15</v>
      </c>
      <c r="J33" s="91">
        <v>0</v>
      </c>
      <c r="K33" s="27"/>
    </row>
    <row r="34" spans="2:11" s="6" customFormat="1" ht="15" customHeight="1" hidden="1">
      <c r="B34" s="23"/>
      <c r="C34" s="24"/>
      <c r="D34" s="24"/>
      <c r="E34" s="30" t="s">
        <v>48</v>
      </c>
      <c r="F34" s="91">
        <f>ROUND(SUM($BI$85:$BI$131),2)</f>
        <v>0</v>
      </c>
      <c r="G34" s="24"/>
      <c r="H34" s="24"/>
      <c r="I34" s="92">
        <v>0</v>
      </c>
      <c r="J34" s="91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49</v>
      </c>
      <c r="E36" s="34"/>
      <c r="F36" s="34"/>
      <c r="G36" s="93" t="s">
        <v>50</v>
      </c>
      <c r="H36" s="35" t="s">
        <v>51</v>
      </c>
      <c r="I36" s="94"/>
      <c r="J36" s="36">
        <f>ROUND(SUM($J$27:$J$34),2)</f>
        <v>0</v>
      </c>
      <c r="K36" s="95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96"/>
      <c r="J37" s="39"/>
      <c r="K37" s="40"/>
    </row>
    <row r="41" spans="2:11" s="6" customFormat="1" ht="7.5" customHeight="1">
      <c r="B41" s="97"/>
      <c r="C41" s="98"/>
      <c r="D41" s="98"/>
      <c r="E41" s="98"/>
      <c r="F41" s="98"/>
      <c r="G41" s="98"/>
      <c r="H41" s="98"/>
      <c r="I41" s="98"/>
      <c r="J41" s="98"/>
      <c r="K41" s="99"/>
    </row>
    <row r="42" spans="2:11" s="6" customFormat="1" ht="37.5" customHeight="1">
      <c r="B42" s="23"/>
      <c r="C42" s="12" t="s">
        <v>86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15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203" t="str">
        <f>$E$7</f>
        <v>Obnova vnějšího pláště objektu č.p. 304 ve Dvoře Králové n. L. - okna</v>
      </c>
      <c r="F45" s="178"/>
      <c r="G45" s="178"/>
      <c r="H45" s="178"/>
      <c r="J45" s="24"/>
      <c r="K45" s="27"/>
    </row>
    <row r="46" spans="2:11" s="6" customFormat="1" ht="15" customHeight="1">
      <c r="B46" s="23"/>
      <c r="C46" s="19" t="s">
        <v>84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186" t="str">
        <f>$E$9</f>
        <v>52012/1 - Východní fasáda II. etapa - okna</v>
      </c>
      <c r="F47" s="178"/>
      <c r="G47" s="178"/>
      <c r="H47" s="178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21</v>
      </c>
      <c r="D49" s="24"/>
      <c r="E49" s="24"/>
      <c r="F49" s="17" t="str">
        <f>$F$12</f>
        <v>Dvůr Králové n. L.</v>
      </c>
      <c r="G49" s="24"/>
      <c r="H49" s="24"/>
      <c r="I49" s="83" t="s">
        <v>23</v>
      </c>
      <c r="J49" s="52" t="str">
        <f>IF($J$12="","",$J$12)</f>
        <v>09.04.2014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27</v>
      </c>
      <c r="D51" s="24"/>
      <c r="E51" s="24"/>
      <c r="F51" s="17" t="str">
        <f>$E$15</f>
        <v>Město Dvůr Králové nad Labem</v>
      </c>
      <c r="G51" s="24"/>
      <c r="H51" s="24"/>
      <c r="I51" s="83" t="s">
        <v>34</v>
      </c>
      <c r="J51" s="17" t="str">
        <f>$E$21</f>
        <v>Ing. Miloš Kudrnovský</v>
      </c>
      <c r="K51" s="27"/>
    </row>
    <row r="52" spans="2:11" s="6" customFormat="1" ht="15" customHeight="1">
      <c r="B52" s="23"/>
      <c r="C52" s="19" t="s">
        <v>32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0" t="s">
        <v>87</v>
      </c>
      <c r="D54" s="32"/>
      <c r="E54" s="32"/>
      <c r="F54" s="32"/>
      <c r="G54" s="32"/>
      <c r="H54" s="32"/>
      <c r="I54" s="101"/>
      <c r="J54" s="102" t="s">
        <v>88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5" t="s">
        <v>89</v>
      </c>
      <c r="D56" s="24"/>
      <c r="E56" s="24"/>
      <c r="F56" s="24"/>
      <c r="G56" s="24"/>
      <c r="H56" s="24"/>
      <c r="J56" s="66">
        <f>ROUND($J$85,2)</f>
        <v>0</v>
      </c>
      <c r="K56" s="27"/>
      <c r="AU56" s="6" t="s">
        <v>90</v>
      </c>
    </row>
    <row r="57" spans="2:11" s="72" customFormat="1" ht="25.5" customHeight="1">
      <c r="B57" s="103"/>
      <c r="C57" s="104"/>
      <c r="D57" s="105" t="s">
        <v>91</v>
      </c>
      <c r="E57" s="105"/>
      <c r="F57" s="105"/>
      <c r="G57" s="105"/>
      <c r="H57" s="105"/>
      <c r="I57" s="106"/>
      <c r="J57" s="107">
        <f>ROUND($J$86,2)</f>
        <v>0</v>
      </c>
      <c r="K57" s="108"/>
    </row>
    <row r="58" spans="2:11" s="109" customFormat="1" ht="21" customHeight="1">
      <c r="B58" s="110"/>
      <c r="C58" s="111"/>
      <c r="D58" s="112" t="s">
        <v>92</v>
      </c>
      <c r="E58" s="112"/>
      <c r="F58" s="112"/>
      <c r="G58" s="112"/>
      <c r="H58" s="112"/>
      <c r="I58" s="113"/>
      <c r="J58" s="114">
        <f>ROUND($J$87,2)</f>
        <v>0</v>
      </c>
      <c r="K58" s="115"/>
    </row>
    <row r="59" spans="2:11" s="109" customFormat="1" ht="21" customHeight="1">
      <c r="B59" s="110"/>
      <c r="C59" s="111"/>
      <c r="D59" s="112" t="s">
        <v>93</v>
      </c>
      <c r="E59" s="112"/>
      <c r="F59" s="112"/>
      <c r="G59" s="112"/>
      <c r="H59" s="112"/>
      <c r="I59" s="113"/>
      <c r="J59" s="114">
        <f>ROUND($J$90,2)</f>
        <v>0</v>
      </c>
      <c r="K59" s="115"/>
    </row>
    <row r="60" spans="2:11" s="109" customFormat="1" ht="21" customHeight="1">
      <c r="B60" s="110"/>
      <c r="C60" s="111"/>
      <c r="D60" s="112" t="s">
        <v>94</v>
      </c>
      <c r="E60" s="112"/>
      <c r="F60" s="112"/>
      <c r="G60" s="112"/>
      <c r="H60" s="112"/>
      <c r="I60" s="113"/>
      <c r="J60" s="114">
        <f>ROUND($J$95,2)</f>
        <v>0</v>
      </c>
      <c r="K60" s="115"/>
    </row>
    <row r="61" spans="2:11" s="109" customFormat="1" ht="21" customHeight="1">
      <c r="B61" s="110"/>
      <c r="C61" s="111"/>
      <c r="D61" s="112" t="s">
        <v>95</v>
      </c>
      <c r="E61" s="112"/>
      <c r="F61" s="112"/>
      <c r="G61" s="112"/>
      <c r="H61" s="112"/>
      <c r="I61" s="113"/>
      <c r="J61" s="114">
        <f>ROUND($J$112,2)</f>
        <v>0</v>
      </c>
      <c r="K61" s="115"/>
    </row>
    <row r="62" spans="2:11" s="109" customFormat="1" ht="21" customHeight="1">
      <c r="B62" s="110"/>
      <c r="C62" s="111"/>
      <c r="D62" s="112" t="s">
        <v>96</v>
      </c>
      <c r="E62" s="112"/>
      <c r="F62" s="112"/>
      <c r="G62" s="112"/>
      <c r="H62" s="112"/>
      <c r="I62" s="113"/>
      <c r="J62" s="114">
        <f>ROUND($J$120,2)</f>
        <v>0</v>
      </c>
      <c r="K62" s="115"/>
    </row>
    <row r="63" spans="2:11" s="72" customFormat="1" ht="25.5" customHeight="1">
      <c r="B63" s="103"/>
      <c r="C63" s="104"/>
      <c r="D63" s="105" t="s">
        <v>97</v>
      </c>
      <c r="E63" s="105"/>
      <c r="F63" s="105"/>
      <c r="G63" s="105"/>
      <c r="H63" s="105"/>
      <c r="I63" s="106"/>
      <c r="J63" s="107">
        <f>ROUND($J$122,2)</f>
        <v>0</v>
      </c>
      <c r="K63" s="108"/>
    </row>
    <row r="64" spans="2:11" s="109" customFormat="1" ht="21" customHeight="1">
      <c r="B64" s="110"/>
      <c r="C64" s="111"/>
      <c r="D64" s="112" t="s">
        <v>98</v>
      </c>
      <c r="E64" s="112"/>
      <c r="F64" s="112"/>
      <c r="G64" s="112"/>
      <c r="H64" s="112"/>
      <c r="I64" s="113"/>
      <c r="J64" s="114">
        <f>ROUND($J$123,2)</f>
        <v>0</v>
      </c>
      <c r="K64" s="115"/>
    </row>
    <row r="65" spans="2:11" s="109" customFormat="1" ht="21" customHeight="1">
      <c r="B65" s="110"/>
      <c r="C65" s="111"/>
      <c r="D65" s="112" t="s">
        <v>99</v>
      </c>
      <c r="E65" s="112"/>
      <c r="F65" s="112"/>
      <c r="G65" s="112"/>
      <c r="H65" s="112"/>
      <c r="I65" s="113"/>
      <c r="J65" s="114">
        <f>ROUND($J$126,2)</f>
        <v>0</v>
      </c>
      <c r="K65" s="115"/>
    </row>
    <row r="66" spans="2:11" s="6" customFormat="1" ht="22.5" customHeight="1">
      <c r="B66" s="23"/>
      <c r="C66" s="24"/>
      <c r="D66" s="24"/>
      <c r="E66" s="24"/>
      <c r="F66" s="24"/>
      <c r="G66" s="24"/>
      <c r="H66" s="24"/>
      <c r="J66" s="24"/>
      <c r="K66" s="27"/>
    </row>
    <row r="67" spans="2:11" s="6" customFormat="1" ht="7.5" customHeight="1">
      <c r="B67" s="38"/>
      <c r="C67" s="39"/>
      <c r="D67" s="39"/>
      <c r="E67" s="39"/>
      <c r="F67" s="39"/>
      <c r="G67" s="39"/>
      <c r="H67" s="39"/>
      <c r="I67" s="96"/>
      <c r="J67" s="39"/>
      <c r="K67" s="40"/>
    </row>
    <row r="71" spans="2:12" s="6" customFormat="1" ht="7.5" customHeight="1">
      <c r="B71" s="41"/>
      <c r="C71" s="42"/>
      <c r="D71" s="42"/>
      <c r="E71" s="42"/>
      <c r="F71" s="42"/>
      <c r="G71" s="42"/>
      <c r="H71" s="42"/>
      <c r="I71" s="98"/>
      <c r="J71" s="42"/>
      <c r="K71" s="42"/>
      <c r="L71" s="43"/>
    </row>
    <row r="72" spans="2:12" s="6" customFormat="1" ht="37.5" customHeight="1">
      <c r="B72" s="23"/>
      <c r="C72" s="12" t="s">
        <v>100</v>
      </c>
      <c r="D72" s="24"/>
      <c r="E72" s="24"/>
      <c r="F72" s="24"/>
      <c r="G72" s="24"/>
      <c r="H72" s="24"/>
      <c r="J72" s="24"/>
      <c r="K72" s="24"/>
      <c r="L72" s="43"/>
    </row>
    <row r="73" spans="2:12" s="6" customFormat="1" ht="7.5" customHeight="1">
      <c r="B73" s="23"/>
      <c r="C73" s="24"/>
      <c r="D73" s="24"/>
      <c r="E73" s="24"/>
      <c r="F73" s="24"/>
      <c r="G73" s="24"/>
      <c r="H73" s="24"/>
      <c r="J73" s="24"/>
      <c r="K73" s="24"/>
      <c r="L73" s="43"/>
    </row>
    <row r="74" spans="2:12" s="6" customFormat="1" ht="15" customHeight="1">
      <c r="B74" s="23"/>
      <c r="C74" s="19" t="s">
        <v>15</v>
      </c>
      <c r="D74" s="24"/>
      <c r="E74" s="24"/>
      <c r="F74" s="24"/>
      <c r="G74" s="24"/>
      <c r="H74" s="24"/>
      <c r="J74" s="24"/>
      <c r="K74" s="24"/>
      <c r="L74" s="43"/>
    </row>
    <row r="75" spans="2:12" s="6" customFormat="1" ht="16.5" customHeight="1">
      <c r="B75" s="23"/>
      <c r="C75" s="24"/>
      <c r="D75" s="24"/>
      <c r="E75" s="203" t="str">
        <f>$E$7</f>
        <v>Obnova vnějšího pláště objektu č.p. 304 ve Dvoře Králové n. L. - okna</v>
      </c>
      <c r="F75" s="178"/>
      <c r="G75" s="178"/>
      <c r="H75" s="178"/>
      <c r="J75" s="24"/>
      <c r="K75" s="24"/>
      <c r="L75" s="43"/>
    </row>
    <row r="76" spans="2:12" s="6" customFormat="1" ht="15" customHeight="1">
      <c r="B76" s="23"/>
      <c r="C76" s="19" t="s">
        <v>84</v>
      </c>
      <c r="D76" s="24"/>
      <c r="E76" s="24"/>
      <c r="F76" s="24"/>
      <c r="G76" s="24"/>
      <c r="H76" s="24"/>
      <c r="J76" s="24"/>
      <c r="K76" s="24"/>
      <c r="L76" s="43"/>
    </row>
    <row r="77" spans="2:12" s="6" customFormat="1" ht="19.5" customHeight="1">
      <c r="B77" s="23"/>
      <c r="C77" s="24"/>
      <c r="D77" s="24"/>
      <c r="E77" s="186" t="str">
        <f>$E$9</f>
        <v>52012/1 - Východní fasáda II. etapa - okna</v>
      </c>
      <c r="F77" s="178"/>
      <c r="G77" s="178"/>
      <c r="H77" s="178"/>
      <c r="J77" s="24"/>
      <c r="K77" s="24"/>
      <c r="L77" s="43"/>
    </row>
    <row r="78" spans="2:12" s="6" customFormat="1" ht="7.5" customHeight="1">
      <c r="B78" s="23"/>
      <c r="C78" s="24"/>
      <c r="D78" s="24"/>
      <c r="E78" s="24"/>
      <c r="F78" s="24"/>
      <c r="G78" s="24"/>
      <c r="H78" s="24"/>
      <c r="J78" s="24"/>
      <c r="K78" s="24"/>
      <c r="L78" s="43"/>
    </row>
    <row r="79" spans="2:12" s="6" customFormat="1" ht="18.75" customHeight="1">
      <c r="B79" s="23"/>
      <c r="C79" s="19" t="s">
        <v>21</v>
      </c>
      <c r="D79" s="24"/>
      <c r="E79" s="24"/>
      <c r="F79" s="17" t="str">
        <f>$F$12</f>
        <v>Dvůr Králové n. L.</v>
      </c>
      <c r="G79" s="24"/>
      <c r="H79" s="24"/>
      <c r="I79" s="83" t="s">
        <v>23</v>
      </c>
      <c r="J79" s="52" t="str">
        <f>IF($J$12="","",$J$12)</f>
        <v>09.04.2014</v>
      </c>
      <c r="K79" s="24"/>
      <c r="L79" s="43"/>
    </row>
    <row r="80" spans="2:12" s="6" customFormat="1" ht="7.5" customHeight="1">
      <c r="B80" s="23"/>
      <c r="C80" s="24"/>
      <c r="D80" s="24"/>
      <c r="E80" s="24"/>
      <c r="F80" s="24"/>
      <c r="G80" s="24"/>
      <c r="H80" s="24"/>
      <c r="J80" s="24"/>
      <c r="K80" s="24"/>
      <c r="L80" s="43"/>
    </row>
    <row r="81" spans="2:12" s="6" customFormat="1" ht="15.75" customHeight="1">
      <c r="B81" s="23"/>
      <c r="C81" s="19" t="s">
        <v>27</v>
      </c>
      <c r="D81" s="24"/>
      <c r="E81" s="24"/>
      <c r="F81" s="17" t="str">
        <f>$E$15</f>
        <v>Město Dvůr Králové nad Labem</v>
      </c>
      <c r="G81" s="24"/>
      <c r="H81" s="24"/>
      <c r="I81" s="83" t="s">
        <v>34</v>
      </c>
      <c r="J81" s="17" t="str">
        <f>$E$21</f>
        <v>Ing. Miloš Kudrnovský</v>
      </c>
      <c r="K81" s="24"/>
      <c r="L81" s="43"/>
    </row>
    <row r="82" spans="2:12" s="6" customFormat="1" ht="15" customHeight="1">
      <c r="B82" s="23"/>
      <c r="C82" s="19" t="s">
        <v>32</v>
      </c>
      <c r="D82" s="24"/>
      <c r="E82" s="24"/>
      <c r="F82" s="17">
        <f>IF($E$18="","",$E$18)</f>
      </c>
      <c r="G82" s="24"/>
      <c r="H82" s="24"/>
      <c r="J82" s="24"/>
      <c r="K82" s="24"/>
      <c r="L82" s="43"/>
    </row>
    <row r="83" spans="2:12" s="6" customFormat="1" ht="11.25" customHeight="1">
      <c r="B83" s="23"/>
      <c r="C83" s="24"/>
      <c r="D83" s="24"/>
      <c r="E83" s="24"/>
      <c r="F83" s="24"/>
      <c r="G83" s="24"/>
      <c r="H83" s="24"/>
      <c r="J83" s="24"/>
      <c r="K83" s="24"/>
      <c r="L83" s="43"/>
    </row>
    <row r="84" spans="2:20" s="116" customFormat="1" ht="30" customHeight="1">
      <c r="B84" s="117"/>
      <c r="C84" s="118" t="s">
        <v>101</v>
      </c>
      <c r="D84" s="119" t="s">
        <v>58</v>
      </c>
      <c r="E84" s="119" t="s">
        <v>54</v>
      </c>
      <c r="F84" s="119" t="s">
        <v>102</v>
      </c>
      <c r="G84" s="119" t="s">
        <v>103</v>
      </c>
      <c r="H84" s="119" t="s">
        <v>104</v>
      </c>
      <c r="I84" s="120" t="s">
        <v>105</v>
      </c>
      <c r="J84" s="119" t="s">
        <v>106</v>
      </c>
      <c r="K84" s="121" t="s">
        <v>107</v>
      </c>
      <c r="L84" s="122"/>
      <c r="M84" s="58" t="s">
        <v>108</v>
      </c>
      <c r="N84" s="59" t="s">
        <v>43</v>
      </c>
      <c r="O84" s="59" t="s">
        <v>109</v>
      </c>
      <c r="P84" s="59" t="s">
        <v>110</v>
      </c>
      <c r="Q84" s="59" t="s">
        <v>111</v>
      </c>
      <c r="R84" s="59" t="s">
        <v>112</v>
      </c>
      <c r="S84" s="59" t="s">
        <v>113</v>
      </c>
      <c r="T84" s="60" t="s">
        <v>114</v>
      </c>
    </row>
    <row r="85" spans="2:63" s="6" customFormat="1" ht="30" customHeight="1">
      <c r="B85" s="23"/>
      <c r="C85" s="65" t="s">
        <v>89</v>
      </c>
      <c r="D85" s="24"/>
      <c r="E85" s="24"/>
      <c r="F85" s="24"/>
      <c r="G85" s="24"/>
      <c r="H85" s="24"/>
      <c r="J85" s="123">
        <f>$BK$85</f>
        <v>0</v>
      </c>
      <c r="K85" s="24"/>
      <c r="L85" s="43"/>
      <c r="M85" s="62"/>
      <c r="N85" s="63"/>
      <c r="O85" s="63"/>
      <c r="P85" s="124">
        <f>$P$86+$P$122</f>
        <v>0</v>
      </c>
      <c r="Q85" s="63"/>
      <c r="R85" s="124">
        <f>$R$86+$R$122</f>
        <v>13.97046824</v>
      </c>
      <c r="S85" s="63"/>
      <c r="T85" s="125">
        <f>$T$86+$T$122</f>
        <v>15.969000000000001</v>
      </c>
      <c r="AT85" s="6" t="s">
        <v>72</v>
      </c>
      <c r="AU85" s="6" t="s">
        <v>90</v>
      </c>
      <c r="BK85" s="126">
        <f>$BK$86+$BK$122</f>
        <v>0</v>
      </c>
    </row>
    <row r="86" spans="2:63" s="127" customFormat="1" ht="37.5" customHeight="1">
      <c r="B86" s="128"/>
      <c r="C86" s="129"/>
      <c r="D86" s="129" t="s">
        <v>72</v>
      </c>
      <c r="E86" s="130" t="s">
        <v>115</v>
      </c>
      <c r="F86" s="130" t="s">
        <v>116</v>
      </c>
      <c r="G86" s="129"/>
      <c r="H86" s="129"/>
      <c r="J86" s="131">
        <f>$BK$86</f>
        <v>0</v>
      </c>
      <c r="K86" s="129"/>
      <c r="L86" s="132"/>
      <c r="M86" s="133"/>
      <c r="N86" s="129"/>
      <c r="O86" s="129"/>
      <c r="P86" s="134">
        <f>$P$87+$P$90+$P$95+$P$112+$P$120</f>
        <v>0</v>
      </c>
      <c r="Q86" s="129"/>
      <c r="R86" s="134">
        <f>$R$87+$R$90+$R$95+$R$112+$R$120</f>
        <v>7.05646824</v>
      </c>
      <c r="S86" s="129"/>
      <c r="T86" s="135">
        <f>$T$87+$T$90+$T$95+$T$112+$T$120</f>
        <v>11.889000000000001</v>
      </c>
      <c r="AR86" s="136" t="s">
        <v>20</v>
      </c>
      <c r="AT86" s="136" t="s">
        <v>72</v>
      </c>
      <c r="AU86" s="136" t="s">
        <v>73</v>
      </c>
      <c r="AY86" s="136" t="s">
        <v>117</v>
      </c>
      <c r="BK86" s="137">
        <f>$BK$87+$BK$90+$BK$95+$BK$112+$BK$120</f>
        <v>0</v>
      </c>
    </row>
    <row r="87" spans="2:63" s="127" customFormat="1" ht="21" customHeight="1">
      <c r="B87" s="128"/>
      <c r="C87" s="129"/>
      <c r="D87" s="129" t="s">
        <v>72</v>
      </c>
      <c r="E87" s="138" t="s">
        <v>118</v>
      </c>
      <c r="F87" s="138" t="s">
        <v>119</v>
      </c>
      <c r="G87" s="129"/>
      <c r="H87" s="129"/>
      <c r="J87" s="139">
        <f>$BK$87</f>
        <v>0</v>
      </c>
      <c r="K87" s="129"/>
      <c r="L87" s="132"/>
      <c r="M87" s="133"/>
      <c r="N87" s="129"/>
      <c r="O87" s="129"/>
      <c r="P87" s="134">
        <f>SUM($P$88:$P$89)</f>
        <v>0</v>
      </c>
      <c r="Q87" s="129"/>
      <c r="R87" s="134">
        <f>SUM($R$88:$R$89)</f>
        <v>2.6090124</v>
      </c>
      <c r="S87" s="129"/>
      <c r="T87" s="135">
        <f>SUM($T$88:$T$89)</f>
        <v>0</v>
      </c>
      <c r="AR87" s="136" t="s">
        <v>20</v>
      </c>
      <c r="AT87" s="136" t="s">
        <v>72</v>
      </c>
      <c r="AU87" s="136" t="s">
        <v>20</v>
      </c>
      <c r="AY87" s="136" t="s">
        <v>117</v>
      </c>
      <c r="BK87" s="137">
        <f>SUM($BK$88:$BK$89)</f>
        <v>0</v>
      </c>
    </row>
    <row r="88" spans="2:65" s="6" customFormat="1" ht="15.75" customHeight="1">
      <c r="B88" s="23"/>
      <c r="C88" s="140" t="s">
        <v>120</v>
      </c>
      <c r="D88" s="140" t="s">
        <v>121</v>
      </c>
      <c r="E88" s="141" t="s">
        <v>122</v>
      </c>
      <c r="F88" s="142" t="s">
        <v>123</v>
      </c>
      <c r="G88" s="143" t="s">
        <v>124</v>
      </c>
      <c r="H88" s="144">
        <v>91.32</v>
      </c>
      <c r="I88" s="145"/>
      <c r="J88" s="146">
        <f>ROUND($I$88*$H$88,2)</f>
        <v>0</v>
      </c>
      <c r="K88" s="142" t="s">
        <v>125</v>
      </c>
      <c r="L88" s="43"/>
      <c r="M88" s="147"/>
      <c r="N88" s="148" t="s">
        <v>44</v>
      </c>
      <c r="O88" s="24"/>
      <c r="P88" s="24"/>
      <c r="Q88" s="149">
        <v>0.02857</v>
      </c>
      <c r="R88" s="149">
        <f>$Q$88*$H$88</f>
        <v>2.6090124</v>
      </c>
      <c r="S88" s="149">
        <v>0</v>
      </c>
      <c r="T88" s="150">
        <f>$S$88*$H$88</f>
        <v>0</v>
      </c>
      <c r="AR88" s="84" t="s">
        <v>126</v>
      </c>
      <c r="AT88" s="84" t="s">
        <v>121</v>
      </c>
      <c r="AU88" s="84" t="s">
        <v>81</v>
      </c>
      <c r="AY88" s="6" t="s">
        <v>117</v>
      </c>
      <c r="BE88" s="151">
        <f>IF($N$88="základní",$J$88,0)</f>
        <v>0</v>
      </c>
      <c r="BF88" s="151">
        <f>IF($N$88="snížená",$J$88,0)</f>
        <v>0</v>
      </c>
      <c r="BG88" s="151">
        <f>IF($N$88="zákl. přenesená",$J$88,0)</f>
        <v>0</v>
      </c>
      <c r="BH88" s="151">
        <f>IF($N$88="sníž. přenesená",$J$88,0)</f>
        <v>0</v>
      </c>
      <c r="BI88" s="151">
        <f>IF($N$88="nulová",$J$88,0)</f>
        <v>0</v>
      </c>
      <c r="BJ88" s="84" t="s">
        <v>20</v>
      </c>
      <c r="BK88" s="151">
        <f>ROUND($I$88*$H$88,2)</f>
        <v>0</v>
      </c>
      <c r="BL88" s="84" t="s">
        <v>126</v>
      </c>
      <c r="BM88" s="84" t="s">
        <v>127</v>
      </c>
    </row>
    <row r="89" spans="2:51" s="6" customFormat="1" ht="15.75" customHeight="1">
      <c r="B89" s="152"/>
      <c r="C89" s="153"/>
      <c r="D89" s="154" t="s">
        <v>128</v>
      </c>
      <c r="E89" s="155"/>
      <c r="F89" s="155" t="s">
        <v>129</v>
      </c>
      <c r="G89" s="153"/>
      <c r="H89" s="156">
        <v>91.32</v>
      </c>
      <c r="J89" s="153"/>
      <c r="K89" s="153"/>
      <c r="L89" s="157"/>
      <c r="M89" s="158"/>
      <c r="N89" s="153"/>
      <c r="O89" s="153"/>
      <c r="P89" s="153"/>
      <c r="Q89" s="153"/>
      <c r="R89" s="153"/>
      <c r="S89" s="153"/>
      <c r="T89" s="159"/>
      <c r="AT89" s="160" t="s">
        <v>128</v>
      </c>
      <c r="AU89" s="160" t="s">
        <v>81</v>
      </c>
      <c r="AV89" s="160" t="s">
        <v>81</v>
      </c>
      <c r="AW89" s="160" t="s">
        <v>90</v>
      </c>
      <c r="AX89" s="160" t="s">
        <v>20</v>
      </c>
      <c r="AY89" s="160" t="s">
        <v>117</v>
      </c>
    </row>
    <row r="90" spans="2:63" s="127" customFormat="1" ht="30.75" customHeight="1">
      <c r="B90" s="128"/>
      <c r="C90" s="129"/>
      <c r="D90" s="129" t="s">
        <v>72</v>
      </c>
      <c r="E90" s="138" t="s">
        <v>130</v>
      </c>
      <c r="F90" s="138" t="s">
        <v>131</v>
      </c>
      <c r="G90" s="129"/>
      <c r="H90" s="129"/>
      <c r="J90" s="139">
        <f>$BK$90</f>
        <v>0</v>
      </c>
      <c r="K90" s="129"/>
      <c r="L90" s="132"/>
      <c r="M90" s="133"/>
      <c r="N90" s="129"/>
      <c r="O90" s="129"/>
      <c r="P90" s="134">
        <f>SUM($P$91:$P$94)</f>
        <v>0</v>
      </c>
      <c r="Q90" s="129"/>
      <c r="R90" s="134">
        <f>SUM($R$91:$R$94)</f>
        <v>4.44745584</v>
      </c>
      <c r="S90" s="129"/>
      <c r="T90" s="135">
        <f>SUM($T$91:$T$94)</f>
        <v>0</v>
      </c>
      <c r="AR90" s="136" t="s">
        <v>20</v>
      </c>
      <c r="AT90" s="136" t="s">
        <v>72</v>
      </c>
      <c r="AU90" s="136" t="s">
        <v>20</v>
      </c>
      <c r="AY90" s="136" t="s">
        <v>117</v>
      </c>
      <c r="BK90" s="137">
        <f>SUM($BK$91:$BK$94)</f>
        <v>0</v>
      </c>
    </row>
    <row r="91" spans="2:65" s="6" customFormat="1" ht="15.75" customHeight="1">
      <c r="B91" s="23"/>
      <c r="C91" s="140" t="s">
        <v>132</v>
      </c>
      <c r="D91" s="140" t="s">
        <v>121</v>
      </c>
      <c r="E91" s="141" t="s">
        <v>133</v>
      </c>
      <c r="F91" s="142" t="s">
        <v>134</v>
      </c>
      <c r="G91" s="143" t="s">
        <v>124</v>
      </c>
      <c r="H91" s="144">
        <v>118.15</v>
      </c>
      <c r="I91" s="145"/>
      <c r="J91" s="146">
        <f>ROUND($I$91*$H$91,2)</f>
        <v>0</v>
      </c>
      <c r="K91" s="142"/>
      <c r="L91" s="43"/>
      <c r="M91" s="147"/>
      <c r="N91" s="148" t="s">
        <v>44</v>
      </c>
      <c r="O91" s="24"/>
      <c r="P91" s="24"/>
      <c r="Q91" s="149">
        <v>0.0284</v>
      </c>
      <c r="R91" s="149">
        <f>$Q$91*$H$91</f>
        <v>3.3554600000000003</v>
      </c>
      <c r="S91" s="149">
        <v>0</v>
      </c>
      <c r="T91" s="150">
        <f>$S$91*$H$91</f>
        <v>0</v>
      </c>
      <c r="AR91" s="84" t="s">
        <v>126</v>
      </c>
      <c r="AT91" s="84" t="s">
        <v>121</v>
      </c>
      <c r="AU91" s="84" t="s">
        <v>81</v>
      </c>
      <c r="AY91" s="6" t="s">
        <v>117</v>
      </c>
      <c r="BE91" s="151">
        <f>IF($N$91="základní",$J$91,0)</f>
        <v>0</v>
      </c>
      <c r="BF91" s="151">
        <f>IF($N$91="snížená",$J$91,0)</f>
        <v>0</v>
      </c>
      <c r="BG91" s="151">
        <f>IF($N$91="zákl. přenesená",$J$91,0)</f>
        <v>0</v>
      </c>
      <c r="BH91" s="151">
        <f>IF($N$91="sníž. přenesená",$J$91,0)</f>
        <v>0</v>
      </c>
      <c r="BI91" s="151">
        <f>IF($N$91="nulová",$J$91,0)</f>
        <v>0</v>
      </c>
      <c r="BJ91" s="84" t="s">
        <v>20</v>
      </c>
      <c r="BK91" s="151">
        <f>ROUND($I$91*$H$91,2)</f>
        <v>0</v>
      </c>
      <c r="BL91" s="84" t="s">
        <v>126</v>
      </c>
      <c r="BM91" s="84" t="s">
        <v>135</v>
      </c>
    </row>
    <row r="92" spans="2:51" s="6" customFormat="1" ht="15.75" customHeight="1">
      <c r="B92" s="152"/>
      <c r="C92" s="153"/>
      <c r="D92" s="154" t="s">
        <v>128</v>
      </c>
      <c r="E92" s="155"/>
      <c r="F92" s="155" t="s">
        <v>136</v>
      </c>
      <c r="G92" s="153"/>
      <c r="H92" s="156">
        <v>118.15</v>
      </c>
      <c r="J92" s="153"/>
      <c r="K92" s="153"/>
      <c r="L92" s="157"/>
      <c r="M92" s="158"/>
      <c r="N92" s="153"/>
      <c r="O92" s="153"/>
      <c r="P92" s="153"/>
      <c r="Q92" s="153"/>
      <c r="R92" s="153"/>
      <c r="S92" s="153"/>
      <c r="T92" s="159"/>
      <c r="AT92" s="160" t="s">
        <v>128</v>
      </c>
      <c r="AU92" s="160" t="s">
        <v>81</v>
      </c>
      <c r="AV92" s="160" t="s">
        <v>81</v>
      </c>
      <c r="AW92" s="160" t="s">
        <v>90</v>
      </c>
      <c r="AX92" s="160" t="s">
        <v>20</v>
      </c>
      <c r="AY92" s="160" t="s">
        <v>117</v>
      </c>
    </row>
    <row r="93" spans="2:65" s="6" customFormat="1" ht="15.75" customHeight="1">
      <c r="B93" s="23"/>
      <c r="C93" s="140" t="s">
        <v>137</v>
      </c>
      <c r="D93" s="140" t="s">
        <v>121</v>
      </c>
      <c r="E93" s="141" t="s">
        <v>138</v>
      </c>
      <c r="F93" s="142" t="s">
        <v>139</v>
      </c>
      <c r="G93" s="143" t="s">
        <v>124</v>
      </c>
      <c r="H93" s="144">
        <v>42.016</v>
      </c>
      <c r="I93" s="145"/>
      <c r="J93" s="146">
        <f>ROUND($I$93*$H$93,2)</f>
        <v>0</v>
      </c>
      <c r="K93" s="142"/>
      <c r="L93" s="43"/>
      <c r="M93" s="147"/>
      <c r="N93" s="148" t="s">
        <v>44</v>
      </c>
      <c r="O93" s="24"/>
      <c r="P93" s="24"/>
      <c r="Q93" s="149">
        <v>0.02599</v>
      </c>
      <c r="R93" s="149">
        <f>$Q$93*$H$93</f>
        <v>1.0919958399999998</v>
      </c>
      <c r="S93" s="149">
        <v>0</v>
      </c>
      <c r="T93" s="150">
        <f>$S$93*$H$93</f>
        <v>0</v>
      </c>
      <c r="AR93" s="84" t="s">
        <v>126</v>
      </c>
      <c r="AT93" s="84" t="s">
        <v>121</v>
      </c>
      <c r="AU93" s="84" t="s">
        <v>81</v>
      </c>
      <c r="AY93" s="6" t="s">
        <v>117</v>
      </c>
      <c r="BE93" s="151">
        <f>IF($N$93="základní",$J$93,0)</f>
        <v>0</v>
      </c>
      <c r="BF93" s="151">
        <f>IF($N$93="snížená",$J$93,0)</f>
        <v>0</v>
      </c>
      <c r="BG93" s="151">
        <f>IF($N$93="zákl. přenesená",$J$93,0)</f>
        <v>0</v>
      </c>
      <c r="BH93" s="151">
        <f>IF($N$93="sníž. přenesená",$J$93,0)</f>
        <v>0</v>
      </c>
      <c r="BI93" s="151">
        <f>IF($N$93="nulová",$J$93,0)</f>
        <v>0</v>
      </c>
      <c r="BJ93" s="84" t="s">
        <v>20</v>
      </c>
      <c r="BK93" s="151">
        <f>ROUND($I$93*$H$93,2)</f>
        <v>0</v>
      </c>
      <c r="BL93" s="84" t="s">
        <v>126</v>
      </c>
      <c r="BM93" s="84" t="s">
        <v>140</v>
      </c>
    </row>
    <row r="94" spans="2:51" s="6" customFormat="1" ht="15.75" customHeight="1">
      <c r="B94" s="152"/>
      <c r="C94" s="153"/>
      <c r="D94" s="154" t="s">
        <v>128</v>
      </c>
      <c r="E94" s="155"/>
      <c r="F94" s="155" t="s">
        <v>141</v>
      </c>
      <c r="G94" s="153"/>
      <c r="H94" s="156">
        <v>42.016</v>
      </c>
      <c r="J94" s="153"/>
      <c r="K94" s="153"/>
      <c r="L94" s="157"/>
      <c r="M94" s="158"/>
      <c r="N94" s="153"/>
      <c r="O94" s="153"/>
      <c r="P94" s="153"/>
      <c r="Q94" s="153"/>
      <c r="R94" s="153"/>
      <c r="S94" s="153"/>
      <c r="T94" s="159"/>
      <c r="AT94" s="160" t="s">
        <v>128</v>
      </c>
      <c r="AU94" s="160" t="s">
        <v>81</v>
      </c>
      <c r="AV94" s="160" t="s">
        <v>81</v>
      </c>
      <c r="AW94" s="160" t="s">
        <v>90</v>
      </c>
      <c r="AX94" s="160" t="s">
        <v>20</v>
      </c>
      <c r="AY94" s="160" t="s">
        <v>117</v>
      </c>
    </row>
    <row r="95" spans="2:63" s="127" customFormat="1" ht="30.75" customHeight="1">
      <c r="B95" s="128"/>
      <c r="C95" s="129"/>
      <c r="D95" s="129" t="s">
        <v>72</v>
      </c>
      <c r="E95" s="138" t="s">
        <v>142</v>
      </c>
      <c r="F95" s="138" t="s">
        <v>143</v>
      </c>
      <c r="G95" s="129"/>
      <c r="H95" s="129"/>
      <c r="J95" s="139">
        <f>$BK$95</f>
        <v>0</v>
      </c>
      <c r="K95" s="129"/>
      <c r="L95" s="132"/>
      <c r="M95" s="133"/>
      <c r="N95" s="129"/>
      <c r="O95" s="129"/>
      <c r="P95" s="134">
        <f>SUM($P$96:$P$111)</f>
        <v>0</v>
      </c>
      <c r="Q95" s="129"/>
      <c r="R95" s="134">
        <f>SUM($R$96:$R$111)</f>
        <v>0</v>
      </c>
      <c r="S95" s="129"/>
      <c r="T95" s="135">
        <f>SUM($T$96:$T$111)</f>
        <v>11.889000000000001</v>
      </c>
      <c r="AR95" s="136" t="s">
        <v>20</v>
      </c>
      <c r="AT95" s="136" t="s">
        <v>72</v>
      </c>
      <c r="AU95" s="136" t="s">
        <v>20</v>
      </c>
      <c r="AY95" s="136" t="s">
        <v>117</v>
      </c>
      <c r="BK95" s="137">
        <f>SUM($BK$96:$BK$111)</f>
        <v>0</v>
      </c>
    </row>
    <row r="96" spans="2:65" s="6" customFormat="1" ht="15.75" customHeight="1">
      <c r="B96" s="23"/>
      <c r="C96" s="140" t="s">
        <v>144</v>
      </c>
      <c r="D96" s="140" t="s">
        <v>121</v>
      </c>
      <c r="E96" s="141" t="s">
        <v>145</v>
      </c>
      <c r="F96" s="142" t="s">
        <v>146</v>
      </c>
      <c r="G96" s="143" t="s">
        <v>124</v>
      </c>
      <c r="H96" s="144">
        <v>589.875</v>
      </c>
      <c r="I96" s="145"/>
      <c r="J96" s="146">
        <f>ROUND($I$96*$H$96,2)</f>
        <v>0</v>
      </c>
      <c r="K96" s="142" t="s">
        <v>125</v>
      </c>
      <c r="L96" s="43"/>
      <c r="M96" s="147"/>
      <c r="N96" s="148" t="s">
        <v>44</v>
      </c>
      <c r="O96" s="24"/>
      <c r="P96" s="24"/>
      <c r="Q96" s="149">
        <v>0</v>
      </c>
      <c r="R96" s="149">
        <f>$Q$96*$H$96</f>
        <v>0</v>
      </c>
      <c r="S96" s="149">
        <v>0</v>
      </c>
      <c r="T96" s="150">
        <f>$S$96*$H$96</f>
        <v>0</v>
      </c>
      <c r="AR96" s="84" t="s">
        <v>126</v>
      </c>
      <c r="AT96" s="84" t="s">
        <v>121</v>
      </c>
      <c r="AU96" s="84" t="s">
        <v>81</v>
      </c>
      <c r="AY96" s="6" t="s">
        <v>117</v>
      </c>
      <c r="BE96" s="151">
        <f>IF($N$96="základní",$J$96,0)</f>
        <v>0</v>
      </c>
      <c r="BF96" s="151">
        <f>IF($N$96="snížená",$J$96,0)</f>
        <v>0</v>
      </c>
      <c r="BG96" s="151">
        <f>IF($N$96="zákl. přenesená",$J$96,0)</f>
        <v>0</v>
      </c>
      <c r="BH96" s="151">
        <f>IF($N$96="sníž. přenesená",$J$96,0)</f>
        <v>0</v>
      </c>
      <c r="BI96" s="151">
        <f>IF($N$96="nulová",$J$96,0)</f>
        <v>0</v>
      </c>
      <c r="BJ96" s="84" t="s">
        <v>20</v>
      </c>
      <c r="BK96" s="151">
        <f>ROUND($I$96*$H$96,2)</f>
        <v>0</v>
      </c>
      <c r="BL96" s="84" t="s">
        <v>126</v>
      </c>
      <c r="BM96" s="84" t="s">
        <v>147</v>
      </c>
    </row>
    <row r="97" spans="2:51" s="6" customFormat="1" ht="15.75" customHeight="1">
      <c r="B97" s="152"/>
      <c r="C97" s="153"/>
      <c r="D97" s="154" t="s">
        <v>128</v>
      </c>
      <c r="E97" s="155"/>
      <c r="F97" s="155" t="s">
        <v>148</v>
      </c>
      <c r="G97" s="153"/>
      <c r="H97" s="156">
        <v>589.875</v>
      </c>
      <c r="J97" s="153"/>
      <c r="K97" s="153"/>
      <c r="L97" s="157"/>
      <c r="M97" s="158"/>
      <c r="N97" s="153"/>
      <c r="O97" s="153"/>
      <c r="P97" s="153"/>
      <c r="Q97" s="153"/>
      <c r="R97" s="153"/>
      <c r="S97" s="153"/>
      <c r="T97" s="159"/>
      <c r="AT97" s="160" t="s">
        <v>128</v>
      </c>
      <c r="AU97" s="160" t="s">
        <v>81</v>
      </c>
      <c r="AV97" s="160" t="s">
        <v>81</v>
      </c>
      <c r="AW97" s="160" t="s">
        <v>90</v>
      </c>
      <c r="AX97" s="160" t="s">
        <v>73</v>
      </c>
      <c r="AY97" s="160" t="s">
        <v>117</v>
      </c>
    </row>
    <row r="98" spans="2:65" s="6" customFormat="1" ht="15.75" customHeight="1">
      <c r="B98" s="23"/>
      <c r="C98" s="140" t="s">
        <v>7</v>
      </c>
      <c r="D98" s="140" t="s">
        <v>121</v>
      </c>
      <c r="E98" s="141" t="s">
        <v>149</v>
      </c>
      <c r="F98" s="142" t="s">
        <v>150</v>
      </c>
      <c r="G98" s="143" t="s">
        <v>124</v>
      </c>
      <c r="H98" s="144">
        <v>35392.5</v>
      </c>
      <c r="I98" s="145"/>
      <c r="J98" s="146">
        <f>ROUND($I$98*$H$98,2)</f>
        <v>0</v>
      </c>
      <c r="K98" s="142" t="s">
        <v>125</v>
      </c>
      <c r="L98" s="43"/>
      <c r="M98" s="147"/>
      <c r="N98" s="148" t="s">
        <v>44</v>
      </c>
      <c r="O98" s="24"/>
      <c r="P98" s="24"/>
      <c r="Q98" s="149">
        <v>0</v>
      </c>
      <c r="R98" s="149">
        <f>$Q$98*$H$98</f>
        <v>0</v>
      </c>
      <c r="S98" s="149">
        <v>0</v>
      </c>
      <c r="T98" s="150">
        <f>$S$98*$H$98</f>
        <v>0</v>
      </c>
      <c r="AR98" s="84" t="s">
        <v>126</v>
      </c>
      <c r="AT98" s="84" t="s">
        <v>121</v>
      </c>
      <c r="AU98" s="84" t="s">
        <v>81</v>
      </c>
      <c r="AY98" s="6" t="s">
        <v>117</v>
      </c>
      <c r="BE98" s="151">
        <f>IF($N$98="základní",$J$98,0)</f>
        <v>0</v>
      </c>
      <c r="BF98" s="151">
        <f>IF($N$98="snížená",$J$98,0)</f>
        <v>0</v>
      </c>
      <c r="BG98" s="151">
        <f>IF($N$98="zákl. přenesená",$J$98,0)</f>
        <v>0</v>
      </c>
      <c r="BH98" s="151">
        <f>IF($N$98="sníž. přenesená",$J$98,0)</f>
        <v>0</v>
      </c>
      <c r="BI98" s="151">
        <f>IF($N$98="nulová",$J$98,0)</f>
        <v>0</v>
      </c>
      <c r="BJ98" s="84" t="s">
        <v>20</v>
      </c>
      <c r="BK98" s="151">
        <f>ROUND($I$98*$H$98,2)</f>
        <v>0</v>
      </c>
      <c r="BL98" s="84" t="s">
        <v>126</v>
      </c>
      <c r="BM98" s="84" t="s">
        <v>151</v>
      </c>
    </row>
    <row r="99" spans="2:51" s="6" customFormat="1" ht="15.75" customHeight="1">
      <c r="B99" s="152"/>
      <c r="C99" s="153"/>
      <c r="D99" s="154" t="s">
        <v>128</v>
      </c>
      <c r="E99" s="155"/>
      <c r="F99" s="155" t="s">
        <v>152</v>
      </c>
      <c r="G99" s="153"/>
      <c r="H99" s="156">
        <v>35392.5</v>
      </c>
      <c r="J99" s="153"/>
      <c r="K99" s="153"/>
      <c r="L99" s="157"/>
      <c r="M99" s="158"/>
      <c r="N99" s="153"/>
      <c r="O99" s="153"/>
      <c r="P99" s="153"/>
      <c r="Q99" s="153"/>
      <c r="R99" s="153"/>
      <c r="S99" s="153"/>
      <c r="T99" s="159"/>
      <c r="AT99" s="160" t="s">
        <v>128</v>
      </c>
      <c r="AU99" s="160" t="s">
        <v>81</v>
      </c>
      <c r="AV99" s="160" t="s">
        <v>81</v>
      </c>
      <c r="AW99" s="160" t="s">
        <v>90</v>
      </c>
      <c r="AX99" s="160" t="s">
        <v>20</v>
      </c>
      <c r="AY99" s="160" t="s">
        <v>117</v>
      </c>
    </row>
    <row r="100" spans="2:65" s="6" customFormat="1" ht="15.75" customHeight="1">
      <c r="B100" s="23"/>
      <c r="C100" s="140" t="s">
        <v>153</v>
      </c>
      <c r="D100" s="140" t="s">
        <v>121</v>
      </c>
      <c r="E100" s="141" t="s">
        <v>154</v>
      </c>
      <c r="F100" s="142" t="s">
        <v>155</v>
      </c>
      <c r="G100" s="143" t="s">
        <v>124</v>
      </c>
      <c r="H100" s="144">
        <v>589.875</v>
      </c>
      <c r="I100" s="145"/>
      <c r="J100" s="146">
        <f>ROUND($I$100*$H$100,2)</f>
        <v>0</v>
      </c>
      <c r="K100" s="142" t="s">
        <v>125</v>
      </c>
      <c r="L100" s="43"/>
      <c r="M100" s="147"/>
      <c r="N100" s="148" t="s">
        <v>44</v>
      </c>
      <c r="O100" s="24"/>
      <c r="P100" s="24"/>
      <c r="Q100" s="149">
        <v>0</v>
      </c>
      <c r="R100" s="149">
        <f>$Q$100*$H$100</f>
        <v>0</v>
      </c>
      <c r="S100" s="149">
        <v>0</v>
      </c>
      <c r="T100" s="150">
        <f>$S$100*$H$100</f>
        <v>0</v>
      </c>
      <c r="AR100" s="84" t="s">
        <v>126</v>
      </c>
      <c r="AT100" s="84" t="s">
        <v>121</v>
      </c>
      <c r="AU100" s="84" t="s">
        <v>81</v>
      </c>
      <c r="AY100" s="6" t="s">
        <v>117</v>
      </c>
      <c r="BE100" s="151">
        <f>IF($N$100="základní",$J$100,0)</f>
        <v>0</v>
      </c>
      <c r="BF100" s="151">
        <f>IF($N$100="snížená",$J$100,0)</f>
        <v>0</v>
      </c>
      <c r="BG100" s="151">
        <f>IF($N$100="zákl. přenesená",$J$100,0)</f>
        <v>0</v>
      </c>
      <c r="BH100" s="151">
        <f>IF($N$100="sníž. přenesená",$J$100,0)</f>
        <v>0</v>
      </c>
      <c r="BI100" s="151">
        <f>IF($N$100="nulová",$J$100,0)</f>
        <v>0</v>
      </c>
      <c r="BJ100" s="84" t="s">
        <v>20</v>
      </c>
      <c r="BK100" s="151">
        <f>ROUND($I$100*$H$100,2)</f>
        <v>0</v>
      </c>
      <c r="BL100" s="84" t="s">
        <v>126</v>
      </c>
      <c r="BM100" s="84" t="s">
        <v>156</v>
      </c>
    </row>
    <row r="101" spans="2:51" s="6" customFormat="1" ht="15.75" customHeight="1">
      <c r="B101" s="152"/>
      <c r="C101" s="153"/>
      <c r="D101" s="154" t="s">
        <v>128</v>
      </c>
      <c r="E101" s="155"/>
      <c r="F101" s="155" t="s">
        <v>148</v>
      </c>
      <c r="G101" s="153"/>
      <c r="H101" s="156">
        <v>589.875</v>
      </c>
      <c r="J101" s="153"/>
      <c r="K101" s="153"/>
      <c r="L101" s="157"/>
      <c r="M101" s="158"/>
      <c r="N101" s="153"/>
      <c r="O101" s="153"/>
      <c r="P101" s="153"/>
      <c r="Q101" s="153"/>
      <c r="R101" s="153"/>
      <c r="S101" s="153"/>
      <c r="T101" s="159"/>
      <c r="AT101" s="160" t="s">
        <v>128</v>
      </c>
      <c r="AU101" s="160" t="s">
        <v>81</v>
      </c>
      <c r="AV101" s="160" t="s">
        <v>81</v>
      </c>
      <c r="AW101" s="160" t="s">
        <v>90</v>
      </c>
      <c r="AX101" s="160" t="s">
        <v>20</v>
      </c>
      <c r="AY101" s="160" t="s">
        <v>117</v>
      </c>
    </row>
    <row r="102" spans="2:65" s="6" customFormat="1" ht="15.75" customHeight="1">
      <c r="B102" s="23"/>
      <c r="C102" s="140" t="s">
        <v>157</v>
      </c>
      <c r="D102" s="140" t="s">
        <v>121</v>
      </c>
      <c r="E102" s="141" t="s">
        <v>158</v>
      </c>
      <c r="F102" s="142" t="s">
        <v>159</v>
      </c>
      <c r="G102" s="143" t="s">
        <v>124</v>
      </c>
      <c r="H102" s="144">
        <v>589.875</v>
      </c>
      <c r="I102" s="145"/>
      <c r="J102" s="146">
        <f>ROUND($I$102*$H$102,2)</f>
        <v>0</v>
      </c>
      <c r="K102" s="142" t="s">
        <v>125</v>
      </c>
      <c r="L102" s="43"/>
      <c r="M102" s="147"/>
      <c r="N102" s="148" t="s">
        <v>44</v>
      </c>
      <c r="O102" s="24"/>
      <c r="P102" s="24"/>
      <c r="Q102" s="149">
        <v>0</v>
      </c>
      <c r="R102" s="149">
        <f>$Q$102*$H$102</f>
        <v>0</v>
      </c>
      <c r="S102" s="149">
        <v>0</v>
      </c>
      <c r="T102" s="150">
        <f>$S$102*$H$102</f>
        <v>0</v>
      </c>
      <c r="AR102" s="84" t="s">
        <v>126</v>
      </c>
      <c r="AT102" s="84" t="s">
        <v>121</v>
      </c>
      <c r="AU102" s="84" t="s">
        <v>81</v>
      </c>
      <c r="AY102" s="6" t="s">
        <v>117</v>
      </c>
      <c r="BE102" s="151">
        <f>IF($N$102="základní",$J$102,0)</f>
        <v>0</v>
      </c>
      <c r="BF102" s="151">
        <f>IF($N$102="snížená",$J$102,0)</f>
        <v>0</v>
      </c>
      <c r="BG102" s="151">
        <f>IF($N$102="zákl. přenesená",$J$102,0)</f>
        <v>0</v>
      </c>
      <c r="BH102" s="151">
        <f>IF($N$102="sníž. přenesená",$J$102,0)</f>
        <v>0</v>
      </c>
      <c r="BI102" s="151">
        <f>IF($N$102="nulová",$J$102,0)</f>
        <v>0</v>
      </c>
      <c r="BJ102" s="84" t="s">
        <v>20</v>
      </c>
      <c r="BK102" s="151">
        <f>ROUND($I$102*$H$102,2)</f>
        <v>0</v>
      </c>
      <c r="BL102" s="84" t="s">
        <v>126</v>
      </c>
      <c r="BM102" s="84" t="s">
        <v>160</v>
      </c>
    </row>
    <row r="103" spans="2:51" s="6" customFormat="1" ht="15.75" customHeight="1">
      <c r="B103" s="152"/>
      <c r="C103" s="153"/>
      <c r="D103" s="154" t="s">
        <v>128</v>
      </c>
      <c r="E103" s="155"/>
      <c r="F103" s="155" t="s">
        <v>148</v>
      </c>
      <c r="G103" s="153"/>
      <c r="H103" s="156">
        <v>589.875</v>
      </c>
      <c r="J103" s="153"/>
      <c r="K103" s="153"/>
      <c r="L103" s="157"/>
      <c r="M103" s="158"/>
      <c r="N103" s="153"/>
      <c r="O103" s="153"/>
      <c r="P103" s="153"/>
      <c r="Q103" s="153"/>
      <c r="R103" s="153"/>
      <c r="S103" s="153"/>
      <c r="T103" s="159"/>
      <c r="AT103" s="160" t="s">
        <v>128</v>
      </c>
      <c r="AU103" s="160" t="s">
        <v>81</v>
      </c>
      <c r="AV103" s="160" t="s">
        <v>81</v>
      </c>
      <c r="AW103" s="160" t="s">
        <v>90</v>
      </c>
      <c r="AX103" s="160" t="s">
        <v>20</v>
      </c>
      <c r="AY103" s="160" t="s">
        <v>117</v>
      </c>
    </row>
    <row r="104" spans="2:65" s="6" customFormat="1" ht="15.75" customHeight="1">
      <c r="B104" s="23"/>
      <c r="C104" s="140" t="s">
        <v>161</v>
      </c>
      <c r="D104" s="140" t="s">
        <v>121</v>
      </c>
      <c r="E104" s="141" t="s">
        <v>162</v>
      </c>
      <c r="F104" s="142" t="s">
        <v>163</v>
      </c>
      <c r="G104" s="143" t="s">
        <v>124</v>
      </c>
      <c r="H104" s="144">
        <v>35392.5</v>
      </c>
      <c r="I104" s="145"/>
      <c r="J104" s="146">
        <f>ROUND($I$104*$H$104,2)</f>
        <v>0</v>
      </c>
      <c r="K104" s="142" t="s">
        <v>125</v>
      </c>
      <c r="L104" s="43"/>
      <c r="M104" s="147"/>
      <c r="N104" s="148" t="s">
        <v>44</v>
      </c>
      <c r="O104" s="24"/>
      <c r="P104" s="24"/>
      <c r="Q104" s="149">
        <v>0</v>
      </c>
      <c r="R104" s="149">
        <f>$Q$104*$H$104</f>
        <v>0</v>
      </c>
      <c r="S104" s="149">
        <v>0</v>
      </c>
      <c r="T104" s="150">
        <f>$S$104*$H$104</f>
        <v>0</v>
      </c>
      <c r="AR104" s="84" t="s">
        <v>126</v>
      </c>
      <c r="AT104" s="84" t="s">
        <v>121</v>
      </c>
      <c r="AU104" s="84" t="s">
        <v>81</v>
      </c>
      <c r="AY104" s="6" t="s">
        <v>117</v>
      </c>
      <c r="BE104" s="151">
        <f>IF($N$104="základní",$J$104,0)</f>
        <v>0</v>
      </c>
      <c r="BF104" s="151">
        <f>IF($N$104="snížená",$J$104,0)</f>
        <v>0</v>
      </c>
      <c r="BG104" s="151">
        <f>IF($N$104="zákl. přenesená",$J$104,0)</f>
        <v>0</v>
      </c>
      <c r="BH104" s="151">
        <f>IF($N$104="sníž. přenesená",$J$104,0)</f>
        <v>0</v>
      </c>
      <c r="BI104" s="151">
        <f>IF($N$104="nulová",$J$104,0)</f>
        <v>0</v>
      </c>
      <c r="BJ104" s="84" t="s">
        <v>20</v>
      </c>
      <c r="BK104" s="151">
        <f>ROUND($I$104*$H$104,2)</f>
        <v>0</v>
      </c>
      <c r="BL104" s="84" t="s">
        <v>126</v>
      </c>
      <c r="BM104" s="84" t="s">
        <v>164</v>
      </c>
    </row>
    <row r="105" spans="2:51" s="6" customFormat="1" ht="15.75" customHeight="1">
      <c r="B105" s="152"/>
      <c r="C105" s="153"/>
      <c r="D105" s="154" t="s">
        <v>128</v>
      </c>
      <c r="E105" s="155"/>
      <c r="F105" s="155" t="s">
        <v>152</v>
      </c>
      <c r="G105" s="153"/>
      <c r="H105" s="156">
        <v>35392.5</v>
      </c>
      <c r="J105" s="153"/>
      <c r="K105" s="153"/>
      <c r="L105" s="157"/>
      <c r="M105" s="158"/>
      <c r="N105" s="153"/>
      <c r="O105" s="153"/>
      <c r="P105" s="153"/>
      <c r="Q105" s="153"/>
      <c r="R105" s="153"/>
      <c r="S105" s="153"/>
      <c r="T105" s="159"/>
      <c r="AT105" s="160" t="s">
        <v>128</v>
      </c>
      <c r="AU105" s="160" t="s">
        <v>81</v>
      </c>
      <c r="AV105" s="160" t="s">
        <v>81</v>
      </c>
      <c r="AW105" s="160" t="s">
        <v>90</v>
      </c>
      <c r="AX105" s="160" t="s">
        <v>20</v>
      </c>
      <c r="AY105" s="160" t="s">
        <v>117</v>
      </c>
    </row>
    <row r="106" spans="2:65" s="6" customFormat="1" ht="15.75" customHeight="1">
      <c r="B106" s="23"/>
      <c r="C106" s="140" t="s">
        <v>165</v>
      </c>
      <c r="D106" s="140" t="s">
        <v>121</v>
      </c>
      <c r="E106" s="141" t="s">
        <v>166</v>
      </c>
      <c r="F106" s="142" t="s">
        <v>167</v>
      </c>
      <c r="G106" s="143" t="s">
        <v>124</v>
      </c>
      <c r="H106" s="144">
        <v>589.875</v>
      </c>
      <c r="I106" s="145"/>
      <c r="J106" s="146">
        <f>ROUND($I$106*$H$106,2)</f>
        <v>0</v>
      </c>
      <c r="K106" s="142" t="s">
        <v>125</v>
      </c>
      <c r="L106" s="43"/>
      <c r="M106" s="147"/>
      <c r="N106" s="148" t="s">
        <v>44</v>
      </c>
      <c r="O106" s="24"/>
      <c r="P106" s="24"/>
      <c r="Q106" s="149">
        <v>0</v>
      </c>
      <c r="R106" s="149">
        <f>$Q$106*$H$106</f>
        <v>0</v>
      </c>
      <c r="S106" s="149">
        <v>0</v>
      </c>
      <c r="T106" s="150">
        <f>$S$106*$H$106</f>
        <v>0</v>
      </c>
      <c r="AR106" s="84" t="s">
        <v>126</v>
      </c>
      <c r="AT106" s="84" t="s">
        <v>121</v>
      </c>
      <c r="AU106" s="84" t="s">
        <v>81</v>
      </c>
      <c r="AY106" s="6" t="s">
        <v>117</v>
      </c>
      <c r="BE106" s="151">
        <f>IF($N$106="základní",$J$106,0)</f>
        <v>0</v>
      </c>
      <c r="BF106" s="151">
        <f>IF($N$106="snížená",$J$106,0)</f>
        <v>0</v>
      </c>
      <c r="BG106" s="151">
        <f>IF($N$106="zákl. přenesená",$J$106,0)</f>
        <v>0</v>
      </c>
      <c r="BH106" s="151">
        <f>IF($N$106="sníž. přenesená",$J$106,0)</f>
        <v>0</v>
      </c>
      <c r="BI106" s="151">
        <f>IF($N$106="nulová",$J$106,0)</f>
        <v>0</v>
      </c>
      <c r="BJ106" s="84" t="s">
        <v>20</v>
      </c>
      <c r="BK106" s="151">
        <f>ROUND($I$106*$H$106,2)</f>
        <v>0</v>
      </c>
      <c r="BL106" s="84" t="s">
        <v>126</v>
      </c>
      <c r="BM106" s="84" t="s">
        <v>168</v>
      </c>
    </row>
    <row r="107" spans="2:51" s="6" customFormat="1" ht="15.75" customHeight="1">
      <c r="B107" s="152"/>
      <c r="C107" s="153"/>
      <c r="D107" s="154" t="s">
        <v>128</v>
      </c>
      <c r="E107" s="155"/>
      <c r="F107" s="155" t="s">
        <v>148</v>
      </c>
      <c r="G107" s="153"/>
      <c r="H107" s="156">
        <v>589.875</v>
      </c>
      <c r="J107" s="153"/>
      <c r="K107" s="153"/>
      <c r="L107" s="157"/>
      <c r="M107" s="158"/>
      <c r="N107" s="153"/>
      <c r="O107" s="153"/>
      <c r="P107" s="153"/>
      <c r="Q107" s="153"/>
      <c r="R107" s="153"/>
      <c r="S107" s="153"/>
      <c r="T107" s="159"/>
      <c r="AT107" s="160" t="s">
        <v>128</v>
      </c>
      <c r="AU107" s="160" t="s">
        <v>81</v>
      </c>
      <c r="AV107" s="160" t="s">
        <v>81</v>
      </c>
      <c r="AW107" s="160" t="s">
        <v>90</v>
      </c>
      <c r="AX107" s="160" t="s">
        <v>20</v>
      </c>
      <c r="AY107" s="160" t="s">
        <v>117</v>
      </c>
    </row>
    <row r="108" spans="2:65" s="6" customFormat="1" ht="15.75" customHeight="1">
      <c r="B108" s="23"/>
      <c r="C108" s="140" t="s">
        <v>169</v>
      </c>
      <c r="D108" s="140" t="s">
        <v>121</v>
      </c>
      <c r="E108" s="141" t="s">
        <v>170</v>
      </c>
      <c r="F108" s="142" t="s">
        <v>171</v>
      </c>
      <c r="G108" s="143" t="s">
        <v>172</v>
      </c>
      <c r="H108" s="144">
        <v>6.605</v>
      </c>
      <c r="I108" s="145"/>
      <c r="J108" s="146">
        <f>ROUND($I$108*$H$108,2)</f>
        <v>0</v>
      </c>
      <c r="K108" s="142" t="s">
        <v>125</v>
      </c>
      <c r="L108" s="43"/>
      <c r="M108" s="147"/>
      <c r="N108" s="148" t="s">
        <v>44</v>
      </c>
      <c r="O108" s="24"/>
      <c r="P108" s="24"/>
      <c r="Q108" s="149">
        <v>0</v>
      </c>
      <c r="R108" s="149">
        <f>$Q$108*$H$108</f>
        <v>0</v>
      </c>
      <c r="S108" s="149">
        <v>1.8</v>
      </c>
      <c r="T108" s="150">
        <f>$S$108*$H$108</f>
        <v>11.889000000000001</v>
      </c>
      <c r="AR108" s="84" t="s">
        <v>153</v>
      </c>
      <c r="AT108" s="84" t="s">
        <v>121</v>
      </c>
      <c r="AU108" s="84" t="s">
        <v>81</v>
      </c>
      <c r="AY108" s="6" t="s">
        <v>117</v>
      </c>
      <c r="BE108" s="151">
        <f>IF($N$108="základní",$J$108,0)</f>
        <v>0</v>
      </c>
      <c r="BF108" s="151">
        <f>IF($N$108="snížená",$J$108,0)</f>
        <v>0</v>
      </c>
      <c r="BG108" s="151">
        <f>IF($N$108="zákl. přenesená",$J$108,0)</f>
        <v>0</v>
      </c>
      <c r="BH108" s="151">
        <f>IF($N$108="sníž. přenesená",$J$108,0)</f>
        <v>0</v>
      </c>
      <c r="BI108" s="151">
        <f>IF($N$108="nulová",$J$108,0)</f>
        <v>0</v>
      </c>
      <c r="BJ108" s="84" t="s">
        <v>20</v>
      </c>
      <c r="BK108" s="151">
        <f>ROUND($I$108*$H$108,2)</f>
        <v>0</v>
      </c>
      <c r="BL108" s="84" t="s">
        <v>153</v>
      </c>
      <c r="BM108" s="84" t="s">
        <v>173</v>
      </c>
    </row>
    <row r="109" spans="2:51" s="6" customFormat="1" ht="15.75" customHeight="1">
      <c r="B109" s="152"/>
      <c r="C109" s="153"/>
      <c r="D109" s="154" t="s">
        <v>128</v>
      </c>
      <c r="E109" s="155"/>
      <c r="F109" s="155" t="s">
        <v>174</v>
      </c>
      <c r="G109" s="153"/>
      <c r="H109" s="156">
        <v>6.605</v>
      </c>
      <c r="J109" s="153"/>
      <c r="K109" s="153"/>
      <c r="L109" s="157"/>
      <c r="M109" s="158"/>
      <c r="N109" s="153"/>
      <c r="O109" s="153"/>
      <c r="P109" s="153"/>
      <c r="Q109" s="153"/>
      <c r="R109" s="153"/>
      <c r="S109" s="153"/>
      <c r="T109" s="159"/>
      <c r="AT109" s="160" t="s">
        <v>128</v>
      </c>
      <c r="AU109" s="160" t="s">
        <v>81</v>
      </c>
      <c r="AV109" s="160" t="s">
        <v>81</v>
      </c>
      <c r="AW109" s="160" t="s">
        <v>90</v>
      </c>
      <c r="AX109" s="160" t="s">
        <v>20</v>
      </c>
      <c r="AY109" s="160" t="s">
        <v>117</v>
      </c>
    </row>
    <row r="110" spans="2:65" s="6" customFormat="1" ht="15.75" customHeight="1">
      <c r="B110" s="23"/>
      <c r="C110" s="140" t="s">
        <v>175</v>
      </c>
      <c r="D110" s="140" t="s">
        <v>121</v>
      </c>
      <c r="E110" s="141" t="s">
        <v>176</v>
      </c>
      <c r="F110" s="142" t="s">
        <v>177</v>
      </c>
      <c r="G110" s="143" t="s">
        <v>124</v>
      </c>
      <c r="H110" s="144">
        <v>91.32</v>
      </c>
      <c r="I110" s="145"/>
      <c r="J110" s="146">
        <f>ROUND($I$110*$H$110,2)</f>
        <v>0</v>
      </c>
      <c r="K110" s="142" t="s">
        <v>125</v>
      </c>
      <c r="L110" s="43"/>
      <c r="M110" s="147"/>
      <c r="N110" s="148" t="s">
        <v>44</v>
      </c>
      <c r="O110" s="24"/>
      <c r="P110" s="24"/>
      <c r="Q110" s="149">
        <v>0</v>
      </c>
      <c r="R110" s="149">
        <f>$Q$110*$H$110</f>
        <v>0</v>
      </c>
      <c r="S110" s="149">
        <v>0</v>
      </c>
      <c r="T110" s="150">
        <f>$S$110*$H$110</f>
        <v>0</v>
      </c>
      <c r="AR110" s="84" t="s">
        <v>126</v>
      </c>
      <c r="AT110" s="84" t="s">
        <v>121</v>
      </c>
      <c r="AU110" s="84" t="s">
        <v>81</v>
      </c>
      <c r="AY110" s="6" t="s">
        <v>117</v>
      </c>
      <c r="BE110" s="151">
        <f>IF($N$110="základní",$J$110,0)</f>
        <v>0</v>
      </c>
      <c r="BF110" s="151">
        <f>IF($N$110="snížená",$J$110,0)</f>
        <v>0</v>
      </c>
      <c r="BG110" s="151">
        <f>IF($N$110="zákl. přenesená",$J$110,0)</f>
        <v>0</v>
      </c>
      <c r="BH110" s="151">
        <f>IF($N$110="sníž. přenesená",$J$110,0)</f>
        <v>0</v>
      </c>
      <c r="BI110" s="151">
        <f>IF($N$110="nulová",$J$110,0)</f>
        <v>0</v>
      </c>
      <c r="BJ110" s="84" t="s">
        <v>20</v>
      </c>
      <c r="BK110" s="151">
        <f>ROUND($I$110*$H$110,2)</f>
        <v>0</v>
      </c>
      <c r="BL110" s="84" t="s">
        <v>126</v>
      </c>
      <c r="BM110" s="84" t="s">
        <v>178</v>
      </c>
    </row>
    <row r="111" spans="2:51" s="6" customFormat="1" ht="15.75" customHeight="1">
      <c r="B111" s="152"/>
      <c r="C111" s="153"/>
      <c r="D111" s="154" t="s">
        <v>128</v>
      </c>
      <c r="E111" s="155"/>
      <c r="F111" s="155" t="s">
        <v>129</v>
      </c>
      <c r="G111" s="153"/>
      <c r="H111" s="156">
        <v>91.32</v>
      </c>
      <c r="J111" s="153"/>
      <c r="K111" s="153"/>
      <c r="L111" s="157"/>
      <c r="M111" s="158"/>
      <c r="N111" s="153"/>
      <c r="O111" s="153"/>
      <c r="P111" s="153"/>
      <c r="Q111" s="153"/>
      <c r="R111" s="153"/>
      <c r="S111" s="153"/>
      <c r="T111" s="159"/>
      <c r="AT111" s="160" t="s">
        <v>128</v>
      </c>
      <c r="AU111" s="160" t="s">
        <v>81</v>
      </c>
      <c r="AV111" s="160" t="s">
        <v>81</v>
      </c>
      <c r="AW111" s="160" t="s">
        <v>90</v>
      </c>
      <c r="AX111" s="160" t="s">
        <v>20</v>
      </c>
      <c r="AY111" s="160" t="s">
        <v>117</v>
      </c>
    </row>
    <row r="112" spans="2:63" s="127" customFormat="1" ht="30.75" customHeight="1">
      <c r="B112" s="128"/>
      <c r="C112" s="129"/>
      <c r="D112" s="129" t="s">
        <v>72</v>
      </c>
      <c r="E112" s="138" t="s">
        <v>179</v>
      </c>
      <c r="F112" s="138" t="s">
        <v>180</v>
      </c>
      <c r="G112" s="129"/>
      <c r="H112" s="129"/>
      <c r="J112" s="139">
        <f>$BK$112</f>
        <v>0</v>
      </c>
      <c r="K112" s="129"/>
      <c r="L112" s="132"/>
      <c r="M112" s="133"/>
      <c r="N112" s="129"/>
      <c r="O112" s="129"/>
      <c r="P112" s="134">
        <f>SUM($P$113:$P$119)</f>
        <v>0</v>
      </c>
      <c r="Q112" s="129"/>
      <c r="R112" s="134">
        <f>SUM($R$113:$R$119)</f>
        <v>0</v>
      </c>
      <c r="S112" s="129"/>
      <c r="T112" s="135">
        <f>SUM($T$113:$T$119)</f>
        <v>0</v>
      </c>
      <c r="AR112" s="136" t="s">
        <v>20</v>
      </c>
      <c r="AT112" s="136" t="s">
        <v>72</v>
      </c>
      <c r="AU112" s="136" t="s">
        <v>20</v>
      </c>
      <c r="AY112" s="136" t="s">
        <v>117</v>
      </c>
      <c r="BK112" s="137">
        <f>SUM($BK$113:$BK$119)</f>
        <v>0</v>
      </c>
    </row>
    <row r="113" spans="2:65" s="6" customFormat="1" ht="15.75" customHeight="1">
      <c r="B113" s="23"/>
      <c r="C113" s="140" t="s">
        <v>181</v>
      </c>
      <c r="D113" s="140" t="s">
        <v>121</v>
      </c>
      <c r="E113" s="141" t="s">
        <v>182</v>
      </c>
      <c r="F113" s="142" t="s">
        <v>183</v>
      </c>
      <c r="G113" s="143" t="s">
        <v>184</v>
      </c>
      <c r="H113" s="144">
        <v>15.969</v>
      </c>
      <c r="I113" s="145"/>
      <c r="J113" s="146">
        <f>ROUND($I$113*$H$113,2)</f>
        <v>0</v>
      </c>
      <c r="K113" s="142" t="s">
        <v>125</v>
      </c>
      <c r="L113" s="43"/>
      <c r="M113" s="147"/>
      <c r="N113" s="148" t="s">
        <v>44</v>
      </c>
      <c r="O113" s="24"/>
      <c r="P113" s="24"/>
      <c r="Q113" s="149">
        <v>0</v>
      </c>
      <c r="R113" s="149">
        <f>$Q$113*$H$113</f>
        <v>0</v>
      </c>
      <c r="S113" s="149">
        <v>0</v>
      </c>
      <c r="T113" s="150">
        <f>$S$113*$H$113</f>
        <v>0</v>
      </c>
      <c r="AR113" s="84" t="s">
        <v>126</v>
      </c>
      <c r="AT113" s="84" t="s">
        <v>121</v>
      </c>
      <c r="AU113" s="84" t="s">
        <v>81</v>
      </c>
      <c r="AY113" s="6" t="s">
        <v>117</v>
      </c>
      <c r="BE113" s="151">
        <f>IF($N$113="základní",$J$113,0)</f>
        <v>0</v>
      </c>
      <c r="BF113" s="151">
        <f>IF($N$113="snížená",$J$113,0)</f>
        <v>0</v>
      </c>
      <c r="BG113" s="151">
        <f>IF($N$113="zákl. přenesená",$J$113,0)</f>
        <v>0</v>
      </c>
      <c r="BH113" s="151">
        <f>IF($N$113="sníž. přenesená",$J$113,0)</f>
        <v>0</v>
      </c>
      <c r="BI113" s="151">
        <f>IF($N$113="nulová",$J$113,0)</f>
        <v>0</v>
      </c>
      <c r="BJ113" s="84" t="s">
        <v>20</v>
      </c>
      <c r="BK113" s="151">
        <f>ROUND($I$113*$H$113,2)</f>
        <v>0</v>
      </c>
      <c r="BL113" s="84" t="s">
        <v>126</v>
      </c>
      <c r="BM113" s="84" t="s">
        <v>185</v>
      </c>
    </row>
    <row r="114" spans="2:65" s="6" customFormat="1" ht="15.75" customHeight="1">
      <c r="B114" s="23"/>
      <c r="C114" s="143" t="s">
        <v>20</v>
      </c>
      <c r="D114" s="143" t="s">
        <v>121</v>
      </c>
      <c r="E114" s="141" t="s">
        <v>186</v>
      </c>
      <c r="F114" s="142" t="s">
        <v>187</v>
      </c>
      <c r="G114" s="143" t="s">
        <v>184</v>
      </c>
      <c r="H114" s="144">
        <v>15.969</v>
      </c>
      <c r="I114" s="145"/>
      <c r="J114" s="146">
        <f>ROUND($I$114*$H$114,2)</f>
        <v>0</v>
      </c>
      <c r="K114" s="142" t="s">
        <v>125</v>
      </c>
      <c r="L114" s="43"/>
      <c r="M114" s="147"/>
      <c r="N114" s="148" t="s">
        <v>44</v>
      </c>
      <c r="O114" s="24"/>
      <c r="P114" s="24"/>
      <c r="Q114" s="149">
        <v>0</v>
      </c>
      <c r="R114" s="149">
        <f>$Q$114*$H$114</f>
        <v>0</v>
      </c>
      <c r="S114" s="149">
        <v>0</v>
      </c>
      <c r="T114" s="150">
        <f>$S$114*$H$114</f>
        <v>0</v>
      </c>
      <c r="AR114" s="84" t="s">
        <v>126</v>
      </c>
      <c r="AT114" s="84" t="s">
        <v>121</v>
      </c>
      <c r="AU114" s="84" t="s">
        <v>81</v>
      </c>
      <c r="AY114" s="84" t="s">
        <v>117</v>
      </c>
      <c r="BE114" s="151">
        <f>IF($N$114="základní",$J$114,0)</f>
        <v>0</v>
      </c>
      <c r="BF114" s="151">
        <f>IF($N$114="snížená",$J$114,0)</f>
        <v>0</v>
      </c>
      <c r="BG114" s="151">
        <f>IF($N$114="zákl. přenesená",$J$114,0)</f>
        <v>0</v>
      </c>
      <c r="BH114" s="151">
        <f>IF($N$114="sníž. přenesená",$J$114,0)</f>
        <v>0</v>
      </c>
      <c r="BI114" s="151">
        <f>IF($N$114="nulová",$J$114,0)</f>
        <v>0</v>
      </c>
      <c r="BJ114" s="84" t="s">
        <v>20</v>
      </c>
      <c r="BK114" s="151">
        <f>ROUND($I$114*$H$114,2)</f>
        <v>0</v>
      </c>
      <c r="BL114" s="84" t="s">
        <v>126</v>
      </c>
      <c r="BM114" s="84" t="s">
        <v>188</v>
      </c>
    </row>
    <row r="115" spans="2:65" s="6" customFormat="1" ht="15.75" customHeight="1">
      <c r="B115" s="23"/>
      <c r="C115" s="143" t="s">
        <v>81</v>
      </c>
      <c r="D115" s="143" t="s">
        <v>121</v>
      </c>
      <c r="E115" s="141" t="s">
        <v>189</v>
      </c>
      <c r="F115" s="142" t="s">
        <v>190</v>
      </c>
      <c r="G115" s="143" t="s">
        <v>184</v>
      </c>
      <c r="H115" s="144">
        <v>159.69</v>
      </c>
      <c r="I115" s="145"/>
      <c r="J115" s="146">
        <f>ROUND($I$115*$H$115,2)</f>
        <v>0</v>
      </c>
      <c r="K115" s="142" t="s">
        <v>125</v>
      </c>
      <c r="L115" s="43"/>
      <c r="M115" s="147"/>
      <c r="N115" s="148" t="s">
        <v>44</v>
      </c>
      <c r="O115" s="24"/>
      <c r="P115" s="24"/>
      <c r="Q115" s="149">
        <v>0</v>
      </c>
      <c r="R115" s="149">
        <f>$Q$115*$H$115</f>
        <v>0</v>
      </c>
      <c r="S115" s="149">
        <v>0</v>
      </c>
      <c r="T115" s="150">
        <f>$S$115*$H$115</f>
        <v>0</v>
      </c>
      <c r="AR115" s="84" t="s">
        <v>126</v>
      </c>
      <c r="AT115" s="84" t="s">
        <v>121</v>
      </c>
      <c r="AU115" s="84" t="s">
        <v>81</v>
      </c>
      <c r="AY115" s="84" t="s">
        <v>117</v>
      </c>
      <c r="BE115" s="151">
        <f>IF($N$115="základní",$J$115,0)</f>
        <v>0</v>
      </c>
      <c r="BF115" s="151">
        <f>IF($N$115="snížená",$J$115,0)</f>
        <v>0</v>
      </c>
      <c r="BG115" s="151">
        <f>IF($N$115="zákl. přenesená",$J$115,0)</f>
        <v>0</v>
      </c>
      <c r="BH115" s="151">
        <f>IF($N$115="sníž. přenesená",$J$115,0)</f>
        <v>0</v>
      </c>
      <c r="BI115" s="151">
        <f>IF($N$115="nulová",$J$115,0)</f>
        <v>0</v>
      </c>
      <c r="BJ115" s="84" t="s">
        <v>20</v>
      </c>
      <c r="BK115" s="151">
        <f>ROUND($I$115*$H$115,2)</f>
        <v>0</v>
      </c>
      <c r="BL115" s="84" t="s">
        <v>126</v>
      </c>
      <c r="BM115" s="84" t="s">
        <v>191</v>
      </c>
    </row>
    <row r="116" spans="2:51" s="6" customFormat="1" ht="15.75" customHeight="1">
      <c r="B116" s="152"/>
      <c r="C116" s="153"/>
      <c r="D116" s="161" t="s">
        <v>128</v>
      </c>
      <c r="E116" s="153"/>
      <c r="F116" s="155" t="s">
        <v>192</v>
      </c>
      <c r="G116" s="153"/>
      <c r="H116" s="156">
        <v>159.69</v>
      </c>
      <c r="J116" s="153"/>
      <c r="K116" s="153"/>
      <c r="L116" s="157"/>
      <c r="M116" s="158"/>
      <c r="N116" s="153"/>
      <c r="O116" s="153"/>
      <c r="P116" s="153"/>
      <c r="Q116" s="153"/>
      <c r="R116" s="153"/>
      <c r="S116" s="153"/>
      <c r="T116" s="159"/>
      <c r="AT116" s="160" t="s">
        <v>128</v>
      </c>
      <c r="AU116" s="160" t="s">
        <v>81</v>
      </c>
      <c r="AV116" s="160" t="s">
        <v>81</v>
      </c>
      <c r="AW116" s="160" t="s">
        <v>73</v>
      </c>
      <c r="AX116" s="160" t="s">
        <v>20</v>
      </c>
      <c r="AY116" s="160" t="s">
        <v>117</v>
      </c>
    </row>
    <row r="117" spans="2:65" s="6" customFormat="1" ht="15.75" customHeight="1">
      <c r="B117" s="23"/>
      <c r="C117" s="140" t="s">
        <v>118</v>
      </c>
      <c r="D117" s="140" t="s">
        <v>121</v>
      </c>
      <c r="E117" s="141" t="s">
        <v>193</v>
      </c>
      <c r="F117" s="142" t="s">
        <v>194</v>
      </c>
      <c r="G117" s="143" t="s">
        <v>184</v>
      </c>
      <c r="H117" s="144">
        <v>4.08</v>
      </c>
      <c r="I117" s="145"/>
      <c r="J117" s="146">
        <f>ROUND($I$117*$H$117,2)</f>
        <v>0</v>
      </c>
      <c r="K117" s="142" t="s">
        <v>125</v>
      </c>
      <c r="L117" s="43"/>
      <c r="M117" s="147"/>
      <c r="N117" s="148" t="s">
        <v>44</v>
      </c>
      <c r="O117" s="24"/>
      <c r="P117" s="24"/>
      <c r="Q117" s="149">
        <v>0</v>
      </c>
      <c r="R117" s="149">
        <f>$Q$117*$H$117</f>
        <v>0</v>
      </c>
      <c r="S117" s="149">
        <v>0</v>
      </c>
      <c r="T117" s="150">
        <f>$S$117*$H$117</f>
        <v>0</v>
      </c>
      <c r="AR117" s="84" t="s">
        <v>126</v>
      </c>
      <c r="AT117" s="84" t="s">
        <v>121</v>
      </c>
      <c r="AU117" s="84" t="s">
        <v>81</v>
      </c>
      <c r="AY117" s="6" t="s">
        <v>117</v>
      </c>
      <c r="BE117" s="151">
        <f>IF($N$117="základní",$J$117,0)</f>
        <v>0</v>
      </c>
      <c r="BF117" s="151">
        <f>IF($N$117="snížená",$J$117,0)</f>
        <v>0</v>
      </c>
      <c r="BG117" s="151">
        <f>IF($N$117="zákl. přenesená",$J$117,0)</f>
        <v>0</v>
      </c>
      <c r="BH117" s="151">
        <f>IF($N$117="sníž. přenesená",$J$117,0)</f>
        <v>0</v>
      </c>
      <c r="BI117" s="151">
        <f>IF($N$117="nulová",$J$117,0)</f>
        <v>0</v>
      </c>
      <c r="BJ117" s="84" t="s">
        <v>20</v>
      </c>
      <c r="BK117" s="151">
        <f>ROUND($I$117*$H$117,2)</f>
        <v>0</v>
      </c>
      <c r="BL117" s="84" t="s">
        <v>126</v>
      </c>
      <c r="BM117" s="84" t="s">
        <v>195</v>
      </c>
    </row>
    <row r="118" spans="2:65" s="6" customFormat="1" ht="15.75" customHeight="1">
      <c r="B118" s="23"/>
      <c r="C118" s="143" t="s">
        <v>196</v>
      </c>
      <c r="D118" s="143" t="s">
        <v>121</v>
      </c>
      <c r="E118" s="141" t="s">
        <v>197</v>
      </c>
      <c r="F118" s="142" t="s">
        <v>198</v>
      </c>
      <c r="G118" s="143" t="s">
        <v>184</v>
      </c>
      <c r="H118" s="144">
        <v>11.89</v>
      </c>
      <c r="I118" s="145"/>
      <c r="J118" s="146">
        <f>ROUND($I$118*$H$118,2)</f>
        <v>0</v>
      </c>
      <c r="K118" s="142" t="s">
        <v>125</v>
      </c>
      <c r="L118" s="43"/>
      <c r="M118" s="147"/>
      <c r="N118" s="148" t="s">
        <v>44</v>
      </c>
      <c r="O118" s="24"/>
      <c r="P118" s="24"/>
      <c r="Q118" s="149">
        <v>0</v>
      </c>
      <c r="R118" s="149">
        <f>$Q$118*$H$118</f>
        <v>0</v>
      </c>
      <c r="S118" s="149">
        <v>0</v>
      </c>
      <c r="T118" s="150">
        <f>$S$118*$H$118</f>
        <v>0</v>
      </c>
      <c r="AR118" s="84" t="s">
        <v>126</v>
      </c>
      <c r="AT118" s="84" t="s">
        <v>121</v>
      </c>
      <c r="AU118" s="84" t="s">
        <v>81</v>
      </c>
      <c r="AY118" s="84" t="s">
        <v>117</v>
      </c>
      <c r="BE118" s="151">
        <f>IF($N$118="základní",$J$118,0)</f>
        <v>0</v>
      </c>
      <c r="BF118" s="151">
        <f>IF($N$118="snížená",$J$118,0)</f>
        <v>0</v>
      </c>
      <c r="BG118" s="151">
        <f>IF($N$118="zákl. přenesená",$J$118,0)</f>
        <v>0</v>
      </c>
      <c r="BH118" s="151">
        <f>IF($N$118="sníž. přenesená",$J$118,0)</f>
        <v>0</v>
      </c>
      <c r="BI118" s="151">
        <f>IF($N$118="nulová",$J$118,0)</f>
        <v>0</v>
      </c>
      <c r="BJ118" s="84" t="s">
        <v>20</v>
      </c>
      <c r="BK118" s="151">
        <f>ROUND($I$118*$H$118,2)</f>
        <v>0</v>
      </c>
      <c r="BL118" s="84" t="s">
        <v>126</v>
      </c>
      <c r="BM118" s="84" t="s">
        <v>199</v>
      </c>
    </row>
    <row r="119" spans="2:65" s="6" customFormat="1" ht="15.75" customHeight="1">
      <c r="B119" s="23"/>
      <c r="C119" s="143" t="s">
        <v>142</v>
      </c>
      <c r="D119" s="143" t="s">
        <v>121</v>
      </c>
      <c r="E119" s="141" t="s">
        <v>200</v>
      </c>
      <c r="F119" s="142" t="s">
        <v>201</v>
      </c>
      <c r="G119" s="143" t="s">
        <v>184</v>
      </c>
      <c r="H119" s="144">
        <v>15.969</v>
      </c>
      <c r="I119" s="145"/>
      <c r="J119" s="146">
        <f>ROUND($I$119*$H$119,2)</f>
        <v>0</v>
      </c>
      <c r="K119" s="142" t="s">
        <v>125</v>
      </c>
      <c r="L119" s="43"/>
      <c r="M119" s="147"/>
      <c r="N119" s="148" t="s">
        <v>44</v>
      </c>
      <c r="O119" s="24"/>
      <c r="P119" s="24"/>
      <c r="Q119" s="149">
        <v>0</v>
      </c>
      <c r="R119" s="149">
        <f>$Q$119*$H$119</f>
        <v>0</v>
      </c>
      <c r="S119" s="149">
        <v>0</v>
      </c>
      <c r="T119" s="150">
        <f>$S$119*$H$119</f>
        <v>0</v>
      </c>
      <c r="AR119" s="84" t="s">
        <v>126</v>
      </c>
      <c r="AT119" s="84" t="s">
        <v>121</v>
      </c>
      <c r="AU119" s="84" t="s">
        <v>81</v>
      </c>
      <c r="AY119" s="84" t="s">
        <v>117</v>
      </c>
      <c r="BE119" s="151">
        <f>IF($N$119="základní",$J$119,0)</f>
        <v>0</v>
      </c>
      <c r="BF119" s="151">
        <f>IF($N$119="snížená",$J$119,0)</f>
        <v>0</v>
      </c>
      <c r="BG119" s="151">
        <f>IF($N$119="zákl. přenesená",$J$119,0)</f>
        <v>0</v>
      </c>
      <c r="BH119" s="151">
        <f>IF($N$119="sníž. přenesená",$J$119,0)</f>
        <v>0</v>
      </c>
      <c r="BI119" s="151">
        <f>IF($N$119="nulová",$J$119,0)</f>
        <v>0</v>
      </c>
      <c r="BJ119" s="84" t="s">
        <v>20</v>
      </c>
      <c r="BK119" s="151">
        <f>ROUND($I$119*$H$119,2)</f>
        <v>0</v>
      </c>
      <c r="BL119" s="84" t="s">
        <v>126</v>
      </c>
      <c r="BM119" s="84" t="s">
        <v>202</v>
      </c>
    </row>
    <row r="120" spans="2:63" s="127" customFormat="1" ht="30.75" customHeight="1">
      <c r="B120" s="128"/>
      <c r="C120" s="129"/>
      <c r="D120" s="129" t="s">
        <v>72</v>
      </c>
      <c r="E120" s="138" t="s">
        <v>203</v>
      </c>
      <c r="F120" s="138" t="s">
        <v>204</v>
      </c>
      <c r="G120" s="129"/>
      <c r="H120" s="129"/>
      <c r="J120" s="139">
        <f>$BK$120</f>
        <v>0</v>
      </c>
      <c r="K120" s="129"/>
      <c r="L120" s="132"/>
      <c r="M120" s="133"/>
      <c r="N120" s="129"/>
      <c r="O120" s="129"/>
      <c r="P120" s="134">
        <f>$P$121</f>
        <v>0</v>
      </c>
      <c r="Q120" s="129"/>
      <c r="R120" s="134">
        <f>$R$121</f>
        <v>0</v>
      </c>
      <c r="S120" s="129"/>
      <c r="T120" s="135">
        <f>$T$121</f>
        <v>0</v>
      </c>
      <c r="AR120" s="136" t="s">
        <v>20</v>
      </c>
      <c r="AT120" s="136" t="s">
        <v>72</v>
      </c>
      <c r="AU120" s="136" t="s">
        <v>20</v>
      </c>
      <c r="AY120" s="136" t="s">
        <v>117</v>
      </c>
      <c r="BK120" s="137">
        <f>$BK$121</f>
        <v>0</v>
      </c>
    </row>
    <row r="121" spans="2:65" s="6" customFormat="1" ht="15.75" customHeight="1">
      <c r="B121" s="23"/>
      <c r="C121" s="143" t="s">
        <v>205</v>
      </c>
      <c r="D121" s="143" t="s">
        <v>121</v>
      </c>
      <c r="E121" s="141" t="s">
        <v>206</v>
      </c>
      <c r="F121" s="142" t="s">
        <v>207</v>
      </c>
      <c r="G121" s="143" t="s">
        <v>184</v>
      </c>
      <c r="H121" s="144">
        <v>7.056</v>
      </c>
      <c r="I121" s="145"/>
      <c r="J121" s="146">
        <f>ROUND($I$121*$H$121,2)</f>
        <v>0</v>
      </c>
      <c r="K121" s="142" t="s">
        <v>125</v>
      </c>
      <c r="L121" s="43"/>
      <c r="M121" s="147"/>
      <c r="N121" s="148" t="s">
        <v>44</v>
      </c>
      <c r="O121" s="24"/>
      <c r="P121" s="24"/>
      <c r="Q121" s="149">
        <v>0</v>
      </c>
      <c r="R121" s="149">
        <f>$Q$121*$H$121</f>
        <v>0</v>
      </c>
      <c r="S121" s="149">
        <v>0</v>
      </c>
      <c r="T121" s="150">
        <f>$S$121*$H$121</f>
        <v>0</v>
      </c>
      <c r="AR121" s="84" t="s">
        <v>126</v>
      </c>
      <c r="AT121" s="84" t="s">
        <v>121</v>
      </c>
      <c r="AU121" s="84" t="s">
        <v>81</v>
      </c>
      <c r="AY121" s="84" t="s">
        <v>117</v>
      </c>
      <c r="BE121" s="151">
        <f>IF($N$121="základní",$J$121,0)</f>
        <v>0</v>
      </c>
      <c r="BF121" s="151">
        <f>IF($N$121="snížená",$J$121,0)</f>
        <v>0</v>
      </c>
      <c r="BG121" s="151">
        <f>IF($N$121="zákl. přenesená",$J$121,0)</f>
        <v>0</v>
      </c>
      <c r="BH121" s="151">
        <f>IF($N$121="sníž. přenesená",$J$121,0)</f>
        <v>0</v>
      </c>
      <c r="BI121" s="151">
        <f>IF($N$121="nulová",$J$121,0)</f>
        <v>0</v>
      </c>
      <c r="BJ121" s="84" t="s">
        <v>20</v>
      </c>
      <c r="BK121" s="151">
        <f>ROUND($I$121*$H$121,2)</f>
        <v>0</v>
      </c>
      <c r="BL121" s="84" t="s">
        <v>126</v>
      </c>
      <c r="BM121" s="84" t="s">
        <v>208</v>
      </c>
    </row>
    <row r="122" spans="2:63" s="127" customFormat="1" ht="37.5" customHeight="1">
      <c r="B122" s="128"/>
      <c r="C122" s="129"/>
      <c r="D122" s="129" t="s">
        <v>72</v>
      </c>
      <c r="E122" s="130" t="s">
        <v>209</v>
      </c>
      <c r="F122" s="130" t="s">
        <v>210</v>
      </c>
      <c r="G122" s="129"/>
      <c r="H122" s="129"/>
      <c r="J122" s="131">
        <f>$BK$122</f>
        <v>0</v>
      </c>
      <c r="K122" s="129"/>
      <c r="L122" s="132"/>
      <c r="M122" s="133"/>
      <c r="N122" s="129"/>
      <c r="O122" s="129"/>
      <c r="P122" s="134">
        <f>$P$123+$P$126</f>
        <v>0</v>
      </c>
      <c r="Q122" s="129"/>
      <c r="R122" s="134">
        <f>$R$123+$R$126</f>
        <v>6.914000000000001</v>
      </c>
      <c r="S122" s="129"/>
      <c r="T122" s="135">
        <f>$T$123+$T$126</f>
        <v>4.08</v>
      </c>
      <c r="AR122" s="136" t="s">
        <v>81</v>
      </c>
      <c r="AT122" s="136" t="s">
        <v>72</v>
      </c>
      <c r="AU122" s="136" t="s">
        <v>73</v>
      </c>
      <c r="AY122" s="136" t="s">
        <v>117</v>
      </c>
      <c r="BK122" s="137">
        <f>$BK$123+$BK$126</f>
        <v>0</v>
      </c>
    </row>
    <row r="123" spans="2:63" s="127" customFormat="1" ht="21" customHeight="1">
      <c r="B123" s="128"/>
      <c r="C123" s="129"/>
      <c r="D123" s="129" t="s">
        <v>72</v>
      </c>
      <c r="E123" s="138" t="s">
        <v>211</v>
      </c>
      <c r="F123" s="138" t="s">
        <v>212</v>
      </c>
      <c r="G123" s="129"/>
      <c r="H123" s="129"/>
      <c r="J123" s="139">
        <f>$BK$123</f>
        <v>0</v>
      </c>
      <c r="K123" s="129"/>
      <c r="L123" s="132"/>
      <c r="M123" s="133"/>
      <c r="N123" s="129"/>
      <c r="O123" s="129"/>
      <c r="P123" s="134">
        <f>SUM($P$124:$P$125)</f>
        <v>0</v>
      </c>
      <c r="Q123" s="129"/>
      <c r="R123" s="134">
        <f>SUM($R$124:$R$125)</f>
        <v>0.034</v>
      </c>
      <c r="S123" s="129"/>
      <c r="T123" s="135">
        <f>SUM($T$124:$T$125)</f>
        <v>0</v>
      </c>
      <c r="AR123" s="136" t="s">
        <v>81</v>
      </c>
      <c r="AT123" s="136" t="s">
        <v>72</v>
      </c>
      <c r="AU123" s="136" t="s">
        <v>20</v>
      </c>
      <c r="AY123" s="136" t="s">
        <v>117</v>
      </c>
      <c r="BK123" s="137">
        <f>SUM($BK$124:$BK$125)</f>
        <v>0</v>
      </c>
    </row>
    <row r="124" spans="2:65" s="6" customFormat="1" ht="27" customHeight="1">
      <c r="B124" s="23"/>
      <c r="C124" s="143" t="s">
        <v>213</v>
      </c>
      <c r="D124" s="143" t="s">
        <v>121</v>
      </c>
      <c r="E124" s="141" t="s">
        <v>214</v>
      </c>
      <c r="F124" s="142" t="s">
        <v>215</v>
      </c>
      <c r="G124" s="143" t="s">
        <v>216</v>
      </c>
      <c r="H124" s="144">
        <v>34</v>
      </c>
      <c r="I124" s="145"/>
      <c r="J124" s="146">
        <f>ROUND($I$124*$H$124,2)</f>
        <v>0</v>
      </c>
      <c r="K124" s="142"/>
      <c r="L124" s="43"/>
      <c r="M124" s="147"/>
      <c r="N124" s="148" t="s">
        <v>44</v>
      </c>
      <c r="O124" s="24"/>
      <c r="P124" s="24"/>
      <c r="Q124" s="149">
        <v>0.001</v>
      </c>
      <c r="R124" s="149">
        <f>$Q$124*$H$124</f>
        <v>0.034</v>
      </c>
      <c r="S124" s="149">
        <v>0</v>
      </c>
      <c r="T124" s="150">
        <f>$S$124*$H$124</f>
        <v>0</v>
      </c>
      <c r="AR124" s="84" t="s">
        <v>153</v>
      </c>
      <c r="AT124" s="84" t="s">
        <v>121</v>
      </c>
      <c r="AU124" s="84" t="s">
        <v>81</v>
      </c>
      <c r="AY124" s="84" t="s">
        <v>117</v>
      </c>
      <c r="BE124" s="151">
        <f>IF($N$124="základní",$J$124,0)</f>
        <v>0</v>
      </c>
      <c r="BF124" s="151">
        <f>IF($N$124="snížená",$J$124,0)</f>
        <v>0</v>
      </c>
      <c r="BG124" s="151">
        <f>IF($N$124="zákl. přenesená",$J$124,0)</f>
        <v>0</v>
      </c>
      <c r="BH124" s="151">
        <f>IF($N$124="sníž. přenesená",$J$124,0)</f>
        <v>0</v>
      </c>
      <c r="BI124" s="151">
        <f>IF($N$124="nulová",$J$124,0)</f>
        <v>0</v>
      </c>
      <c r="BJ124" s="84" t="s">
        <v>20</v>
      </c>
      <c r="BK124" s="151">
        <f>ROUND($I$124*$H$124,2)</f>
        <v>0</v>
      </c>
      <c r="BL124" s="84" t="s">
        <v>153</v>
      </c>
      <c r="BM124" s="84" t="s">
        <v>217</v>
      </c>
    </row>
    <row r="125" spans="2:65" s="6" customFormat="1" ht="15.75" customHeight="1">
      <c r="B125" s="23"/>
      <c r="C125" s="143" t="s">
        <v>218</v>
      </c>
      <c r="D125" s="143" t="s">
        <v>121</v>
      </c>
      <c r="E125" s="141" t="s">
        <v>219</v>
      </c>
      <c r="F125" s="142" t="s">
        <v>220</v>
      </c>
      <c r="G125" s="143" t="s">
        <v>184</v>
      </c>
      <c r="H125" s="144">
        <v>0.034</v>
      </c>
      <c r="I125" s="145"/>
      <c r="J125" s="146">
        <f>ROUND($I$125*$H$125,2)</f>
        <v>0</v>
      </c>
      <c r="K125" s="142" t="s">
        <v>125</v>
      </c>
      <c r="L125" s="43"/>
      <c r="M125" s="147"/>
      <c r="N125" s="148" t="s">
        <v>44</v>
      </c>
      <c r="O125" s="24"/>
      <c r="P125" s="24"/>
      <c r="Q125" s="149">
        <v>0</v>
      </c>
      <c r="R125" s="149">
        <f>$Q$125*$H$125</f>
        <v>0</v>
      </c>
      <c r="S125" s="149">
        <v>0</v>
      </c>
      <c r="T125" s="150">
        <f>$S$125*$H$125</f>
        <v>0</v>
      </c>
      <c r="AR125" s="84" t="s">
        <v>153</v>
      </c>
      <c r="AT125" s="84" t="s">
        <v>121</v>
      </c>
      <c r="AU125" s="84" t="s">
        <v>81</v>
      </c>
      <c r="AY125" s="84" t="s">
        <v>117</v>
      </c>
      <c r="BE125" s="151">
        <f>IF($N$125="základní",$J$125,0)</f>
        <v>0</v>
      </c>
      <c r="BF125" s="151">
        <f>IF($N$125="snížená",$J$125,0)</f>
        <v>0</v>
      </c>
      <c r="BG125" s="151">
        <f>IF($N$125="zákl. přenesená",$J$125,0)</f>
        <v>0</v>
      </c>
      <c r="BH125" s="151">
        <f>IF($N$125="sníž. přenesená",$J$125,0)</f>
        <v>0</v>
      </c>
      <c r="BI125" s="151">
        <f>IF($N$125="nulová",$J$125,0)</f>
        <v>0</v>
      </c>
      <c r="BJ125" s="84" t="s">
        <v>20</v>
      </c>
      <c r="BK125" s="151">
        <f>ROUND($I$125*$H$125,2)</f>
        <v>0</v>
      </c>
      <c r="BL125" s="84" t="s">
        <v>153</v>
      </c>
      <c r="BM125" s="84" t="s">
        <v>221</v>
      </c>
    </row>
    <row r="126" spans="2:63" s="127" customFormat="1" ht="30.75" customHeight="1">
      <c r="B126" s="128"/>
      <c r="C126" s="129"/>
      <c r="D126" s="129" t="s">
        <v>72</v>
      </c>
      <c r="E126" s="138" t="s">
        <v>222</v>
      </c>
      <c r="F126" s="138" t="s">
        <v>223</v>
      </c>
      <c r="G126" s="129"/>
      <c r="H126" s="129"/>
      <c r="J126" s="139">
        <f>$BK$126</f>
        <v>0</v>
      </c>
      <c r="K126" s="129"/>
      <c r="L126" s="132"/>
      <c r="M126" s="133"/>
      <c r="N126" s="129"/>
      <c r="O126" s="129"/>
      <c r="P126" s="134">
        <f>SUM($P$127:$P$131)</f>
        <v>0</v>
      </c>
      <c r="Q126" s="129"/>
      <c r="R126" s="134">
        <f>SUM($R$127:$R$131)</f>
        <v>6.880000000000001</v>
      </c>
      <c r="S126" s="129"/>
      <c r="T126" s="135">
        <f>SUM($T$127:$T$131)</f>
        <v>4.08</v>
      </c>
      <c r="AR126" s="136" t="s">
        <v>81</v>
      </c>
      <c r="AT126" s="136" t="s">
        <v>72</v>
      </c>
      <c r="AU126" s="136" t="s">
        <v>20</v>
      </c>
      <c r="AY126" s="136" t="s">
        <v>117</v>
      </c>
      <c r="BK126" s="137">
        <f>SUM($BK$127:$BK$131)</f>
        <v>0</v>
      </c>
    </row>
    <row r="127" spans="2:65" s="6" customFormat="1" ht="15.75" customHeight="1">
      <c r="B127" s="23"/>
      <c r="C127" s="143" t="s">
        <v>224</v>
      </c>
      <c r="D127" s="143" t="s">
        <v>121</v>
      </c>
      <c r="E127" s="141" t="s">
        <v>225</v>
      </c>
      <c r="F127" s="142" t="s">
        <v>226</v>
      </c>
      <c r="G127" s="143" t="s">
        <v>216</v>
      </c>
      <c r="H127" s="144">
        <v>34</v>
      </c>
      <c r="I127" s="145"/>
      <c r="J127" s="146">
        <f>ROUND($I$127*$H$127,2)</f>
        <v>0</v>
      </c>
      <c r="K127" s="142"/>
      <c r="L127" s="43"/>
      <c r="M127" s="147"/>
      <c r="N127" s="148" t="s">
        <v>44</v>
      </c>
      <c r="O127" s="24"/>
      <c r="P127" s="24"/>
      <c r="Q127" s="149">
        <v>0</v>
      </c>
      <c r="R127" s="149">
        <f>$Q$127*$H$127</f>
        <v>0</v>
      </c>
      <c r="S127" s="149">
        <v>0.12</v>
      </c>
      <c r="T127" s="150">
        <f>$S$127*$H$127</f>
        <v>4.08</v>
      </c>
      <c r="AR127" s="84" t="s">
        <v>153</v>
      </c>
      <c r="AT127" s="84" t="s">
        <v>121</v>
      </c>
      <c r="AU127" s="84" t="s">
        <v>81</v>
      </c>
      <c r="AY127" s="84" t="s">
        <v>117</v>
      </c>
      <c r="BE127" s="151">
        <f>IF($N$127="základní",$J$127,0)</f>
        <v>0</v>
      </c>
      <c r="BF127" s="151">
        <f>IF($N$127="snížená",$J$127,0)</f>
        <v>0</v>
      </c>
      <c r="BG127" s="151">
        <f>IF($N$127="zákl. přenesená",$J$127,0)</f>
        <v>0</v>
      </c>
      <c r="BH127" s="151">
        <f>IF($N$127="sníž. přenesená",$J$127,0)</f>
        <v>0</v>
      </c>
      <c r="BI127" s="151">
        <f>IF($N$127="nulová",$J$127,0)</f>
        <v>0</v>
      </c>
      <c r="BJ127" s="84" t="s">
        <v>20</v>
      </c>
      <c r="BK127" s="151">
        <f>ROUND($I$127*$H$127,2)</f>
        <v>0</v>
      </c>
      <c r="BL127" s="84" t="s">
        <v>153</v>
      </c>
      <c r="BM127" s="84" t="s">
        <v>227</v>
      </c>
    </row>
    <row r="128" spans="2:65" s="6" customFormat="1" ht="39" customHeight="1">
      <c r="B128" s="23"/>
      <c r="C128" s="143" t="s">
        <v>228</v>
      </c>
      <c r="D128" s="143" t="s">
        <v>121</v>
      </c>
      <c r="E128" s="141" t="s">
        <v>229</v>
      </c>
      <c r="F128" s="142" t="s">
        <v>230</v>
      </c>
      <c r="G128" s="143" t="s">
        <v>216</v>
      </c>
      <c r="H128" s="144">
        <v>30</v>
      </c>
      <c r="I128" s="145"/>
      <c r="J128" s="146">
        <f>ROUND($I$128*$H$128,2)</f>
        <v>0</v>
      </c>
      <c r="K128" s="142"/>
      <c r="L128" s="43"/>
      <c r="M128" s="147"/>
      <c r="N128" s="148" t="s">
        <v>44</v>
      </c>
      <c r="O128" s="24"/>
      <c r="P128" s="24"/>
      <c r="Q128" s="149">
        <v>0.2</v>
      </c>
      <c r="R128" s="149">
        <f>$Q$128*$H$128</f>
        <v>6</v>
      </c>
      <c r="S128" s="149">
        <v>0</v>
      </c>
      <c r="T128" s="150">
        <f>$S$128*$H$128</f>
        <v>0</v>
      </c>
      <c r="AR128" s="84" t="s">
        <v>153</v>
      </c>
      <c r="AT128" s="84" t="s">
        <v>121</v>
      </c>
      <c r="AU128" s="84" t="s">
        <v>81</v>
      </c>
      <c r="AY128" s="84" t="s">
        <v>117</v>
      </c>
      <c r="BE128" s="151">
        <f>IF($N$128="základní",$J$128,0)</f>
        <v>0</v>
      </c>
      <c r="BF128" s="151">
        <f>IF($N$128="snížená",$J$128,0)</f>
        <v>0</v>
      </c>
      <c r="BG128" s="151">
        <f>IF($N$128="zákl. přenesená",$J$128,0)</f>
        <v>0</v>
      </c>
      <c r="BH128" s="151">
        <f>IF($N$128="sníž. přenesená",$J$128,0)</f>
        <v>0</v>
      </c>
      <c r="BI128" s="151">
        <f>IF($N$128="nulová",$J$128,0)</f>
        <v>0</v>
      </c>
      <c r="BJ128" s="84" t="s">
        <v>20</v>
      </c>
      <c r="BK128" s="151">
        <f>ROUND($I$128*$H$128,2)</f>
        <v>0</v>
      </c>
      <c r="BL128" s="84" t="s">
        <v>153</v>
      </c>
      <c r="BM128" s="84" t="s">
        <v>231</v>
      </c>
    </row>
    <row r="129" spans="2:65" s="6" customFormat="1" ht="39" customHeight="1">
      <c r="B129" s="23"/>
      <c r="C129" s="143" t="s">
        <v>232</v>
      </c>
      <c r="D129" s="143" t="s">
        <v>121</v>
      </c>
      <c r="E129" s="141" t="s">
        <v>233</v>
      </c>
      <c r="F129" s="142" t="s">
        <v>234</v>
      </c>
      <c r="G129" s="143" t="s">
        <v>216</v>
      </c>
      <c r="H129" s="144">
        <v>2</v>
      </c>
      <c r="I129" s="145"/>
      <c r="J129" s="146">
        <f>ROUND($I$129*$H$129,2)</f>
        <v>0</v>
      </c>
      <c r="K129" s="142"/>
      <c r="L129" s="43"/>
      <c r="M129" s="147"/>
      <c r="N129" s="148" t="s">
        <v>44</v>
      </c>
      <c r="O129" s="24"/>
      <c r="P129" s="24"/>
      <c r="Q129" s="149">
        <v>0.22</v>
      </c>
      <c r="R129" s="149">
        <f>$Q$129*$H$129</f>
        <v>0.44</v>
      </c>
      <c r="S129" s="149">
        <v>0</v>
      </c>
      <c r="T129" s="150">
        <f>$S$129*$H$129</f>
        <v>0</v>
      </c>
      <c r="AR129" s="84" t="s">
        <v>153</v>
      </c>
      <c r="AT129" s="84" t="s">
        <v>121</v>
      </c>
      <c r="AU129" s="84" t="s">
        <v>81</v>
      </c>
      <c r="AY129" s="84" t="s">
        <v>117</v>
      </c>
      <c r="BE129" s="151">
        <f>IF($N$129="základní",$J$129,0)</f>
        <v>0</v>
      </c>
      <c r="BF129" s="151">
        <f>IF($N$129="snížená",$J$129,0)</f>
        <v>0</v>
      </c>
      <c r="BG129" s="151">
        <f>IF($N$129="zákl. přenesená",$J$129,0)</f>
        <v>0</v>
      </c>
      <c r="BH129" s="151">
        <f>IF($N$129="sníž. přenesená",$J$129,0)</f>
        <v>0</v>
      </c>
      <c r="BI129" s="151">
        <f>IF($N$129="nulová",$J$129,0)</f>
        <v>0</v>
      </c>
      <c r="BJ129" s="84" t="s">
        <v>20</v>
      </c>
      <c r="BK129" s="151">
        <f>ROUND($I$129*$H$129,2)</f>
        <v>0</v>
      </c>
      <c r="BL129" s="84" t="s">
        <v>153</v>
      </c>
      <c r="BM129" s="84" t="s">
        <v>235</v>
      </c>
    </row>
    <row r="130" spans="2:65" s="6" customFormat="1" ht="39" customHeight="1">
      <c r="B130" s="23"/>
      <c r="C130" s="143" t="s">
        <v>236</v>
      </c>
      <c r="D130" s="143" t="s">
        <v>121</v>
      </c>
      <c r="E130" s="141" t="s">
        <v>237</v>
      </c>
      <c r="F130" s="142" t="s">
        <v>238</v>
      </c>
      <c r="G130" s="143" t="s">
        <v>216</v>
      </c>
      <c r="H130" s="144">
        <v>2</v>
      </c>
      <c r="I130" s="145"/>
      <c r="J130" s="146">
        <f>ROUND($I$130*$H$130,2)</f>
        <v>0</v>
      </c>
      <c r="K130" s="142"/>
      <c r="L130" s="43"/>
      <c r="M130" s="147"/>
      <c r="N130" s="148" t="s">
        <v>44</v>
      </c>
      <c r="O130" s="24"/>
      <c r="P130" s="24"/>
      <c r="Q130" s="149">
        <v>0.22</v>
      </c>
      <c r="R130" s="149">
        <f>$Q$130*$H$130</f>
        <v>0.44</v>
      </c>
      <c r="S130" s="149">
        <v>0</v>
      </c>
      <c r="T130" s="150">
        <f>$S$130*$H$130</f>
        <v>0</v>
      </c>
      <c r="AR130" s="84" t="s">
        <v>153</v>
      </c>
      <c r="AT130" s="84" t="s">
        <v>121</v>
      </c>
      <c r="AU130" s="84" t="s">
        <v>81</v>
      </c>
      <c r="AY130" s="84" t="s">
        <v>117</v>
      </c>
      <c r="BE130" s="151">
        <f>IF($N$130="základní",$J$130,0)</f>
        <v>0</v>
      </c>
      <c r="BF130" s="151">
        <f>IF($N$130="snížená",$J$130,0)</f>
        <v>0</v>
      </c>
      <c r="BG130" s="151">
        <f>IF($N$130="zákl. přenesená",$J$130,0)</f>
        <v>0</v>
      </c>
      <c r="BH130" s="151">
        <f>IF($N$130="sníž. přenesená",$J$130,0)</f>
        <v>0</v>
      </c>
      <c r="BI130" s="151">
        <f>IF($N$130="nulová",$J$130,0)</f>
        <v>0</v>
      </c>
      <c r="BJ130" s="84" t="s">
        <v>20</v>
      </c>
      <c r="BK130" s="151">
        <f>ROUND($I$130*$H$130,2)</f>
        <v>0</v>
      </c>
      <c r="BL130" s="84" t="s">
        <v>153</v>
      </c>
      <c r="BM130" s="84" t="s">
        <v>239</v>
      </c>
    </row>
    <row r="131" spans="2:65" s="6" customFormat="1" ht="15.75" customHeight="1">
      <c r="B131" s="23"/>
      <c r="C131" s="143" t="s">
        <v>240</v>
      </c>
      <c r="D131" s="143" t="s">
        <v>121</v>
      </c>
      <c r="E131" s="141" t="s">
        <v>241</v>
      </c>
      <c r="F131" s="142" t="s">
        <v>242</v>
      </c>
      <c r="G131" s="143" t="s">
        <v>184</v>
      </c>
      <c r="H131" s="144">
        <v>6.88</v>
      </c>
      <c r="I131" s="145"/>
      <c r="J131" s="146">
        <f>ROUND($I$131*$H$131,2)</f>
        <v>0</v>
      </c>
      <c r="K131" s="142" t="s">
        <v>125</v>
      </c>
      <c r="L131" s="43"/>
      <c r="M131" s="147"/>
      <c r="N131" s="162" t="s">
        <v>44</v>
      </c>
      <c r="O131" s="163"/>
      <c r="P131" s="163"/>
      <c r="Q131" s="164">
        <v>0</v>
      </c>
      <c r="R131" s="164">
        <f>$Q$131*$H$131</f>
        <v>0</v>
      </c>
      <c r="S131" s="164">
        <v>0</v>
      </c>
      <c r="T131" s="165">
        <f>$S$131*$H$131</f>
        <v>0</v>
      </c>
      <c r="AR131" s="84" t="s">
        <v>153</v>
      </c>
      <c r="AT131" s="84" t="s">
        <v>121</v>
      </c>
      <c r="AU131" s="84" t="s">
        <v>81</v>
      </c>
      <c r="AY131" s="84" t="s">
        <v>117</v>
      </c>
      <c r="BE131" s="151">
        <f>IF($N$131="základní",$J$131,0)</f>
        <v>0</v>
      </c>
      <c r="BF131" s="151">
        <f>IF($N$131="snížená",$J$131,0)</f>
        <v>0</v>
      </c>
      <c r="BG131" s="151">
        <f>IF($N$131="zákl. přenesená",$J$131,0)</f>
        <v>0</v>
      </c>
      <c r="BH131" s="151">
        <f>IF($N$131="sníž. přenesená",$J$131,0)</f>
        <v>0</v>
      </c>
      <c r="BI131" s="151">
        <f>IF($N$131="nulová",$J$131,0)</f>
        <v>0</v>
      </c>
      <c r="BJ131" s="84" t="s">
        <v>20</v>
      </c>
      <c r="BK131" s="151">
        <f>ROUND($I$131*$H$131,2)</f>
        <v>0</v>
      </c>
      <c r="BL131" s="84" t="s">
        <v>153</v>
      </c>
      <c r="BM131" s="84" t="s">
        <v>243</v>
      </c>
    </row>
    <row r="132" spans="2:12" s="6" customFormat="1" ht="7.5" customHeight="1">
      <c r="B132" s="38"/>
      <c r="C132" s="39"/>
      <c r="D132" s="39"/>
      <c r="E132" s="39"/>
      <c r="F132" s="39"/>
      <c r="G132" s="39"/>
      <c r="H132" s="39"/>
      <c r="I132" s="96"/>
      <c r="J132" s="39"/>
      <c r="K132" s="39"/>
      <c r="L132" s="43"/>
    </row>
    <row r="133" s="2" customFormat="1" ht="14.25" customHeight="1"/>
  </sheetData>
  <sheetProtection password="CC35" sheet="1" objects="1" scenarios="1" formatColumns="0" formatRows="0" sort="0" autoFilter="0"/>
  <autoFilter ref="C84:K84"/>
  <mergeCells count="9">
    <mergeCell ref="E77:H77"/>
    <mergeCell ref="G1:H1"/>
    <mergeCell ref="L2:V2"/>
    <mergeCell ref="E7:H7"/>
    <mergeCell ref="E9:H9"/>
    <mergeCell ref="E24:H24"/>
    <mergeCell ref="E45:H45"/>
    <mergeCell ref="E47:H47"/>
    <mergeCell ref="E75:H75"/>
  </mergeCells>
  <hyperlinks>
    <hyperlink ref="F1:G1" location="C2" tooltip="Krycí list soupisu" display="1) Krycí list soupisu"/>
    <hyperlink ref="G1:H1" location="C54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2" sqref="A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215"/>
      <c r="C2" s="216"/>
      <c r="D2" s="216"/>
      <c r="E2" s="216"/>
      <c r="F2" s="216"/>
      <c r="G2" s="216"/>
      <c r="H2" s="216"/>
      <c r="I2" s="216"/>
      <c r="J2" s="216"/>
      <c r="K2" s="217"/>
    </row>
    <row r="3" spans="2:11" s="221" customFormat="1" ht="45" customHeight="1">
      <c r="B3" s="218"/>
      <c r="C3" s="219" t="s">
        <v>251</v>
      </c>
      <c r="D3" s="219"/>
      <c r="E3" s="219"/>
      <c r="F3" s="219"/>
      <c r="G3" s="219"/>
      <c r="H3" s="219"/>
      <c r="I3" s="219"/>
      <c r="J3" s="219"/>
      <c r="K3" s="220"/>
    </row>
    <row r="4" spans="2:11" ht="25.5" customHeight="1">
      <c r="B4" s="222"/>
      <c r="C4" s="223" t="s">
        <v>252</v>
      </c>
      <c r="D4" s="223"/>
      <c r="E4" s="223"/>
      <c r="F4" s="223"/>
      <c r="G4" s="223"/>
      <c r="H4" s="223"/>
      <c r="I4" s="223"/>
      <c r="J4" s="223"/>
      <c r="K4" s="224"/>
    </row>
    <row r="5" spans="2:11" ht="5.25" customHeight="1">
      <c r="B5" s="222"/>
      <c r="C5" s="225"/>
      <c r="D5" s="225"/>
      <c r="E5" s="225"/>
      <c r="F5" s="225"/>
      <c r="G5" s="225"/>
      <c r="H5" s="225"/>
      <c r="I5" s="225"/>
      <c r="J5" s="225"/>
      <c r="K5" s="224"/>
    </row>
    <row r="6" spans="2:11" ht="15" customHeight="1">
      <c r="B6" s="222"/>
      <c r="C6" s="226" t="s">
        <v>253</v>
      </c>
      <c r="D6" s="226"/>
      <c r="E6" s="226"/>
      <c r="F6" s="226"/>
      <c r="G6" s="226"/>
      <c r="H6" s="226"/>
      <c r="I6" s="226"/>
      <c r="J6" s="226"/>
      <c r="K6" s="224"/>
    </row>
    <row r="7" spans="2:11" ht="15" customHeight="1">
      <c r="B7" s="227"/>
      <c r="C7" s="226" t="s">
        <v>254</v>
      </c>
      <c r="D7" s="226"/>
      <c r="E7" s="226"/>
      <c r="F7" s="226"/>
      <c r="G7" s="226"/>
      <c r="H7" s="226"/>
      <c r="I7" s="226"/>
      <c r="J7" s="226"/>
      <c r="K7" s="224"/>
    </row>
    <row r="8" spans="2:11" ht="12.75" customHeight="1">
      <c r="B8" s="227"/>
      <c r="C8" s="228"/>
      <c r="D8" s="228"/>
      <c r="E8" s="228"/>
      <c r="F8" s="228"/>
      <c r="G8" s="228"/>
      <c r="H8" s="228"/>
      <c r="I8" s="228"/>
      <c r="J8" s="228"/>
      <c r="K8" s="224"/>
    </row>
    <row r="9" spans="2:11" ht="15" customHeight="1">
      <c r="B9" s="227"/>
      <c r="C9" s="226" t="s">
        <v>255</v>
      </c>
      <c r="D9" s="226"/>
      <c r="E9" s="226"/>
      <c r="F9" s="226"/>
      <c r="G9" s="226"/>
      <c r="H9" s="226"/>
      <c r="I9" s="226"/>
      <c r="J9" s="226"/>
      <c r="K9" s="224"/>
    </row>
    <row r="10" spans="2:11" ht="15" customHeight="1">
      <c r="B10" s="227"/>
      <c r="C10" s="228"/>
      <c r="D10" s="226" t="s">
        <v>256</v>
      </c>
      <c r="E10" s="226"/>
      <c r="F10" s="226"/>
      <c r="G10" s="226"/>
      <c r="H10" s="226"/>
      <c r="I10" s="226"/>
      <c r="J10" s="226"/>
      <c r="K10" s="224"/>
    </row>
    <row r="11" spans="2:11" ht="15" customHeight="1">
      <c r="B11" s="227"/>
      <c r="C11" s="229"/>
      <c r="D11" s="226" t="s">
        <v>257</v>
      </c>
      <c r="E11" s="226"/>
      <c r="F11" s="226"/>
      <c r="G11" s="226"/>
      <c r="H11" s="226"/>
      <c r="I11" s="226"/>
      <c r="J11" s="226"/>
      <c r="K11" s="224"/>
    </row>
    <row r="12" spans="2:11" ht="12.75" customHeight="1">
      <c r="B12" s="227"/>
      <c r="C12" s="229"/>
      <c r="D12" s="229"/>
      <c r="E12" s="229"/>
      <c r="F12" s="229"/>
      <c r="G12" s="229"/>
      <c r="H12" s="229"/>
      <c r="I12" s="229"/>
      <c r="J12" s="229"/>
      <c r="K12" s="224"/>
    </row>
    <row r="13" spans="2:11" ht="15" customHeight="1">
      <c r="B13" s="227"/>
      <c r="C13" s="229"/>
      <c r="D13" s="226" t="s">
        <v>258</v>
      </c>
      <c r="E13" s="226"/>
      <c r="F13" s="226"/>
      <c r="G13" s="226"/>
      <c r="H13" s="226"/>
      <c r="I13" s="226"/>
      <c r="J13" s="226"/>
      <c r="K13" s="224"/>
    </row>
    <row r="14" spans="2:11" ht="15" customHeight="1">
      <c r="B14" s="227"/>
      <c r="C14" s="229"/>
      <c r="D14" s="226" t="s">
        <v>259</v>
      </c>
      <c r="E14" s="226"/>
      <c r="F14" s="226"/>
      <c r="G14" s="226"/>
      <c r="H14" s="226"/>
      <c r="I14" s="226"/>
      <c r="J14" s="226"/>
      <c r="K14" s="224"/>
    </row>
    <row r="15" spans="2:11" ht="15" customHeight="1">
      <c r="B15" s="227"/>
      <c r="C15" s="229"/>
      <c r="D15" s="226" t="s">
        <v>260</v>
      </c>
      <c r="E15" s="226"/>
      <c r="F15" s="226"/>
      <c r="G15" s="226"/>
      <c r="H15" s="226"/>
      <c r="I15" s="226"/>
      <c r="J15" s="226"/>
      <c r="K15" s="224"/>
    </row>
    <row r="16" spans="2:11" ht="15" customHeight="1">
      <c r="B16" s="227"/>
      <c r="C16" s="229"/>
      <c r="D16" s="229"/>
      <c r="E16" s="230" t="s">
        <v>79</v>
      </c>
      <c r="F16" s="226" t="s">
        <v>261</v>
      </c>
      <c r="G16" s="226"/>
      <c r="H16" s="226"/>
      <c r="I16" s="226"/>
      <c r="J16" s="226"/>
      <c r="K16" s="224"/>
    </row>
    <row r="17" spans="2:11" ht="15" customHeight="1">
      <c r="B17" s="227"/>
      <c r="C17" s="229"/>
      <c r="D17" s="229"/>
      <c r="E17" s="230" t="s">
        <v>262</v>
      </c>
      <c r="F17" s="226" t="s">
        <v>263</v>
      </c>
      <c r="G17" s="226"/>
      <c r="H17" s="226"/>
      <c r="I17" s="226"/>
      <c r="J17" s="226"/>
      <c r="K17" s="224"/>
    </row>
    <row r="18" spans="2:11" ht="15" customHeight="1">
      <c r="B18" s="227"/>
      <c r="C18" s="229"/>
      <c r="D18" s="229"/>
      <c r="E18" s="230" t="s">
        <v>264</v>
      </c>
      <c r="F18" s="226" t="s">
        <v>265</v>
      </c>
      <c r="G18" s="226"/>
      <c r="H18" s="226"/>
      <c r="I18" s="226"/>
      <c r="J18" s="226"/>
      <c r="K18" s="224"/>
    </row>
    <row r="19" spans="2:11" ht="15" customHeight="1">
      <c r="B19" s="227"/>
      <c r="C19" s="229"/>
      <c r="D19" s="229"/>
      <c r="E19" s="230" t="s">
        <v>266</v>
      </c>
      <c r="F19" s="226" t="s">
        <v>267</v>
      </c>
      <c r="G19" s="226"/>
      <c r="H19" s="226"/>
      <c r="I19" s="226"/>
      <c r="J19" s="226"/>
      <c r="K19" s="224"/>
    </row>
    <row r="20" spans="2:11" ht="15" customHeight="1">
      <c r="B20" s="227"/>
      <c r="C20" s="229"/>
      <c r="D20" s="229"/>
      <c r="E20" s="230" t="s">
        <v>268</v>
      </c>
      <c r="F20" s="226" t="s">
        <v>269</v>
      </c>
      <c r="G20" s="226"/>
      <c r="H20" s="226"/>
      <c r="I20" s="226"/>
      <c r="J20" s="226"/>
      <c r="K20" s="224"/>
    </row>
    <row r="21" spans="2:11" ht="15" customHeight="1">
      <c r="B21" s="227"/>
      <c r="C21" s="229"/>
      <c r="D21" s="229"/>
      <c r="E21" s="230" t="s">
        <v>270</v>
      </c>
      <c r="F21" s="226" t="s">
        <v>271</v>
      </c>
      <c r="G21" s="226"/>
      <c r="H21" s="226"/>
      <c r="I21" s="226"/>
      <c r="J21" s="226"/>
      <c r="K21" s="224"/>
    </row>
    <row r="22" spans="2:11" ht="12.75" customHeight="1">
      <c r="B22" s="227"/>
      <c r="C22" s="229"/>
      <c r="D22" s="229"/>
      <c r="E22" s="229"/>
      <c r="F22" s="229"/>
      <c r="G22" s="229"/>
      <c r="H22" s="229"/>
      <c r="I22" s="229"/>
      <c r="J22" s="229"/>
      <c r="K22" s="224"/>
    </row>
    <row r="23" spans="2:11" ht="15" customHeight="1">
      <c r="B23" s="227"/>
      <c r="C23" s="226" t="s">
        <v>272</v>
      </c>
      <c r="D23" s="226"/>
      <c r="E23" s="226"/>
      <c r="F23" s="226"/>
      <c r="G23" s="226"/>
      <c r="H23" s="226"/>
      <c r="I23" s="226"/>
      <c r="J23" s="226"/>
      <c r="K23" s="224"/>
    </row>
    <row r="24" spans="2:11" ht="15" customHeight="1">
      <c r="B24" s="227"/>
      <c r="C24" s="226" t="s">
        <v>273</v>
      </c>
      <c r="D24" s="226"/>
      <c r="E24" s="226"/>
      <c r="F24" s="226"/>
      <c r="G24" s="226"/>
      <c r="H24" s="226"/>
      <c r="I24" s="226"/>
      <c r="J24" s="226"/>
      <c r="K24" s="224"/>
    </row>
    <row r="25" spans="2:11" ht="15" customHeight="1">
      <c r="B25" s="227"/>
      <c r="C25" s="228"/>
      <c r="D25" s="226" t="s">
        <v>274</v>
      </c>
      <c r="E25" s="226"/>
      <c r="F25" s="226"/>
      <c r="G25" s="226"/>
      <c r="H25" s="226"/>
      <c r="I25" s="226"/>
      <c r="J25" s="226"/>
      <c r="K25" s="224"/>
    </row>
    <row r="26" spans="2:11" ht="15" customHeight="1">
      <c r="B26" s="227"/>
      <c r="C26" s="229"/>
      <c r="D26" s="226" t="s">
        <v>275</v>
      </c>
      <c r="E26" s="226"/>
      <c r="F26" s="226"/>
      <c r="G26" s="226"/>
      <c r="H26" s="226"/>
      <c r="I26" s="226"/>
      <c r="J26" s="226"/>
      <c r="K26" s="224"/>
    </row>
    <row r="27" spans="2:11" ht="12.75" customHeight="1">
      <c r="B27" s="227"/>
      <c r="C27" s="229"/>
      <c r="D27" s="229"/>
      <c r="E27" s="229"/>
      <c r="F27" s="229"/>
      <c r="G27" s="229"/>
      <c r="H27" s="229"/>
      <c r="I27" s="229"/>
      <c r="J27" s="229"/>
      <c r="K27" s="224"/>
    </row>
    <row r="28" spans="2:11" ht="15" customHeight="1">
      <c r="B28" s="227"/>
      <c r="C28" s="229"/>
      <c r="D28" s="226" t="s">
        <v>276</v>
      </c>
      <c r="E28" s="226"/>
      <c r="F28" s="226"/>
      <c r="G28" s="226"/>
      <c r="H28" s="226"/>
      <c r="I28" s="226"/>
      <c r="J28" s="226"/>
      <c r="K28" s="224"/>
    </row>
    <row r="29" spans="2:11" ht="15" customHeight="1">
      <c r="B29" s="227"/>
      <c r="C29" s="229"/>
      <c r="D29" s="226" t="s">
        <v>277</v>
      </c>
      <c r="E29" s="226"/>
      <c r="F29" s="226"/>
      <c r="G29" s="226"/>
      <c r="H29" s="226"/>
      <c r="I29" s="226"/>
      <c r="J29" s="226"/>
      <c r="K29" s="224"/>
    </row>
    <row r="30" spans="2:11" ht="12.75" customHeight="1">
      <c r="B30" s="227"/>
      <c r="C30" s="229"/>
      <c r="D30" s="229"/>
      <c r="E30" s="229"/>
      <c r="F30" s="229"/>
      <c r="G30" s="229"/>
      <c r="H30" s="229"/>
      <c r="I30" s="229"/>
      <c r="J30" s="229"/>
      <c r="K30" s="224"/>
    </row>
    <row r="31" spans="2:11" ht="15" customHeight="1">
      <c r="B31" s="227"/>
      <c r="C31" s="229"/>
      <c r="D31" s="226" t="s">
        <v>278</v>
      </c>
      <c r="E31" s="226"/>
      <c r="F31" s="226"/>
      <c r="G31" s="226"/>
      <c r="H31" s="226"/>
      <c r="I31" s="226"/>
      <c r="J31" s="226"/>
      <c r="K31" s="224"/>
    </row>
    <row r="32" spans="2:11" ht="15" customHeight="1">
      <c r="B32" s="227"/>
      <c r="C32" s="229"/>
      <c r="D32" s="226" t="s">
        <v>279</v>
      </c>
      <c r="E32" s="226"/>
      <c r="F32" s="226"/>
      <c r="G32" s="226"/>
      <c r="H32" s="226"/>
      <c r="I32" s="226"/>
      <c r="J32" s="226"/>
      <c r="K32" s="224"/>
    </row>
    <row r="33" spans="2:11" ht="15" customHeight="1">
      <c r="B33" s="227"/>
      <c r="C33" s="229"/>
      <c r="D33" s="226" t="s">
        <v>280</v>
      </c>
      <c r="E33" s="226"/>
      <c r="F33" s="226"/>
      <c r="G33" s="226"/>
      <c r="H33" s="226"/>
      <c r="I33" s="226"/>
      <c r="J33" s="226"/>
      <c r="K33" s="224"/>
    </row>
    <row r="34" spans="2:11" ht="15" customHeight="1">
      <c r="B34" s="227"/>
      <c r="C34" s="229"/>
      <c r="D34" s="228"/>
      <c r="E34" s="231" t="s">
        <v>101</v>
      </c>
      <c r="F34" s="228"/>
      <c r="G34" s="226" t="s">
        <v>281</v>
      </c>
      <c r="H34" s="226"/>
      <c r="I34" s="226"/>
      <c r="J34" s="226"/>
      <c r="K34" s="224"/>
    </row>
    <row r="35" spans="2:11" ht="30.75" customHeight="1">
      <c r="B35" s="227"/>
      <c r="C35" s="229"/>
      <c r="D35" s="228"/>
      <c r="E35" s="231" t="s">
        <v>282</v>
      </c>
      <c r="F35" s="228"/>
      <c r="G35" s="226" t="s">
        <v>283</v>
      </c>
      <c r="H35" s="226"/>
      <c r="I35" s="226"/>
      <c r="J35" s="226"/>
      <c r="K35" s="224"/>
    </row>
    <row r="36" spans="2:11" ht="15" customHeight="1">
      <c r="B36" s="227"/>
      <c r="C36" s="229"/>
      <c r="D36" s="228"/>
      <c r="E36" s="231" t="s">
        <v>54</v>
      </c>
      <c r="F36" s="228"/>
      <c r="G36" s="226" t="s">
        <v>284</v>
      </c>
      <c r="H36" s="226"/>
      <c r="I36" s="226"/>
      <c r="J36" s="226"/>
      <c r="K36" s="224"/>
    </row>
    <row r="37" spans="2:11" ht="15" customHeight="1">
      <c r="B37" s="227"/>
      <c r="C37" s="229"/>
      <c r="D37" s="228"/>
      <c r="E37" s="231" t="s">
        <v>102</v>
      </c>
      <c r="F37" s="228"/>
      <c r="G37" s="226" t="s">
        <v>285</v>
      </c>
      <c r="H37" s="226"/>
      <c r="I37" s="226"/>
      <c r="J37" s="226"/>
      <c r="K37" s="224"/>
    </row>
    <row r="38" spans="2:11" ht="15" customHeight="1">
      <c r="B38" s="227"/>
      <c r="C38" s="229"/>
      <c r="D38" s="228"/>
      <c r="E38" s="231" t="s">
        <v>103</v>
      </c>
      <c r="F38" s="228"/>
      <c r="G38" s="226" t="s">
        <v>286</v>
      </c>
      <c r="H38" s="226"/>
      <c r="I38" s="226"/>
      <c r="J38" s="226"/>
      <c r="K38" s="224"/>
    </row>
    <row r="39" spans="2:11" ht="15" customHeight="1">
      <c r="B39" s="227"/>
      <c r="C39" s="229"/>
      <c r="D39" s="228"/>
      <c r="E39" s="231" t="s">
        <v>104</v>
      </c>
      <c r="F39" s="228"/>
      <c r="G39" s="226" t="s">
        <v>287</v>
      </c>
      <c r="H39" s="226"/>
      <c r="I39" s="226"/>
      <c r="J39" s="226"/>
      <c r="K39" s="224"/>
    </row>
    <row r="40" spans="2:11" ht="15" customHeight="1">
      <c r="B40" s="227"/>
      <c r="C40" s="229"/>
      <c r="D40" s="228"/>
      <c r="E40" s="231" t="s">
        <v>288</v>
      </c>
      <c r="F40" s="228"/>
      <c r="G40" s="226" t="s">
        <v>289</v>
      </c>
      <c r="H40" s="226"/>
      <c r="I40" s="226"/>
      <c r="J40" s="226"/>
      <c r="K40" s="224"/>
    </row>
    <row r="41" spans="2:11" ht="15" customHeight="1">
      <c r="B41" s="227"/>
      <c r="C41" s="229"/>
      <c r="D41" s="228"/>
      <c r="E41" s="231"/>
      <c r="F41" s="228"/>
      <c r="G41" s="226" t="s">
        <v>290</v>
      </c>
      <c r="H41" s="226"/>
      <c r="I41" s="226"/>
      <c r="J41" s="226"/>
      <c r="K41" s="224"/>
    </row>
    <row r="42" spans="2:11" ht="15" customHeight="1">
      <c r="B42" s="227"/>
      <c r="C42" s="229"/>
      <c r="D42" s="228"/>
      <c r="E42" s="231" t="s">
        <v>291</v>
      </c>
      <c r="F42" s="228"/>
      <c r="G42" s="226" t="s">
        <v>292</v>
      </c>
      <c r="H42" s="226"/>
      <c r="I42" s="226"/>
      <c r="J42" s="226"/>
      <c r="K42" s="224"/>
    </row>
    <row r="43" spans="2:11" ht="15" customHeight="1">
      <c r="B43" s="227"/>
      <c r="C43" s="229"/>
      <c r="D43" s="228"/>
      <c r="E43" s="231" t="s">
        <v>107</v>
      </c>
      <c r="F43" s="228"/>
      <c r="G43" s="226" t="s">
        <v>293</v>
      </c>
      <c r="H43" s="226"/>
      <c r="I43" s="226"/>
      <c r="J43" s="226"/>
      <c r="K43" s="224"/>
    </row>
    <row r="44" spans="2:11" ht="12.75" customHeight="1">
      <c r="B44" s="227"/>
      <c r="C44" s="229"/>
      <c r="D44" s="228"/>
      <c r="E44" s="228"/>
      <c r="F44" s="228"/>
      <c r="G44" s="228"/>
      <c r="H44" s="228"/>
      <c r="I44" s="228"/>
      <c r="J44" s="228"/>
      <c r="K44" s="224"/>
    </row>
    <row r="45" spans="2:11" ht="15" customHeight="1">
      <c r="B45" s="227"/>
      <c r="C45" s="229"/>
      <c r="D45" s="226" t="s">
        <v>294</v>
      </c>
      <c r="E45" s="226"/>
      <c r="F45" s="226"/>
      <c r="G45" s="226"/>
      <c r="H45" s="226"/>
      <c r="I45" s="226"/>
      <c r="J45" s="226"/>
      <c r="K45" s="224"/>
    </row>
    <row r="46" spans="2:11" ht="15" customHeight="1">
      <c r="B46" s="227"/>
      <c r="C46" s="229"/>
      <c r="D46" s="229"/>
      <c r="E46" s="226" t="s">
        <v>295</v>
      </c>
      <c r="F46" s="226"/>
      <c r="G46" s="226"/>
      <c r="H46" s="226"/>
      <c r="I46" s="226"/>
      <c r="J46" s="226"/>
      <c r="K46" s="224"/>
    </row>
    <row r="47" spans="2:11" ht="15" customHeight="1">
      <c r="B47" s="227"/>
      <c r="C47" s="229"/>
      <c r="D47" s="229"/>
      <c r="E47" s="226" t="s">
        <v>296</v>
      </c>
      <c r="F47" s="226"/>
      <c r="G47" s="226"/>
      <c r="H47" s="226"/>
      <c r="I47" s="226"/>
      <c r="J47" s="226"/>
      <c r="K47" s="224"/>
    </row>
    <row r="48" spans="2:11" ht="15" customHeight="1">
      <c r="B48" s="227"/>
      <c r="C48" s="229"/>
      <c r="D48" s="229"/>
      <c r="E48" s="226" t="s">
        <v>297</v>
      </c>
      <c r="F48" s="226"/>
      <c r="G48" s="226"/>
      <c r="H48" s="226"/>
      <c r="I48" s="226"/>
      <c r="J48" s="226"/>
      <c r="K48" s="224"/>
    </row>
    <row r="49" spans="2:11" ht="15" customHeight="1">
      <c r="B49" s="227"/>
      <c r="C49" s="229"/>
      <c r="D49" s="226" t="s">
        <v>298</v>
      </c>
      <c r="E49" s="226"/>
      <c r="F49" s="226"/>
      <c r="G49" s="226"/>
      <c r="H49" s="226"/>
      <c r="I49" s="226"/>
      <c r="J49" s="226"/>
      <c r="K49" s="224"/>
    </row>
    <row r="50" spans="2:11" ht="25.5" customHeight="1">
      <c r="B50" s="222"/>
      <c r="C50" s="223" t="s">
        <v>299</v>
      </c>
      <c r="D50" s="223"/>
      <c r="E50" s="223"/>
      <c r="F50" s="223"/>
      <c r="G50" s="223"/>
      <c r="H50" s="223"/>
      <c r="I50" s="223"/>
      <c r="J50" s="223"/>
      <c r="K50" s="224"/>
    </row>
    <row r="51" spans="2:11" ht="5.25" customHeight="1">
      <c r="B51" s="222"/>
      <c r="C51" s="225"/>
      <c r="D51" s="225"/>
      <c r="E51" s="225"/>
      <c r="F51" s="225"/>
      <c r="G51" s="225"/>
      <c r="H51" s="225"/>
      <c r="I51" s="225"/>
      <c r="J51" s="225"/>
      <c r="K51" s="224"/>
    </row>
    <row r="52" spans="2:11" ht="15" customHeight="1">
      <c r="B52" s="222"/>
      <c r="C52" s="226" t="s">
        <v>300</v>
      </c>
      <c r="D52" s="226"/>
      <c r="E52" s="226"/>
      <c r="F52" s="226"/>
      <c r="G52" s="226"/>
      <c r="H52" s="226"/>
      <c r="I52" s="226"/>
      <c r="J52" s="226"/>
      <c r="K52" s="224"/>
    </row>
    <row r="53" spans="2:11" ht="15" customHeight="1">
      <c r="B53" s="222"/>
      <c r="C53" s="226" t="s">
        <v>301</v>
      </c>
      <c r="D53" s="226"/>
      <c r="E53" s="226"/>
      <c r="F53" s="226"/>
      <c r="G53" s="226"/>
      <c r="H53" s="226"/>
      <c r="I53" s="226"/>
      <c r="J53" s="226"/>
      <c r="K53" s="224"/>
    </row>
    <row r="54" spans="2:11" ht="12.75" customHeight="1">
      <c r="B54" s="222"/>
      <c r="C54" s="228"/>
      <c r="D54" s="228"/>
      <c r="E54" s="228"/>
      <c r="F54" s="228"/>
      <c r="G54" s="228"/>
      <c r="H54" s="228"/>
      <c r="I54" s="228"/>
      <c r="J54" s="228"/>
      <c r="K54" s="224"/>
    </row>
    <row r="55" spans="2:11" ht="15" customHeight="1">
      <c r="B55" s="222"/>
      <c r="C55" s="226" t="s">
        <v>302</v>
      </c>
      <c r="D55" s="226"/>
      <c r="E55" s="226"/>
      <c r="F55" s="226"/>
      <c r="G55" s="226"/>
      <c r="H55" s="226"/>
      <c r="I55" s="226"/>
      <c r="J55" s="226"/>
      <c r="K55" s="224"/>
    </row>
    <row r="56" spans="2:11" ht="15" customHeight="1">
      <c r="B56" s="222"/>
      <c r="C56" s="229"/>
      <c r="D56" s="226" t="s">
        <v>303</v>
      </c>
      <c r="E56" s="226"/>
      <c r="F56" s="226"/>
      <c r="G56" s="226"/>
      <c r="H56" s="226"/>
      <c r="I56" s="226"/>
      <c r="J56" s="226"/>
      <c r="K56" s="224"/>
    </row>
    <row r="57" spans="2:11" ht="15" customHeight="1">
      <c r="B57" s="222"/>
      <c r="C57" s="229"/>
      <c r="D57" s="226" t="s">
        <v>304</v>
      </c>
      <c r="E57" s="226"/>
      <c r="F57" s="226"/>
      <c r="G57" s="226"/>
      <c r="H57" s="226"/>
      <c r="I57" s="226"/>
      <c r="J57" s="226"/>
      <c r="K57" s="224"/>
    </row>
    <row r="58" spans="2:11" ht="15" customHeight="1">
      <c r="B58" s="222"/>
      <c r="C58" s="229"/>
      <c r="D58" s="226" t="s">
        <v>305</v>
      </c>
      <c r="E58" s="226"/>
      <c r="F58" s="226"/>
      <c r="G58" s="226"/>
      <c r="H58" s="226"/>
      <c r="I58" s="226"/>
      <c r="J58" s="226"/>
      <c r="K58" s="224"/>
    </row>
    <row r="59" spans="2:11" ht="15" customHeight="1">
      <c r="B59" s="222"/>
      <c r="C59" s="229"/>
      <c r="D59" s="226" t="s">
        <v>306</v>
      </c>
      <c r="E59" s="226"/>
      <c r="F59" s="226"/>
      <c r="G59" s="226"/>
      <c r="H59" s="226"/>
      <c r="I59" s="226"/>
      <c r="J59" s="226"/>
      <c r="K59" s="224"/>
    </row>
    <row r="60" spans="2:11" ht="15" customHeight="1">
      <c r="B60" s="222"/>
      <c r="C60" s="229"/>
      <c r="D60" s="232" t="s">
        <v>307</v>
      </c>
      <c r="E60" s="232"/>
      <c r="F60" s="232"/>
      <c r="G60" s="232"/>
      <c r="H60" s="232"/>
      <c r="I60" s="232"/>
      <c r="J60" s="232"/>
      <c r="K60" s="224"/>
    </row>
    <row r="61" spans="2:11" ht="15" customHeight="1">
      <c r="B61" s="222"/>
      <c r="C61" s="229"/>
      <c r="D61" s="226" t="s">
        <v>308</v>
      </c>
      <c r="E61" s="226"/>
      <c r="F61" s="226"/>
      <c r="G61" s="226"/>
      <c r="H61" s="226"/>
      <c r="I61" s="226"/>
      <c r="J61" s="226"/>
      <c r="K61" s="224"/>
    </row>
    <row r="62" spans="2:11" ht="12.75" customHeight="1">
      <c r="B62" s="222"/>
      <c r="C62" s="229"/>
      <c r="D62" s="229"/>
      <c r="E62" s="233"/>
      <c r="F62" s="229"/>
      <c r="G62" s="229"/>
      <c r="H62" s="229"/>
      <c r="I62" s="229"/>
      <c r="J62" s="229"/>
      <c r="K62" s="224"/>
    </row>
    <row r="63" spans="2:11" ht="15" customHeight="1">
      <c r="B63" s="222"/>
      <c r="C63" s="229"/>
      <c r="D63" s="226" t="s">
        <v>309</v>
      </c>
      <c r="E63" s="226"/>
      <c r="F63" s="226"/>
      <c r="G63" s="226"/>
      <c r="H63" s="226"/>
      <c r="I63" s="226"/>
      <c r="J63" s="226"/>
      <c r="K63" s="224"/>
    </row>
    <row r="64" spans="2:11" ht="15" customHeight="1">
      <c r="B64" s="222"/>
      <c r="C64" s="229"/>
      <c r="D64" s="232" t="s">
        <v>310</v>
      </c>
      <c r="E64" s="232"/>
      <c r="F64" s="232"/>
      <c r="G64" s="232"/>
      <c r="H64" s="232"/>
      <c r="I64" s="232"/>
      <c r="J64" s="232"/>
      <c r="K64" s="224"/>
    </row>
    <row r="65" spans="2:11" ht="15" customHeight="1">
      <c r="B65" s="222"/>
      <c r="C65" s="229"/>
      <c r="D65" s="226" t="s">
        <v>311</v>
      </c>
      <c r="E65" s="226"/>
      <c r="F65" s="226"/>
      <c r="G65" s="226"/>
      <c r="H65" s="226"/>
      <c r="I65" s="226"/>
      <c r="J65" s="226"/>
      <c r="K65" s="224"/>
    </row>
    <row r="66" spans="2:11" ht="15" customHeight="1">
      <c r="B66" s="222"/>
      <c r="C66" s="229"/>
      <c r="D66" s="226" t="s">
        <v>312</v>
      </c>
      <c r="E66" s="226"/>
      <c r="F66" s="226"/>
      <c r="G66" s="226"/>
      <c r="H66" s="226"/>
      <c r="I66" s="226"/>
      <c r="J66" s="226"/>
      <c r="K66" s="224"/>
    </row>
    <row r="67" spans="2:11" ht="15" customHeight="1">
      <c r="B67" s="222"/>
      <c r="C67" s="229"/>
      <c r="D67" s="226" t="s">
        <v>313</v>
      </c>
      <c r="E67" s="226"/>
      <c r="F67" s="226"/>
      <c r="G67" s="226"/>
      <c r="H67" s="226"/>
      <c r="I67" s="226"/>
      <c r="J67" s="226"/>
      <c r="K67" s="224"/>
    </row>
    <row r="68" spans="2:11" ht="15" customHeight="1">
      <c r="B68" s="222"/>
      <c r="C68" s="229"/>
      <c r="D68" s="226" t="s">
        <v>314</v>
      </c>
      <c r="E68" s="226"/>
      <c r="F68" s="226"/>
      <c r="G68" s="226"/>
      <c r="H68" s="226"/>
      <c r="I68" s="226"/>
      <c r="J68" s="226"/>
      <c r="K68" s="224"/>
    </row>
    <row r="69" spans="2:11" ht="12.75" customHeight="1">
      <c r="B69" s="234"/>
      <c r="C69" s="235"/>
      <c r="D69" s="235"/>
      <c r="E69" s="235"/>
      <c r="F69" s="235"/>
      <c r="G69" s="235"/>
      <c r="H69" s="235"/>
      <c r="I69" s="235"/>
      <c r="J69" s="235"/>
      <c r="K69" s="236"/>
    </row>
    <row r="70" spans="2:11" ht="18.75" customHeight="1">
      <c r="B70" s="237"/>
      <c r="C70" s="237"/>
      <c r="D70" s="237"/>
      <c r="E70" s="237"/>
      <c r="F70" s="237"/>
      <c r="G70" s="237"/>
      <c r="H70" s="237"/>
      <c r="I70" s="237"/>
      <c r="J70" s="237"/>
      <c r="K70" s="238"/>
    </row>
    <row r="71" spans="2:11" ht="18.75" customHeight="1">
      <c r="B71" s="238"/>
      <c r="C71" s="238"/>
      <c r="D71" s="238"/>
      <c r="E71" s="238"/>
      <c r="F71" s="238"/>
      <c r="G71" s="238"/>
      <c r="H71" s="238"/>
      <c r="I71" s="238"/>
      <c r="J71" s="238"/>
      <c r="K71" s="238"/>
    </row>
    <row r="72" spans="2:11" ht="7.5" customHeight="1">
      <c r="B72" s="239"/>
      <c r="C72" s="240"/>
      <c r="D72" s="240"/>
      <c r="E72" s="240"/>
      <c r="F72" s="240"/>
      <c r="G72" s="240"/>
      <c r="H72" s="240"/>
      <c r="I72" s="240"/>
      <c r="J72" s="240"/>
      <c r="K72" s="241"/>
    </row>
    <row r="73" spans="2:11" ht="45" customHeight="1">
      <c r="B73" s="242"/>
      <c r="C73" s="243" t="s">
        <v>250</v>
      </c>
      <c r="D73" s="243"/>
      <c r="E73" s="243"/>
      <c r="F73" s="243"/>
      <c r="G73" s="243"/>
      <c r="H73" s="243"/>
      <c r="I73" s="243"/>
      <c r="J73" s="243"/>
      <c r="K73" s="244"/>
    </row>
    <row r="74" spans="2:11" ht="17.25" customHeight="1">
      <c r="B74" s="242"/>
      <c r="C74" s="245" t="s">
        <v>315</v>
      </c>
      <c r="D74" s="245"/>
      <c r="E74" s="245"/>
      <c r="F74" s="245" t="s">
        <v>316</v>
      </c>
      <c r="G74" s="246"/>
      <c r="H74" s="245" t="s">
        <v>102</v>
      </c>
      <c r="I74" s="245" t="s">
        <v>58</v>
      </c>
      <c r="J74" s="245" t="s">
        <v>317</v>
      </c>
      <c r="K74" s="244"/>
    </row>
    <row r="75" spans="2:11" ht="17.25" customHeight="1">
      <c r="B75" s="242"/>
      <c r="C75" s="247" t="s">
        <v>318</v>
      </c>
      <c r="D75" s="247"/>
      <c r="E75" s="247"/>
      <c r="F75" s="248" t="s">
        <v>319</v>
      </c>
      <c r="G75" s="249"/>
      <c r="H75" s="247"/>
      <c r="I75" s="247"/>
      <c r="J75" s="247" t="s">
        <v>320</v>
      </c>
      <c r="K75" s="244"/>
    </row>
    <row r="76" spans="2:11" ht="5.25" customHeight="1">
      <c r="B76" s="242"/>
      <c r="C76" s="250"/>
      <c r="D76" s="250"/>
      <c r="E76" s="250"/>
      <c r="F76" s="250"/>
      <c r="G76" s="251"/>
      <c r="H76" s="250"/>
      <c r="I76" s="250"/>
      <c r="J76" s="250"/>
      <c r="K76" s="244"/>
    </row>
    <row r="77" spans="2:11" ht="15" customHeight="1">
      <c r="B77" s="242"/>
      <c r="C77" s="231" t="s">
        <v>54</v>
      </c>
      <c r="D77" s="250"/>
      <c r="E77" s="250"/>
      <c r="F77" s="252" t="s">
        <v>321</v>
      </c>
      <c r="G77" s="251"/>
      <c r="H77" s="231" t="s">
        <v>322</v>
      </c>
      <c r="I77" s="231" t="s">
        <v>323</v>
      </c>
      <c r="J77" s="231">
        <v>20</v>
      </c>
      <c r="K77" s="244"/>
    </row>
    <row r="78" spans="2:11" ht="15" customHeight="1">
      <c r="B78" s="242"/>
      <c r="C78" s="231" t="s">
        <v>324</v>
      </c>
      <c r="D78" s="231"/>
      <c r="E78" s="231"/>
      <c r="F78" s="252" t="s">
        <v>321</v>
      </c>
      <c r="G78" s="251"/>
      <c r="H78" s="231" t="s">
        <v>325</v>
      </c>
      <c r="I78" s="231" t="s">
        <v>323</v>
      </c>
      <c r="J78" s="231">
        <v>120</v>
      </c>
      <c r="K78" s="244"/>
    </row>
    <row r="79" spans="2:11" ht="15" customHeight="1">
      <c r="B79" s="253"/>
      <c r="C79" s="231" t="s">
        <v>326</v>
      </c>
      <c r="D79" s="231"/>
      <c r="E79" s="231"/>
      <c r="F79" s="252" t="s">
        <v>327</v>
      </c>
      <c r="G79" s="251"/>
      <c r="H79" s="231" t="s">
        <v>328</v>
      </c>
      <c r="I79" s="231" t="s">
        <v>323</v>
      </c>
      <c r="J79" s="231">
        <v>50</v>
      </c>
      <c r="K79" s="244"/>
    </row>
    <row r="80" spans="2:11" ht="15" customHeight="1">
      <c r="B80" s="253"/>
      <c r="C80" s="231" t="s">
        <v>329</v>
      </c>
      <c r="D80" s="231"/>
      <c r="E80" s="231"/>
      <c r="F80" s="252" t="s">
        <v>321</v>
      </c>
      <c r="G80" s="251"/>
      <c r="H80" s="231" t="s">
        <v>330</v>
      </c>
      <c r="I80" s="231" t="s">
        <v>331</v>
      </c>
      <c r="J80" s="231"/>
      <c r="K80" s="244"/>
    </row>
    <row r="81" spans="2:11" ht="15" customHeight="1">
      <c r="B81" s="253"/>
      <c r="C81" s="254" t="s">
        <v>332</v>
      </c>
      <c r="D81" s="254"/>
      <c r="E81" s="254"/>
      <c r="F81" s="255" t="s">
        <v>327</v>
      </c>
      <c r="G81" s="254"/>
      <c r="H81" s="254" t="s">
        <v>333</v>
      </c>
      <c r="I81" s="254" t="s">
        <v>323</v>
      </c>
      <c r="J81" s="254">
        <v>15</v>
      </c>
      <c r="K81" s="244"/>
    </row>
    <row r="82" spans="2:11" ht="15" customHeight="1">
      <c r="B82" s="253"/>
      <c r="C82" s="254" t="s">
        <v>334</v>
      </c>
      <c r="D82" s="254"/>
      <c r="E82" s="254"/>
      <c r="F82" s="255" t="s">
        <v>327</v>
      </c>
      <c r="G82" s="254"/>
      <c r="H82" s="254" t="s">
        <v>335</v>
      </c>
      <c r="I82" s="254" t="s">
        <v>323</v>
      </c>
      <c r="J82" s="254">
        <v>15</v>
      </c>
      <c r="K82" s="244"/>
    </row>
    <row r="83" spans="2:11" ht="15" customHeight="1">
      <c r="B83" s="253"/>
      <c r="C83" s="254" t="s">
        <v>336</v>
      </c>
      <c r="D83" s="254"/>
      <c r="E83" s="254"/>
      <c r="F83" s="255" t="s">
        <v>327</v>
      </c>
      <c r="G83" s="254"/>
      <c r="H83" s="254" t="s">
        <v>337</v>
      </c>
      <c r="I83" s="254" t="s">
        <v>323</v>
      </c>
      <c r="J83" s="254">
        <v>20</v>
      </c>
      <c r="K83" s="244"/>
    </row>
    <row r="84" spans="2:11" ht="15" customHeight="1">
      <c r="B84" s="253"/>
      <c r="C84" s="254" t="s">
        <v>338</v>
      </c>
      <c r="D84" s="254"/>
      <c r="E84" s="254"/>
      <c r="F84" s="255" t="s">
        <v>327</v>
      </c>
      <c r="G84" s="254"/>
      <c r="H84" s="254" t="s">
        <v>339</v>
      </c>
      <c r="I84" s="254" t="s">
        <v>323</v>
      </c>
      <c r="J84" s="254">
        <v>20</v>
      </c>
      <c r="K84" s="244"/>
    </row>
    <row r="85" spans="2:11" ht="15" customHeight="1">
      <c r="B85" s="253"/>
      <c r="C85" s="231" t="s">
        <v>340</v>
      </c>
      <c r="D85" s="231"/>
      <c r="E85" s="231"/>
      <c r="F85" s="252" t="s">
        <v>327</v>
      </c>
      <c r="G85" s="251"/>
      <c r="H85" s="231" t="s">
        <v>341</v>
      </c>
      <c r="I85" s="231" t="s">
        <v>323</v>
      </c>
      <c r="J85" s="231">
        <v>50</v>
      </c>
      <c r="K85" s="244"/>
    </row>
    <row r="86" spans="2:11" ht="15" customHeight="1">
      <c r="B86" s="253"/>
      <c r="C86" s="231" t="s">
        <v>342</v>
      </c>
      <c r="D86" s="231"/>
      <c r="E86" s="231"/>
      <c r="F86" s="252" t="s">
        <v>327</v>
      </c>
      <c r="G86" s="251"/>
      <c r="H86" s="231" t="s">
        <v>343</v>
      </c>
      <c r="I86" s="231" t="s">
        <v>323</v>
      </c>
      <c r="J86" s="231">
        <v>20</v>
      </c>
      <c r="K86" s="244"/>
    </row>
    <row r="87" spans="2:11" ht="15" customHeight="1">
      <c r="B87" s="253"/>
      <c r="C87" s="231" t="s">
        <v>344</v>
      </c>
      <c r="D87" s="231"/>
      <c r="E87" s="231"/>
      <c r="F87" s="252" t="s">
        <v>327</v>
      </c>
      <c r="G87" s="251"/>
      <c r="H87" s="231" t="s">
        <v>345</v>
      </c>
      <c r="I87" s="231" t="s">
        <v>323</v>
      </c>
      <c r="J87" s="231">
        <v>20</v>
      </c>
      <c r="K87" s="244"/>
    </row>
    <row r="88" spans="2:11" ht="15" customHeight="1">
      <c r="B88" s="253"/>
      <c r="C88" s="231" t="s">
        <v>346</v>
      </c>
      <c r="D88" s="231"/>
      <c r="E88" s="231"/>
      <c r="F88" s="252" t="s">
        <v>327</v>
      </c>
      <c r="G88" s="251"/>
      <c r="H88" s="231" t="s">
        <v>347</v>
      </c>
      <c r="I88" s="231" t="s">
        <v>323</v>
      </c>
      <c r="J88" s="231">
        <v>50</v>
      </c>
      <c r="K88" s="244"/>
    </row>
    <row r="89" spans="2:11" ht="15" customHeight="1">
      <c r="B89" s="253"/>
      <c r="C89" s="231" t="s">
        <v>348</v>
      </c>
      <c r="D89" s="231"/>
      <c r="E89" s="231"/>
      <c r="F89" s="252" t="s">
        <v>327</v>
      </c>
      <c r="G89" s="251"/>
      <c r="H89" s="231" t="s">
        <v>348</v>
      </c>
      <c r="I89" s="231" t="s">
        <v>323</v>
      </c>
      <c r="J89" s="231">
        <v>50</v>
      </c>
      <c r="K89" s="244"/>
    </row>
    <row r="90" spans="2:11" ht="15" customHeight="1">
      <c r="B90" s="253"/>
      <c r="C90" s="231" t="s">
        <v>108</v>
      </c>
      <c r="D90" s="231"/>
      <c r="E90" s="231"/>
      <c r="F90" s="252" t="s">
        <v>327</v>
      </c>
      <c r="G90" s="251"/>
      <c r="H90" s="231" t="s">
        <v>349</v>
      </c>
      <c r="I90" s="231" t="s">
        <v>323</v>
      </c>
      <c r="J90" s="231">
        <v>255</v>
      </c>
      <c r="K90" s="244"/>
    </row>
    <row r="91" spans="2:11" ht="15" customHeight="1">
      <c r="B91" s="253"/>
      <c r="C91" s="231" t="s">
        <v>350</v>
      </c>
      <c r="D91" s="231"/>
      <c r="E91" s="231"/>
      <c r="F91" s="252" t="s">
        <v>321</v>
      </c>
      <c r="G91" s="251"/>
      <c r="H91" s="231" t="s">
        <v>351</v>
      </c>
      <c r="I91" s="231" t="s">
        <v>352</v>
      </c>
      <c r="J91" s="231"/>
      <c r="K91" s="244"/>
    </row>
    <row r="92" spans="2:11" ht="15" customHeight="1">
      <c r="B92" s="253"/>
      <c r="C92" s="231" t="s">
        <v>353</v>
      </c>
      <c r="D92" s="231"/>
      <c r="E92" s="231"/>
      <c r="F92" s="252" t="s">
        <v>321</v>
      </c>
      <c r="G92" s="251"/>
      <c r="H92" s="231" t="s">
        <v>354</v>
      </c>
      <c r="I92" s="231" t="s">
        <v>355</v>
      </c>
      <c r="J92" s="231"/>
      <c r="K92" s="244"/>
    </row>
    <row r="93" spans="2:11" ht="15" customHeight="1">
      <c r="B93" s="253"/>
      <c r="C93" s="231" t="s">
        <v>356</v>
      </c>
      <c r="D93" s="231"/>
      <c r="E93" s="231"/>
      <c r="F93" s="252" t="s">
        <v>321</v>
      </c>
      <c r="G93" s="251"/>
      <c r="H93" s="231" t="s">
        <v>356</v>
      </c>
      <c r="I93" s="231" t="s">
        <v>355</v>
      </c>
      <c r="J93" s="231"/>
      <c r="K93" s="244"/>
    </row>
    <row r="94" spans="2:11" ht="15" customHeight="1">
      <c r="B94" s="253"/>
      <c r="C94" s="231" t="s">
        <v>39</v>
      </c>
      <c r="D94" s="231"/>
      <c r="E94" s="231"/>
      <c r="F94" s="252" t="s">
        <v>321</v>
      </c>
      <c r="G94" s="251"/>
      <c r="H94" s="231" t="s">
        <v>357</v>
      </c>
      <c r="I94" s="231" t="s">
        <v>355</v>
      </c>
      <c r="J94" s="231"/>
      <c r="K94" s="244"/>
    </row>
    <row r="95" spans="2:11" ht="15" customHeight="1">
      <c r="B95" s="253"/>
      <c r="C95" s="231" t="s">
        <v>49</v>
      </c>
      <c r="D95" s="231"/>
      <c r="E95" s="231"/>
      <c r="F95" s="252" t="s">
        <v>321</v>
      </c>
      <c r="G95" s="251"/>
      <c r="H95" s="231" t="s">
        <v>358</v>
      </c>
      <c r="I95" s="231" t="s">
        <v>355</v>
      </c>
      <c r="J95" s="231"/>
      <c r="K95" s="244"/>
    </row>
    <row r="96" spans="2:11" ht="15" customHeight="1">
      <c r="B96" s="256"/>
      <c r="C96" s="257"/>
      <c r="D96" s="257"/>
      <c r="E96" s="257"/>
      <c r="F96" s="257"/>
      <c r="G96" s="257"/>
      <c r="H96" s="257"/>
      <c r="I96" s="257"/>
      <c r="J96" s="257"/>
      <c r="K96" s="258"/>
    </row>
    <row r="97" spans="2:11" ht="18.75" customHeight="1">
      <c r="B97" s="259"/>
      <c r="C97" s="260"/>
      <c r="D97" s="260"/>
      <c r="E97" s="260"/>
      <c r="F97" s="260"/>
      <c r="G97" s="260"/>
      <c r="H97" s="260"/>
      <c r="I97" s="260"/>
      <c r="J97" s="260"/>
      <c r="K97" s="259"/>
    </row>
    <row r="98" spans="2:11" ht="18.75" customHeight="1">
      <c r="B98" s="238"/>
      <c r="C98" s="238"/>
      <c r="D98" s="238"/>
      <c r="E98" s="238"/>
      <c r="F98" s="238"/>
      <c r="G98" s="238"/>
      <c r="H98" s="238"/>
      <c r="I98" s="238"/>
      <c r="J98" s="238"/>
      <c r="K98" s="238"/>
    </row>
    <row r="99" spans="2:11" ht="7.5" customHeight="1">
      <c r="B99" s="239"/>
      <c r="C99" s="240"/>
      <c r="D99" s="240"/>
      <c r="E99" s="240"/>
      <c r="F99" s="240"/>
      <c r="G99" s="240"/>
      <c r="H99" s="240"/>
      <c r="I99" s="240"/>
      <c r="J99" s="240"/>
      <c r="K99" s="241"/>
    </row>
    <row r="100" spans="2:11" ht="45" customHeight="1">
      <c r="B100" s="242"/>
      <c r="C100" s="243" t="s">
        <v>359</v>
      </c>
      <c r="D100" s="243"/>
      <c r="E100" s="243"/>
      <c r="F100" s="243"/>
      <c r="G100" s="243"/>
      <c r="H100" s="243"/>
      <c r="I100" s="243"/>
      <c r="J100" s="243"/>
      <c r="K100" s="244"/>
    </row>
    <row r="101" spans="2:11" ht="17.25" customHeight="1">
      <c r="B101" s="242"/>
      <c r="C101" s="245" t="s">
        <v>315</v>
      </c>
      <c r="D101" s="245"/>
      <c r="E101" s="245"/>
      <c r="F101" s="245" t="s">
        <v>316</v>
      </c>
      <c r="G101" s="246"/>
      <c r="H101" s="245" t="s">
        <v>102</v>
      </c>
      <c r="I101" s="245" t="s">
        <v>58</v>
      </c>
      <c r="J101" s="245" t="s">
        <v>317</v>
      </c>
      <c r="K101" s="244"/>
    </row>
    <row r="102" spans="2:11" ht="17.25" customHeight="1">
      <c r="B102" s="242"/>
      <c r="C102" s="247" t="s">
        <v>318</v>
      </c>
      <c r="D102" s="247"/>
      <c r="E102" s="247"/>
      <c r="F102" s="248" t="s">
        <v>319</v>
      </c>
      <c r="G102" s="249"/>
      <c r="H102" s="247"/>
      <c r="I102" s="247"/>
      <c r="J102" s="247" t="s">
        <v>320</v>
      </c>
      <c r="K102" s="244"/>
    </row>
    <row r="103" spans="2:11" ht="5.25" customHeight="1">
      <c r="B103" s="242"/>
      <c r="C103" s="245"/>
      <c r="D103" s="245"/>
      <c r="E103" s="245"/>
      <c r="F103" s="245"/>
      <c r="G103" s="261"/>
      <c r="H103" s="245"/>
      <c r="I103" s="245"/>
      <c r="J103" s="245"/>
      <c r="K103" s="244"/>
    </row>
    <row r="104" spans="2:11" ht="15" customHeight="1">
      <c r="B104" s="242"/>
      <c r="C104" s="231" t="s">
        <v>54</v>
      </c>
      <c r="D104" s="250"/>
      <c r="E104" s="250"/>
      <c r="F104" s="252" t="s">
        <v>321</v>
      </c>
      <c r="G104" s="261"/>
      <c r="H104" s="231" t="s">
        <v>360</v>
      </c>
      <c r="I104" s="231" t="s">
        <v>323</v>
      </c>
      <c r="J104" s="231">
        <v>20</v>
      </c>
      <c r="K104" s="244"/>
    </row>
    <row r="105" spans="2:11" ht="15" customHeight="1">
      <c r="B105" s="242"/>
      <c r="C105" s="231" t="s">
        <v>324</v>
      </c>
      <c r="D105" s="231"/>
      <c r="E105" s="231"/>
      <c r="F105" s="252" t="s">
        <v>321</v>
      </c>
      <c r="G105" s="231"/>
      <c r="H105" s="231" t="s">
        <v>360</v>
      </c>
      <c r="I105" s="231" t="s">
        <v>323</v>
      </c>
      <c r="J105" s="231">
        <v>120</v>
      </c>
      <c r="K105" s="244"/>
    </row>
    <row r="106" spans="2:11" ht="15" customHeight="1">
      <c r="B106" s="253"/>
      <c r="C106" s="231" t="s">
        <v>326</v>
      </c>
      <c r="D106" s="231"/>
      <c r="E106" s="231"/>
      <c r="F106" s="252" t="s">
        <v>327</v>
      </c>
      <c r="G106" s="231"/>
      <c r="H106" s="231" t="s">
        <v>360</v>
      </c>
      <c r="I106" s="231" t="s">
        <v>323</v>
      </c>
      <c r="J106" s="231">
        <v>50</v>
      </c>
      <c r="K106" s="244"/>
    </row>
    <row r="107" spans="2:11" ht="15" customHeight="1">
      <c r="B107" s="253"/>
      <c r="C107" s="231" t="s">
        <v>329</v>
      </c>
      <c r="D107" s="231"/>
      <c r="E107" s="231"/>
      <c r="F107" s="252" t="s">
        <v>321</v>
      </c>
      <c r="G107" s="231"/>
      <c r="H107" s="231" t="s">
        <v>360</v>
      </c>
      <c r="I107" s="231" t="s">
        <v>331</v>
      </c>
      <c r="J107" s="231"/>
      <c r="K107" s="244"/>
    </row>
    <row r="108" spans="2:11" ht="15" customHeight="1">
      <c r="B108" s="253"/>
      <c r="C108" s="231" t="s">
        <v>340</v>
      </c>
      <c r="D108" s="231"/>
      <c r="E108" s="231"/>
      <c r="F108" s="252" t="s">
        <v>327</v>
      </c>
      <c r="G108" s="231"/>
      <c r="H108" s="231" t="s">
        <v>360</v>
      </c>
      <c r="I108" s="231" t="s">
        <v>323</v>
      </c>
      <c r="J108" s="231">
        <v>50</v>
      </c>
      <c r="K108" s="244"/>
    </row>
    <row r="109" spans="2:11" ht="15" customHeight="1">
      <c r="B109" s="253"/>
      <c r="C109" s="231" t="s">
        <v>348</v>
      </c>
      <c r="D109" s="231"/>
      <c r="E109" s="231"/>
      <c r="F109" s="252" t="s">
        <v>327</v>
      </c>
      <c r="G109" s="231"/>
      <c r="H109" s="231" t="s">
        <v>360</v>
      </c>
      <c r="I109" s="231" t="s">
        <v>323</v>
      </c>
      <c r="J109" s="231">
        <v>50</v>
      </c>
      <c r="K109" s="244"/>
    </row>
    <row r="110" spans="2:11" ht="15" customHeight="1">
      <c r="B110" s="253"/>
      <c r="C110" s="231" t="s">
        <v>346</v>
      </c>
      <c r="D110" s="231"/>
      <c r="E110" s="231"/>
      <c r="F110" s="252" t="s">
        <v>327</v>
      </c>
      <c r="G110" s="231"/>
      <c r="H110" s="231" t="s">
        <v>360</v>
      </c>
      <c r="I110" s="231" t="s">
        <v>323</v>
      </c>
      <c r="J110" s="231">
        <v>50</v>
      </c>
      <c r="K110" s="244"/>
    </row>
    <row r="111" spans="2:11" ht="15" customHeight="1">
      <c r="B111" s="253"/>
      <c r="C111" s="231" t="s">
        <v>54</v>
      </c>
      <c r="D111" s="231"/>
      <c r="E111" s="231"/>
      <c r="F111" s="252" t="s">
        <v>321</v>
      </c>
      <c r="G111" s="231"/>
      <c r="H111" s="231" t="s">
        <v>361</v>
      </c>
      <c r="I111" s="231" t="s">
        <v>323</v>
      </c>
      <c r="J111" s="231">
        <v>20</v>
      </c>
      <c r="K111" s="244"/>
    </row>
    <row r="112" spans="2:11" ht="15" customHeight="1">
      <c r="B112" s="253"/>
      <c r="C112" s="231" t="s">
        <v>362</v>
      </c>
      <c r="D112" s="231"/>
      <c r="E112" s="231"/>
      <c r="F112" s="252" t="s">
        <v>321</v>
      </c>
      <c r="G112" s="231"/>
      <c r="H112" s="231" t="s">
        <v>363</v>
      </c>
      <c r="I112" s="231" t="s">
        <v>323</v>
      </c>
      <c r="J112" s="231">
        <v>120</v>
      </c>
      <c r="K112" s="244"/>
    </row>
    <row r="113" spans="2:11" ht="15" customHeight="1">
      <c r="B113" s="253"/>
      <c r="C113" s="231" t="s">
        <v>39</v>
      </c>
      <c r="D113" s="231"/>
      <c r="E113" s="231"/>
      <c r="F113" s="252" t="s">
        <v>321</v>
      </c>
      <c r="G113" s="231"/>
      <c r="H113" s="231" t="s">
        <v>364</v>
      </c>
      <c r="I113" s="231" t="s">
        <v>355</v>
      </c>
      <c r="J113" s="231"/>
      <c r="K113" s="244"/>
    </row>
    <row r="114" spans="2:11" ht="15" customHeight="1">
      <c r="B114" s="253"/>
      <c r="C114" s="231" t="s">
        <v>49</v>
      </c>
      <c r="D114" s="231"/>
      <c r="E114" s="231"/>
      <c r="F114" s="252" t="s">
        <v>321</v>
      </c>
      <c r="G114" s="231"/>
      <c r="H114" s="231" t="s">
        <v>365</v>
      </c>
      <c r="I114" s="231" t="s">
        <v>355</v>
      </c>
      <c r="J114" s="231"/>
      <c r="K114" s="244"/>
    </row>
    <row r="115" spans="2:11" ht="15" customHeight="1">
      <c r="B115" s="253"/>
      <c r="C115" s="231" t="s">
        <v>58</v>
      </c>
      <c r="D115" s="231"/>
      <c r="E115" s="231"/>
      <c r="F115" s="252" t="s">
        <v>321</v>
      </c>
      <c r="G115" s="231"/>
      <c r="H115" s="231" t="s">
        <v>366</v>
      </c>
      <c r="I115" s="231" t="s">
        <v>367</v>
      </c>
      <c r="J115" s="231"/>
      <c r="K115" s="244"/>
    </row>
    <row r="116" spans="2:11" ht="15" customHeight="1">
      <c r="B116" s="256"/>
      <c r="C116" s="262"/>
      <c r="D116" s="262"/>
      <c r="E116" s="262"/>
      <c r="F116" s="262"/>
      <c r="G116" s="262"/>
      <c r="H116" s="262"/>
      <c r="I116" s="262"/>
      <c r="J116" s="262"/>
      <c r="K116" s="258"/>
    </row>
    <row r="117" spans="2:11" ht="18.75" customHeight="1">
      <c r="B117" s="263"/>
      <c r="C117" s="228"/>
      <c r="D117" s="228"/>
      <c r="E117" s="228"/>
      <c r="F117" s="264"/>
      <c r="G117" s="228"/>
      <c r="H117" s="228"/>
      <c r="I117" s="228"/>
      <c r="J117" s="228"/>
      <c r="K117" s="263"/>
    </row>
    <row r="118" spans="2:11" ht="18.75" customHeight="1">
      <c r="B118" s="238"/>
      <c r="C118" s="238"/>
      <c r="D118" s="238"/>
      <c r="E118" s="238"/>
      <c r="F118" s="238"/>
      <c r="G118" s="238"/>
      <c r="H118" s="238"/>
      <c r="I118" s="238"/>
      <c r="J118" s="238"/>
      <c r="K118" s="238"/>
    </row>
    <row r="119" spans="2:11" ht="7.5" customHeight="1">
      <c r="B119" s="265"/>
      <c r="C119" s="266"/>
      <c r="D119" s="266"/>
      <c r="E119" s="266"/>
      <c r="F119" s="266"/>
      <c r="G119" s="266"/>
      <c r="H119" s="266"/>
      <c r="I119" s="266"/>
      <c r="J119" s="266"/>
      <c r="K119" s="267"/>
    </row>
    <row r="120" spans="2:11" ht="45" customHeight="1">
      <c r="B120" s="268"/>
      <c r="C120" s="219" t="s">
        <v>368</v>
      </c>
      <c r="D120" s="219"/>
      <c r="E120" s="219"/>
      <c r="F120" s="219"/>
      <c r="G120" s="219"/>
      <c r="H120" s="219"/>
      <c r="I120" s="219"/>
      <c r="J120" s="219"/>
      <c r="K120" s="269"/>
    </row>
    <row r="121" spans="2:11" ht="17.25" customHeight="1">
      <c r="B121" s="270"/>
      <c r="C121" s="245" t="s">
        <v>315</v>
      </c>
      <c r="D121" s="245"/>
      <c r="E121" s="245"/>
      <c r="F121" s="245" t="s">
        <v>316</v>
      </c>
      <c r="G121" s="246"/>
      <c r="H121" s="245" t="s">
        <v>102</v>
      </c>
      <c r="I121" s="245" t="s">
        <v>58</v>
      </c>
      <c r="J121" s="245" t="s">
        <v>317</v>
      </c>
      <c r="K121" s="271"/>
    </row>
    <row r="122" spans="2:11" ht="17.25" customHeight="1">
      <c r="B122" s="270"/>
      <c r="C122" s="247" t="s">
        <v>318</v>
      </c>
      <c r="D122" s="247"/>
      <c r="E122" s="247"/>
      <c r="F122" s="248" t="s">
        <v>319</v>
      </c>
      <c r="G122" s="249"/>
      <c r="H122" s="247"/>
      <c r="I122" s="247"/>
      <c r="J122" s="247" t="s">
        <v>320</v>
      </c>
      <c r="K122" s="271"/>
    </row>
    <row r="123" spans="2:11" ht="5.25" customHeight="1">
      <c r="B123" s="272"/>
      <c r="C123" s="250"/>
      <c r="D123" s="250"/>
      <c r="E123" s="250"/>
      <c r="F123" s="250"/>
      <c r="G123" s="231"/>
      <c r="H123" s="250"/>
      <c r="I123" s="250"/>
      <c r="J123" s="250"/>
      <c r="K123" s="273"/>
    </row>
    <row r="124" spans="2:11" ht="15" customHeight="1">
      <c r="B124" s="272"/>
      <c r="C124" s="231" t="s">
        <v>324</v>
      </c>
      <c r="D124" s="250"/>
      <c r="E124" s="250"/>
      <c r="F124" s="252" t="s">
        <v>321</v>
      </c>
      <c r="G124" s="231"/>
      <c r="H124" s="231" t="s">
        <v>360</v>
      </c>
      <c r="I124" s="231" t="s">
        <v>323</v>
      </c>
      <c r="J124" s="231">
        <v>120</v>
      </c>
      <c r="K124" s="274"/>
    </row>
    <row r="125" spans="2:11" ht="15" customHeight="1">
      <c r="B125" s="272"/>
      <c r="C125" s="231" t="s">
        <v>369</v>
      </c>
      <c r="D125" s="231"/>
      <c r="E125" s="231"/>
      <c r="F125" s="252" t="s">
        <v>321</v>
      </c>
      <c r="G125" s="231"/>
      <c r="H125" s="231" t="s">
        <v>370</v>
      </c>
      <c r="I125" s="231" t="s">
        <v>323</v>
      </c>
      <c r="J125" s="231" t="s">
        <v>371</v>
      </c>
      <c r="K125" s="274"/>
    </row>
    <row r="126" spans="2:11" ht="15" customHeight="1">
      <c r="B126" s="272"/>
      <c r="C126" s="231" t="s">
        <v>270</v>
      </c>
      <c r="D126" s="231"/>
      <c r="E126" s="231"/>
      <c r="F126" s="252" t="s">
        <v>321</v>
      </c>
      <c r="G126" s="231"/>
      <c r="H126" s="231" t="s">
        <v>372</v>
      </c>
      <c r="I126" s="231" t="s">
        <v>323</v>
      </c>
      <c r="J126" s="231" t="s">
        <v>371</v>
      </c>
      <c r="K126" s="274"/>
    </row>
    <row r="127" spans="2:11" ht="15" customHeight="1">
      <c r="B127" s="272"/>
      <c r="C127" s="231" t="s">
        <v>332</v>
      </c>
      <c r="D127" s="231"/>
      <c r="E127" s="231"/>
      <c r="F127" s="252" t="s">
        <v>327</v>
      </c>
      <c r="G127" s="231"/>
      <c r="H127" s="231" t="s">
        <v>333</v>
      </c>
      <c r="I127" s="231" t="s">
        <v>323</v>
      </c>
      <c r="J127" s="231">
        <v>15</v>
      </c>
      <c r="K127" s="274"/>
    </row>
    <row r="128" spans="2:11" ht="15" customHeight="1">
      <c r="B128" s="272"/>
      <c r="C128" s="254" t="s">
        <v>334</v>
      </c>
      <c r="D128" s="254"/>
      <c r="E128" s="254"/>
      <c r="F128" s="255" t="s">
        <v>327</v>
      </c>
      <c r="G128" s="254"/>
      <c r="H128" s="254" t="s">
        <v>335</v>
      </c>
      <c r="I128" s="254" t="s">
        <v>323</v>
      </c>
      <c r="J128" s="254">
        <v>15</v>
      </c>
      <c r="K128" s="274"/>
    </row>
    <row r="129" spans="2:11" ht="15" customHeight="1">
      <c r="B129" s="272"/>
      <c r="C129" s="254" t="s">
        <v>336</v>
      </c>
      <c r="D129" s="254"/>
      <c r="E129" s="254"/>
      <c r="F129" s="255" t="s">
        <v>327</v>
      </c>
      <c r="G129" s="254"/>
      <c r="H129" s="254" t="s">
        <v>337</v>
      </c>
      <c r="I129" s="254" t="s">
        <v>323</v>
      </c>
      <c r="J129" s="254">
        <v>20</v>
      </c>
      <c r="K129" s="274"/>
    </row>
    <row r="130" spans="2:11" ht="15" customHeight="1">
      <c r="B130" s="272"/>
      <c r="C130" s="254" t="s">
        <v>338</v>
      </c>
      <c r="D130" s="254"/>
      <c r="E130" s="254"/>
      <c r="F130" s="255" t="s">
        <v>327</v>
      </c>
      <c r="G130" s="254"/>
      <c r="H130" s="254" t="s">
        <v>339</v>
      </c>
      <c r="I130" s="254" t="s">
        <v>323</v>
      </c>
      <c r="J130" s="254">
        <v>20</v>
      </c>
      <c r="K130" s="274"/>
    </row>
    <row r="131" spans="2:11" ht="15" customHeight="1">
      <c r="B131" s="272"/>
      <c r="C131" s="231" t="s">
        <v>326</v>
      </c>
      <c r="D131" s="231"/>
      <c r="E131" s="231"/>
      <c r="F131" s="252" t="s">
        <v>327</v>
      </c>
      <c r="G131" s="231"/>
      <c r="H131" s="231" t="s">
        <v>360</v>
      </c>
      <c r="I131" s="231" t="s">
        <v>323</v>
      </c>
      <c r="J131" s="231">
        <v>50</v>
      </c>
      <c r="K131" s="274"/>
    </row>
    <row r="132" spans="2:11" ht="15" customHeight="1">
      <c r="B132" s="272"/>
      <c r="C132" s="231" t="s">
        <v>340</v>
      </c>
      <c r="D132" s="231"/>
      <c r="E132" s="231"/>
      <c r="F132" s="252" t="s">
        <v>327</v>
      </c>
      <c r="G132" s="231"/>
      <c r="H132" s="231" t="s">
        <v>360</v>
      </c>
      <c r="I132" s="231" t="s">
        <v>323</v>
      </c>
      <c r="J132" s="231">
        <v>50</v>
      </c>
      <c r="K132" s="274"/>
    </row>
    <row r="133" spans="2:11" ht="15" customHeight="1">
      <c r="B133" s="272"/>
      <c r="C133" s="231" t="s">
        <v>346</v>
      </c>
      <c r="D133" s="231"/>
      <c r="E133" s="231"/>
      <c r="F133" s="252" t="s">
        <v>327</v>
      </c>
      <c r="G133" s="231"/>
      <c r="H133" s="231" t="s">
        <v>360</v>
      </c>
      <c r="I133" s="231" t="s">
        <v>323</v>
      </c>
      <c r="J133" s="231">
        <v>50</v>
      </c>
      <c r="K133" s="274"/>
    </row>
    <row r="134" spans="2:11" ht="15" customHeight="1">
      <c r="B134" s="272"/>
      <c r="C134" s="231" t="s">
        <v>348</v>
      </c>
      <c r="D134" s="231"/>
      <c r="E134" s="231"/>
      <c r="F134" s="252" t="s">
        <v>327</v>
      </c>
      <c r="G134" s="231"/>
      <c r="H134" s="231" t="s">
        <v>360</v>
      </c>
      <c r="I134" s="231" t="s">
        <v>323</v>
      </c>
      <c r="J134" s="231">
        <v>50</v>
      </c>
      <c r="K134" s="274"/>
    </row>
    <row r="135" spans="2:11" ht="15" customHeight="1">
      <c r="B135" s="272"/>
      <c r="C135" s="231" t="s">
        <v>108</v>
      </c>
      <c r="D135" s="231"/>
      <c r="E135" s="231"/>
      <c r="F135" s="252" t="s">
        <v>327</v>
      </c>
      <c r="G135" s="231"/>
      <c r="H135" s="231" t="s">
        <v>373</v>
      </c>
      <c r="I135" s="231" t="s">
        <v>323</v>
      </c>
      <c r="J135" s="231">
        <v>255</v>
      </c>
      <c r="K135" s="274"/>
    </row>
    <row r="136" spans="2:11" ht="15" customHeight="1">
      <c r="B136" s="272"/>
      <c r="C136" s="231" t="s">
        <v>350</v>
      </c>
      <c r="D136" s="231"/>
      <c r="E136" s="231"/>
      <c r="F136" s="252" t="s">
        <v>321</v>
      </c>
      <c r="G136" s="231"/>
      <c r="H136" s="231" t="s">
        <v>374</v>
      </c>
      <c r="I136" s="231" t="s">
        <v>352</v>
      </c>
      <c r="J136" s="231"/>
      <c r="K136" s="274"/>
    </row>
    <row r="137" spans="2:11" ht="15" customHeight="1">
      <c r="B137" s="272"/>
      <c r="C137" s="231" t="s">
        <v>353</v>
      </c>
      <c r="D137" s="231"/>
      <c r="E137" s="231"/>
      <c r="F137" s="252" t="s">
        <v>321</v>
      </c>
      <c r="G137" s="231"/>
      <c r="H137" s="231" t="s">
        <v>375</v>
      </c>
      <c r="I137" s="231" t="s">
        <v>355</v>
      </c>
      <c r="J137" s="231"/>
      <c r="K137" s="274"/>
    </row>
    <row r="138" spans="2:11" ht="15" customHeight="1">
      <c r="B138" s="272"/>
      <c r="C138" s="231" t="s">
        <v>356</v>
      </c>
      <c r="D138" s="231"/>
      <c r="E138" s="231"/>
      <c r="F138" s="252" t="s">
        <v>321</v>
      </c>
      <c r="G138" s="231"/>
      <c r="H138" s="231" t="s">
        <v>356</v>
      </c>
      <c r="I138" s="231" t="s">
        <v>355</v>
      </c>
      <c r="J138" s="231"/>
      <c r="K138" s="274"/>
    </row>
    <row r="139" spans="2:11" ht="15" customHeight="1">
      <c r="B139" s="272"/>
      <c r="C139" s="231" t="s">
        <v>39</v>
      </c>
      <c r="D139" s="231"/>
      <c r="E139" s="231"/>
      <c r="F139" s="252" t="s">
        <v>321</v>
      </c>
      <c r="G139" s="231"/>
      <c r="H139" s="231" t="s">
        <v>376</v>
      </c>
      <c r="I139" s="231" t="s">
        <v>355</v>
      </c>
      <c r="J139" s="231"/>
      <c r="K139" s="274"/>
    </row>
    <row r="140" spans="2:11" ht="15" customHeight="1">
      <c r="B140" s="272"/>
      <c r="C140" s="231" t="s">
        <v>377</v>
      </c>
      <c r="D140" s="231"/>
      <c r="E140" s="231"/>
      <c r="F140" s="252" t="s">
        <v>321</v>
      </c>
      <c r="G140" s="231"/>
      <c r="H140" s="231" t="s">
        <v>378</v>
      </c>
      <c r="I140" s="231" t="s">
        <v>355</v>
      </c>
      <c r="J140" s="231"/>
      <c r="K140" s="274"/>
    </row>
    <row r="141" spans="2:11" ht="15" customHeight="1">
      <c r="B141" s="275"/>
      <c r="C141" s="276"/>
      <c r="D141" s="276"/>
      <c r="E141" s="276"/>
      <c r="F141" s="276"/>
      <c r="G141" s="276"/>
      <c r="H141" s="276"/>
      <c r="I141" s="276"/>
      <c r="J141" s="276"/>
      <c r="K141" s="277"/>
    </row>
    <row r="142" spans="2:11" ht="18.75" customHeight="1">
      <c r="B142" s="228"/>
      <c r="C142" s="228"/>
      <c r="D142" s="228"/>
      <c r="E142" s="228"/>
      <c r="F142" s="264"/>
      <c r="G142" s="228"/>
      <c r="H142" s="228"/>
      <c r="I142" s="228"/>
      <c r="J142" s="228"/>
      <c r="K142" s="228"/>
    </row>
    <row r="143" spans="2:11" ht="18.75" customHeight="1">
      <c r="B143" s="238"/>
      <c r="C143" s="238"/>
      <c r="D143" s="238"/>
      <c r="E143" s="238"/>
      <c r="F143" s="238"/>
      <c r="G143" s="238"/>
      <c r="H143" s="238"/>
      <c r="I143" s="238"/>
      <c r="J143" s="238"/>
      <c r="K143" s="238"/>
    </row>
    <row r="144" spans="2:11" ht="7.5" customHeight="1">
      <c r="B144" s="239"/>
      <c r="C144" s="240"/>
      <c r="D144" s="240"/>
      <c r="E144" s="240"/>
      <c r="F144" s="240"/>
      <c r="G144" s="240"/>
      <c r="H144" s="240"/>
      <c r="I144" s="240"/>
      <c r="J144" s="240"/>
      <c r="K144" s="241"/>
    </row>
    <row r="145" spans="2:11" ht="45" customHeight="1">
      <c r="B145" s="242"/>
      <c r="C145" s="243" t="s">
        <v>379</v>
      </c>
      <c r="D145" s="243"/>
      <c r="E145" s="243"/>
      <c r="F145" s="243"/>
      <c r="G145" s="243"/>
      <c r="H145" s="243"/>
      <c r="I145" s="243"/>
      <c r="J145" s="243"/>
      <c r="K145" s="244"/>
    </row>
    <row r="146" spans="2:11" ht="17.25" customHeight="1">
      <c r="B146" s="242"/>
      <c r="C146" s="245" t="s">
        <v>315</v>
      </c>
      <c r="D146" s="245"/>
      <c r="E146" s="245"/>
      <c r="F146" s="245" t="s">
        <v>316</v>
      </c>
      <c r="G146" s="246"/>
      <c r="H146" s="245" t="s">
        <v>102</v>
      </c>
      <c r="I146" s="245" t="s">
        <v>58</v>
      </c>
      <c r="J146" s="245" t="s">
        <v>317</v>
      </c>
      <c r="K146" s="244"/>
    </row>
    <row r="147" spans="2:11" ht="17.25" customHeight="1">
      <c r="B147" s="242"/>
      <c r="C147" s="247" t="s">
        <v>318</v>
      </c>
      <c r="D147" s="247"/>
      <c r="E147" s="247"/>
      <c r="F147" s="248" t="s">
        <v>319</v>
      </c>
      <c r="G147" s="249"/>
      <c r="H147" s="247"/>
      <c r="I147" s="247"/>
      <c r="J147" s="247" t="s">
        <v>320</v>
      </c>
      <c r="K147" s="244"/>
    </row>
    <row r="148" spans="2:11" ht="5.25" customHeight="1">
      <c r="B148" s="253"/>
      <c r="C148" s="250"/>
      <c r="D148" s="250"/>
      <c r="E148" s="250"/>
      <c r="F148" s="250"/>
      <c r="G148" s="251"/>
      <c r="H148" s="250"/>
      <c r="I148" s="250"/>
      <c r="J148" s="250"/>
      <c r="K148" s="274"/>
    </row>
    <row r="149" spans="2:11" ht="15" customHeight="1">
      <c r="B149" s="253"/>
      <c r="C149" s="278" t="s">
        <v>324</v>
      </c>
      <c r="D149" s="231"/>
      <c r="E149" s="231"/>
      <c r="F149" s="279" t="s">
        <v>321</v>
      </c>
      <c r="G149" s="231"/>
      <c r="H149" s="278" t="s">
        <v>360</v>
      </c>
      <c r="I149" s="278" t="s">
        <v>323</v>
      </c>
      <c r="J149" s="278">
        <v>120</v>
      </c>
      <c r="K149" s="274"/>
    </row>
    <row r="150" spans="2:11" ht="15" customHeight="1">
      <c r="B150" s="253"/>
      <c r="C150" s="278" t="s">
        <v>369</v>
      </c>
      <c r="D150" s="231"/>
      <c r="E150" s="231"/>
      <c r="F150" s="279" t="s">
        <v>321</v>
      </c>
      <c r="G150" s="231"/>
      <c r="H150" s="278" t="s">
        <v>380</v>
      </c>
      <c r="I150" s="278" t="s">
        <v>323</v>
      </c>
      <c r="J150" s="278" t="s">
        <v>371</v>
      </c>
      <c r="K150" s="274"/>
    </row>
    <row r="151" spans="2:11" ht="15" customHeight="1">
      <c r="B151" s="253"/>
      <c r="C151" s="278" t="s">
        <v>270</v>
      </c>
      <c r="D151" s="231"/>
      <c r="E151" s="231"/>
      <c r="F151" s="279" t="s">
        <v>321</v>
      </c>
      <c r="G151" s="231"/>
      <c r="H151" s="278" t="s">
        <v>381</v>
      </c>
      <c r="I151" s="278" t="s">
        <v>323</v>
      </c>
      <c r="J151" s="278" t="s">
        <v>371</v>
      </c>
      <c r="K151" s="274"/>
    </row>
    <row r="152" spans="2:11" ht="15" customHeight="1">
      <c r="B152" s="253"/>
      <c r="C152" s="278" t="s">
        <v>326</v>
      </c>
      <c r="D152" s="231"/>
      <c r="E152" s="231"/>
      <c r="F152" s="279" t="s">
        <v>327</v>
      </c>
      <c r="G152" s="231"/>
      <c r="H152" s="278" t="s">
        <v>360</v>
      </c>
      <c r="I152" s="278" t="s">
        <v>323</v>
      </c>
      <c r="J152" s="278">
        <v>50</v>
      </c>
      <c r="K152" s="274"/>
    </row>
    <row r="153" spans="2:11" ht="15" customHeight="1">
      <c r="B153" s="253"/>
      <c r="C153" s="278" t="s">
        <v>329</v>
      </c>
      <c r="D153" s="231"/>
      <c r="E153" s="231"/>
      <c r="F153" s="279" t="s">
        <v>321</v>
      </c>
      <c r="G153" s="231"/>
      <c r="H153" s="278" t="s">
        <v>360</v>
      </c>
      <c r="I153" s="278" t="s">
        <v>331</v>
      </c>
      <c r="J153" s="278"/>
      <c r="K153" s="274"/>
    </row>
    <row r="154" spans="2:11" ht="15" customHeight="1">
      <c r="B154" s="253"/>
      <c r="C154" s="278" t="s">
        <v>340</v>
      </c>
      <c r="D154" s="231"/>
      <c r="E154" s="231"/>
      <c r="F154" s="279" t="s">
        <v>327</v>
      </c>
      <c r="G154" s="231"/>
      <c r="H154" s="278" t="s">
        <v>360</v>
      </c>
      <c r="I154" s="278" t="s">
        <v>323</v>
      </c>
      <c r="J154" s="278">
        <v>50</v>
      </c>
      <c r="K154" s="274"/>
    </row>
    <row r="155" spans="2:11" ht="15" customHeight="1">
      <c r="B155" s="253"/>
      <c r="C155" s="278" t="s">
        <v>348</v>
      </c>
      <c r="D155" s="231"/>
      <c r="E155" s="231"/>
      <c r="F155" s="279" t="s">
        <v>327</v>
      </c>
      <c r="G155" s="231"/>
      <c r="H155" s="278" t="s">
        <v>360</v>
      </c>
      <c r="I155" s="278" t="s">
        <v>323</v>
      </c>
      <c r="J155" s="278">
        <v>50</v>
      </c>
      <c r="K155" s="274"/>
    </row>
    <row r="156" spans="2:11" ht="15" customHeight="1">
      <c r="B156" s="253"/>
      <c r="C156" s="278" t="s">
        <v>346</v>
      </c>
      <c r="D156" s="231"/>
      <c r="E156" s="231"/>
      <c r="F156" s="279" t="s">
        <v>327</v>
      </c>
      <c r="G156" s="231"/>
      <c r="H156" s="278" t="s">
        <v>360</v>
      </c>
      <c r="I156" s="278" t="s">
        <v>323</v>
      </c>
      <c r="J156" s="278">
        <v>50</v>
      </c>
      <c r="K156" s="274"/>
    </row>
    <row r="157" spans="2:11" ht="15" customHeight="1">
      <c r="B157" s="253"/>
      <c r="C157" s="278" t="s">
        <v>87</v>
      </c>
      <c r="D157" s="231"/>
      <c r="E157" s="231"/>
      <c r="F157" s="279" t="s">
        <v>321</v>
      </c>
      <c r="G157" s="231"/>
      <c r="H157" s="278" t="s">
        <v>382</v>
      </c>
      <c r="I157" s="278" t="s">
        <v>323</v>
      </c>
      <c r="J157" s="278" t="s">
        <v>383</v>
      </c>
      <c r="K157" s="274"/>
    </row>
    <row r="158" spans="2:11" ht="15" customHeight="1">
      <c r="B158" s="253"/>
      <c r="C158" s="278" t="s">
        <v>384</v>
      </c>
      <c r="D158" s="231"/>
      <c r="E158" s="231"/>
      <c r="F158" s="279" t="s">
        <v>321</v>
      </c>
      <c r="G158" s="231"/>
      <c r="H158" s="278" t="s">
        <v>385</v>
      </c>
      <c r="I158" s="278" t="s">
        <v>355</v>
      </c>
      <c r="J158" s="278"/>
      <c r="K158" s="274"/>
    </row>
    <row r="159" spans="2:11" ht="15" customHeight="1">
      <c r="B159" s="280"/>
      <c r="C159" s="262"/>
      <c r="D159" s="262"/>
      <c r="E159" s="262"/>
      <c r="F159" s="262"/>
      <c r="G159" s="262"/>
      <c r="H159" s="262"/>
      <c r="I159" s="262"/>
      <c r="J159" s="262"/>
      <c r="K159" s="281"/>
    </row>
    <row r="160" spans="2:11" ht="18.75" customHeight="1">
      <c r="B160" s="228"/>
      <c r="C160" s="231"/>
      <c r="D160" s="231"/>
      <c r="E160" s="231"/>
      <c r="F160" s="252"/>
      <c r="G160" s="231"/>
      <c r="H160" s="231"/>
      <c r="I160" s="231"/>
      <c r="J160" s="231"/>
      <c r="K160" s="228"/>
    </row>
    <row r="161" spans="2:11" ht="18.75" customHeight="1">
      <c r="B161" s="238"/>
      <c r="C161" s="238"/>
      <c r="D161" s="238"/>
      <c r="E161" s="238"/>
      <c r="F161" s="238"/>
      <c r="G161" s="238"/>
      <c r="H161" s="238"/>
      <c r="I161" s="238"/>
      <c r="J161" s="238"/>
      <c r="K161" s="238"/>
    </row>
    <row r="162" spans="2:11" ht="7.5" customHeight="1">
      <c r="B162" s="215"/>
      <c r="C162" s="216"/>
      <c r="D162" s="216"/>
      <c r="E162" s="216"/>
      <c r="F162" s="216"/>
      <c r="G162" s="216"/>
      <c r="H162" s="216"/>
      <c r="I162" s="216"/>
      <c r="J162" s="216"/>
      <c r="K162" s="217"/>
    </row>
    <row r="163" spans="2:11" ht="45" customHeight="1">
      <c r="B163" s="218"/>
      <c r="C163" s="219" t="s">
        <v>386</v>
      </c>
      <c r="D163" s="219"/>
      <c r="E163" s="219"/>
      <c r="F163" s="219"/>
      <c r="G163" s="219"/>
      <c r="H163" s="219"/>
      <c r="I163" s="219"/>
      <c r="J163" s="219"/>
      <c r="K163" s="220"/>
    </row>
    <row r="164" spans="2:11" ht="17.25" customHeight="1">
      <c r="B164" s="218"/>
      <c r="C164" s="245" t="s">
        <v>315</v>
      </c>
      <c r="D164" s="245"/>
      <c r="E164" s="245"/>
      <c r="F164" s="245" t="s">
        <v>316</v>
      </c>
      <c r="G164" s="282"/>
      <c r="H164" s="283" t="s">
        <v>102</v>
      </c>
      <c r="I164" s="283" t="s">
        <v>58</v>
      </c>
      <c r="J164" s="245" t="s">
        <v>317</v>
      </c>
      <c r="K164" s="220"/>
    </row>
    <row r="165" spans="2:11" ht="17.25" customHeight="1">
      <c r="B165" s="222"/>
      <c r="C165" s="247" t="s">
        <v>318</v>
      </c>
      <c r="D165" s="247"/>
      <c r="E165" s="247"/>
      <c r="F165" s="248" t="s">
        <v>319</v>
      </c>
      <c r="G165" s="284"/>
      <c r="H165" s="285"/>
      <c r="I165" s="285"/>
      <c r="J165" s="247" t="s">
        <v>320</v>
      </c>
      <c r="K165" s="224"/>
    </row>
    <row r="166" spans="2:11" ht="5.25" customHeight="1">
      <c r="B166" s="253"/>
      <c r="C166" s="250"/>
      <c r="D166" s="250"/>
      <c r="E166" s="250"/>
      <c r="F166" s="250"/>
      <c r="G166" s="251"/>
      <c r="H166" s="250"/>
      <c r="I166" s="250"/>
      <c r="J166" s="250"/>
      <c r="K166" s="274"/>
    </row>
    <row r="167" spans="2:11" ht="15" customHeight="1">
      <c r="B167" s="253"/>
      <c r="C167" s="231" t="s">
        <v>324</v>
      </c>
      <c r="D167" s="231"/>
      <c r="E167" s="231"/>
      <c r="F167" s="252" t="s">
        <v>321</v>
      </c>
      <c r="G167" s="231"/>
      <c r="H167" s="231" t="s">
        <v>360</v>
      </c>
      <c r="I167" s="231" t="s">
        <v>323</v>
      </c>
      <c r="J167" s="231">
        <v>120</v>
      </c>
      <c r="K167" s="274"/>
    </row>
    <row r="168" spans="2:11" ht="15" customHeight="1">
      <c r="B168" s="253"/>
      <c r="C168" s="231" t="s">
        <v>369</v>
      </c>
      <c r="D168" s="231"/>
      <c r="E168" s="231"/>
      <c r="F168" s="252" t="s">
        <v>321</v>
      </c>
      <c r="G168" s="231"/>
      <c r="H168" s="231" t="s">
        <v>370</v>
      </c>
      <c r="I168" s="231" t="s">
        <v>323</v>
      </c>
      <c r="J168" s="231" t="s">
        <v>371</v>
      </c>
      <c r="K168" s="274"/>
    </row>
    <row r="169" spans="2:11" ht="15" customHeight="1">
      <c r="B169" s="253"/>
      <c r="C169" s="231" t="s">
        <v>270</v>
      </c>
      <c r="D169" s="231"/>
      <c r="E169" s="231"/>
      <c r="F169" s="252" t="s">
        <v>321</v>
      </c>
      <c r="G169" s="231"/>
      <c r="H169" s="231" t="s">
        <v>387</v>
      </c>
      <c r="I169" s="231" t="s">
        <v>323</v>
      </c>
      <c r="J169" s="231" t="s">
        <v>371</v>
      </c>
      <c r="K169" s="274"/>
    </row>
    <row r="170" spans="2:11" ht="15" customHeight="1">
      <c r="B170" s="253"/>
      <c r="C170" s="231" t="s">
        <v>326</v>
      </c>
      <c r="D170" s="231"/>
      <c r="E170" s="231"/>
      <c r="F170" s="252" t="s">
        <v>327</v>
      </c>
      <c r="G170" s="231"/>
      <c r="H170" s="231" t="s">
        <v>387</v>
      </c>
      <c r="I170" s="231" t="s">
        <v>323</v>
      </c>
      <c r="J170" s="231">
        <v>50</v>
      </c>
      <c r="K170" s="274"/>
    </row>
    <row r="171" spans="2:11" ht="15" customHeight="1">
      <c r="B171" s="253"/>
      <c r="C171" s="231" t="s">
        <v>329</v>
      </c>
      <c r="D171" s="231"/>
      <c r="E171" s="231"/>
      <c r="F171" s="252" t="s">
        <v>321</v>
      </c>
      <c r="G171" s="231"/>
      <c r="H171" s="231" t="s">
        <v>387</v>
      </c>
      <c r="I171" s="231" t="s">
        <v>331</v>
      </c>
      <c r="J171" s="231"/>
      <c r="K171" s="274"/>
    </row>
    <row r="172" spans="2:11" ht="15" customHeight="1">
      <c r="B172" s="253"/>
      <c r="C172" s="231" t="s">
        <v>340</v>
      </c>
      <c r="D172" s="231"/>
      <c r="E172" s="231"/>
      <c r="F172" s="252" t="s">
        <v>327</v>
      </c>
      <c r="G172" s="231"/>
      <c r="H172" s="231" t="s">
        <v>387</v>
      </c>
      <c r="I172" s="231" t="s">
        <v>323</v>
      </c>
      <c r="J172" s="231">
        <v>50</v>
      </c>
      <c r="K172" s="274"/>
    </row>
    <row r="173" spans="2:11" ht="15" customHeight="1">
      <c r="B173" s="253"/>
      <c r="C173" s="231" t="s">
        <v>348</v>
      </c>
      <c r="D173" s="231"/>
      <c r="E173" s="231"/>
      <c r="F173" s="252" t="s">
        <v>327</v>
      </c>
      <c r="G173" s="231"/>
      <c r="H173" s="231" t="s">
        <v>387</v>
      </c>
      <c r="I173" s="231" t="s">
        <v>323</v>
      </c>
      <c r="J173" s="231">
        <v>50</v>
      </c>
      <c r="K173" s="274"/>
    </row>
    <row r="174" spans="2:11" ht="15" customHeight="1">
      <c r="B174" s="253"/>
      <c r="C174" s="231" t="s">
        <v>346</v>
      </c>
      <c r="D174" s="231"/>
      <c r="E174" s="231"/>
      <c r="F174" s="252" t="s">
        <v>327</v>
      </c>
      <c r="G174" s="231"/>
      <c r="H174" s="231" t="s">
        <v>387</v>
      </c>
      <c r="I174" s="231" t="s">
        <v>323</v>
      </c>
      <c r="J174" s="231">
        <v>50</v>
      </c>
      <c r="K174" s="274"/>
    </row>
    <row r="175" spans="2:11" ht="15" customHeight="1">
      <c r="B175" s="253"/>
      <c r="C175" s="231" t="s">
        <v>101</v>
      </c>
      <c r="D175" s="231"/>
      <c r="E175" s="231"/>
      <c r="F175" s="252" t="s">
        <v>321</v>
      </c>
      <c r="G175" s="231"/>
      <c r="H175" s="231" t="s">
        <v>388</v>
      </c>
      <c r="I175" s="231" t="s">
        <v>389</v>
      </c>
      <c r="J175" s="231"/>
      <c r="K175" s="274"/>
    </row>
    <row r="176" spans="2:11" ht="15" customHeight="1">
      <c r="B176" s="253"/>
      <c r="C176" s="231" t="s">
        <v>58</v>
      </c>
      <c r="D176" s="231"/>
      <c r="E176" s="231"/>
      <c r="F176" s="252" t="s">
        <v>321</v>
      </c>
      <c r="G176" s="231"/>
      <c r="H176" s="231" t="s">
        <v>390</v>
      </c>
      <c r="I176" s="231" t="s">
        <v>391</v>
      </c>
      <c r="J176" s="231">
        <v>1</v>
      </c>
      <c r="K176" s="274"/>
    </row>
    <row r="177" spans="2:11" ht="15" customHeight="1">
      <c r="B177" s="253"/>
      <c r="C177" s="231" t="s">
        <v>54</v>
      </c>
      <c r="D177" s="231"/>
      <c r="E177" s="231"/>
      <c r="F177" s="252" t="s">
        <v>321</v>
      </c>
      <c r="G177" s="231"/>
      <c r="H177" s="231" t="s">
        <v>392</v>
      </c>
      <c r="I177" s="231" t="s">
        <v>323</v>
      </c>
      <c r="J177" s="231">
        <v>20</v>
      </c>
      <c r="K177" s="274"/>
    </row>
    <row r="178" spans="2:11" ht="15" customHeight="1">
      <c r="B178" s="253"/>
      <c r="C178" s="231" t="s">
        <v>102</v>
      </c>
      <c r="D178" s="231"/>
      <c r="E178" s="231"/>
      <c r="F178" s="252" t="s">
        <v>321</v>
      </c>
      <c r="G178" s="231"/>
      <c r="H178" s="231" t="s">
        <v>393</v>
      </c>
      <c r="I178" s="231" t="s">
        <v>323</v>
      </c>
      <c r="J178" s="231">
        <v>255</v>
      </c>
      <c r="K178" s="274"/>
    </row>
    <row r="179" spans="2:11" ht="15" customHeight="1">
      <c r="B179" s="253"/>
      <c r="C179" s="231" t="s">
        <v>103</v>
      </c>
      <c r="D179" s="231"/>
      <c r="E179" s="231"/>
      <c r="F179" s="252" t="s">
        <v>321</v>
      </c>
      <c r="G179" s="231"/>
      <c r="H179" s="231" t="s">
        <v>286</v>
      </c>
      <c r="I179" s="231" t="s">
        <v>323</v>
      </c>
      <c r="J179" s="231">
        <v>10</v>
      </c>
      <c r="K179" s="274"/>
    </row>
    <row r="180" spans="2:11" ht="15" customHeight="1">
      <c r="B180" s="253"/>
      <c r="C180" s="231" t="s">
        <v>104</v>
      </c>
      <c r="D180" s="231"/>
      <c r="E180" s="231"/>
      <c r="F180" s="252" t="s">
        <v>321</v>
      </c>
      <c r="G180" s="231"/>
      <c r="H180" s="231" t="s">
        <v>394</v>
      </c>
      <c r="I180" s="231" t="s">
        <v>355</v>
      </c>
      <c r="J180" s="231"/>
      <c r="K180" s="274"/>
    </row>
    <row r="181" spans="2:11" ht="15" customHeight="1">
      <c r="B181" s="253"/>
      <c r="C181" s="231" t="s">
        <v>395</v>
      </c>
      <c r="D181" s="231"/>
      <c r="E181" s="231"/>
      <c r="F181" s="252" t="s">
        <v>321</v>
      </c>
      <c r="G181" s="231"/>
      <c r="H181" s="231" t="s">
        <v>396</v>
      </c>
      <c r="I181" s="231" t="s">
        <v>355</v>
      </c>
      <c r="J181" s="231"/>
      <c r="K181" s="274"/>
    </row>
    <row r="182" spans="2:11" ht="15" customHeight="1">
      <c r="B182" s="253"/>
      <c r="C182" s="231" t="s">
        <v>384</v>
      </c>
      <c r="D182" s="231"/>
      <c r="E182" s="231"/>
      <c r="F182" s="252" t="s">
        <v>321</v>
      </c>
      <c r="G182" s="231"/>
      <c r="H182" s="231" t="s">
        <v>397</v>
      </c>
      <c r="I182" s="231" t="s">
        <v>355</v>
      </c>
      <c r="J182" s="231"/>
      <c r="K182" s="274"/>
    </row>
    <row r="183" spans="2:11" ht="15" customHeight="1">
      <c r="B183" s="253"/>
      <c r="C183" s="231" t="s">
        <v>107</v>
      </c>
      <c r="D183" s="231"/>
      <c r="E183" s="231"/>
      <c r="F183" s="252" t="s">
        <v>327</v>
      </c>
      <c r="G183" s="231"/>
      <c r="H183" s="231" t="s">
        <v>398</v>
      </c>
      <c r="I183" s="231" t="s">
        <v>323</v>
      </c>
      <c r="J183" s="231">
        <v>50</v>
      </c>
      <c r="K183" s="274"/>
    </row>
    <row r="184" spans="2:11" ht="15" customHeight="1">
      <c r="B184" s="280"/>
      <c r="C184" s="262"/>
      <c r="D184" s="262"/>
      <c r="E184" s="262"/>
      <c r="F184" s="262"/>
      <c r="G184" s="262"/>
      <c r="H184" s="262"/>
      <c r="I184" s="262"/>
      <c r="J184" s="262"/>
      <c r="K184" s="281"/>
    </row>
    <row r="185" spans="2:11" ht="18.75" customHeight="1">
      <c r="B185" s="228"/>
      <c r="C185" s="231"/>
      <c r="D185" s="231"/>
      <c r="E185" s="231"/>
      <c r="F185" s="252"/>
      <c r="G185" s="231"/>
      <c r="H185" s="231"/>
      <c r="I185" s="231"/>
      <c r="J185" s="231"/>
      <c r="K185" s="228"/>
    </row>
    <row r="186" spans="2:11" ht="18.75" customHeight="1">
      <c r="B186" s="238"/>
      <c r="C186" s="238"/>
      <c r="D186" s="238"/>
      <c r="E186" s="238"/>
      <c r="F186" s="238"/>
      <c r="G186" s="238"/>
      <c r="H186" s="238"/>
      <c r="I186" s="238"/>
      <c r="J186" s="238"/>
      <c r="K186" s="238"/>
    </row>
    <row r="187" spans="2:11" ht="13.5">
      <c r="B187" s="215"/>
      <c r="C187" s="216"/>
      <c r="D187" s="216"/>
      <c r="E187" s="216"/>
      <c r="F187" s="216"/>
      <c r="G187" s="216"/>
      <c r="H187" s="216"/>
      <c r="I187" s="216"/>
      <c r="J187" s="216"/>
      <c r="K187" s="217"/>
    </row>
    <row r="188" spans="2:11" ht="21">
      <c r="B188" s="218"/>
      <c r="C188" s="219" t="s">
        <v>399</v>
      </c>
      <c r="D188" s="219"/>
      <c r="E188" s="219"/>
      <c r="F188" s="219"/>
      <c r="G188" s="219"/>
      <c r="H188" s="219"/>
      <c r="I188" s="219"/>
      <c r="J188" s="219"/>
      <c r="K188" s="220"/>
    </row>
    <row r="189" spans="2:11" ht="25.5" customHeight="1">
      <c r="B189" s="218"/>
      <c r="C189" s="286" t="s">
        <v>400</v>
      </c>
      <c r="D189" s="286"/>
      <c r="E189" s="286"/>
      <c r="F189" s="286" t="s">
        <v>401</v>
      </c>
      <c r="G189" s="287"/>
      <c r="H189" s="288" t="s">
        <v>402</v>
      </c>
      <c r="I189" s="288"/>
      <c r="J189" s="288"/>
      <c r="K189" s="220"/>
    </row>
    <row r="190" spans="2:11" ht="5.25" customHeight="1">
      <c r="B190" s="253"/>
      <c r="C190" s="250"/>
      <c r="D190" s="250"/>
      <c r="E190" s="250"/>
      <c r="F190" s="250"/>
      <c r="G190" s="231"/>
      <c r="H190" s="250"/>
      <c r="I190" s="250"/>
      <c r="J190" s="250"/>
      <c r="K190" s="274"/>
    </row>
    <row r="191" spans="2:11" ht="15" customHeight="1">
      <c r="B191" s="253"/>
      <c r="C191" s="231" t="s">
        <v>403</v>
      </c>
      <c r="D191" s="231"/>
      <c r="E191" s="231"/>
      <c r="F191" s="252" t="s">
        <v>44</v>
      </c>
      <c r="G191" s="231"/>
      <c r="H191" s="289" t="s">
        <v>404</v>
      </c>
      <c r="I191" s="289"/>
      <c r="J191" s="289"/>
      <c r="K191" s="274"/>
    </row>
    <row r="192" spans="2:11" ht="15" customHeight="1">
      <c r="B192" s="253"/>
      <c r="C192" s="259"/>
      <c r="D192" s="231"/>
      <c r="E192" s="231"/>
      <c r="F192" s="252" t="s">
        <v>45</v>
      </c>
      <c r="G192" s="231"/>
      <c r="H192" s="289" t="s">
        <v>405</v>
      </c>
      <c r="I192" s="289"/>
      <c r="J192" s="289"/>
      <c r="K192" s="274"/>
    </row>
    <row r="193" spans="2:11" ht="15" customHeight="1">
      <c r="B193" s="253"/>
      <c r="C193" s="259"/>
      <c r="D193" s="231"/>
      <c r="E193" s="231"/>
      <c r="F193" s="252" t="s">
        <v>48</v>
      </c>
      <c r="G193" s="231"/>
      <c r="H193" s="289" t="s">
        <v>406</v>
      </c>
      <c r="I193" s="289"/>
      <c r="J193" s="289"/>
      <c r="K193" s="274"/>
    </row>
    <row r="194" spans="2:11" ht="15" customHeight="1">
      <c r="B194" s="253"/>
      <c r="C194" s="231"/>
      <c r="D194" s="231"/>
      <c r="E194" s="231"/>
      <c r="F194" s="252" t="s">
        <v>46</v>
      </c>
      <c r="G194" s="231"/>
      <c r="H194" s="289" t="s">
        <v>407</v>
      </c>
      <c r="I194" s="289"/>
      <c r="J194" s="289"/>
      <c r="K194" s="274"/>
    </row>
    <row r="195" spans="2:11" ht="15" customHeight="1">
      <c r="B195" s="253"/>
      <c r="C195" s="231"/>
      <c r="D195" s="231"/>
      <c r="E195" s="231"/>
      <c r="F195" s="252" t="s">
        <v>47</v>
      </c>
      <c r="G195" s="231"/>
      <c r="H195" s="289" t="s">
        <v>408</v>
      </c>
      <c r="I195" s="289"/>
      <c r="J195" s="289"/>
      <c r="K195" s="274"/>
    </row>
    <row r="196" spans="2:11" ht="15" customHeight="1">
      <c r="B196" s="253"/>
      <c r="C196" s="231"/>
      <c r="D196" s="231"/>
      <c r="E196" s="231"/>
      <c r="F196" s="252"/>
      <c r="G196" s="231"/>
      <c r="H196" s="231"/>
      <c r="I196" s="231"/>
      <c r="J196" s="231"/>
      <c r="K196" s="274"/>
    </row>
    <row r="197" spans="2:11" ht="15" customHeight="1">
      <c r="B197" s="253"/>
      <c r="C197" s="231" t="s">
        <v>367</v>
      </c>
      <c r="D197" s="231"/>
      <c r="E197" s="231"/>
      <c r="F197" s="252" t="s">
        <v>79</v>
      </c>
      <c r="G197" s="231"/>
      <c r="H197" s="289" t="s">
        <v>409</v>
      </c>
      <c r="I197" s="289"/>
      <c r="J197" s="289"/>
      <c r="K197" s="274"/>
    </row>
    <row r="198" spans="2:11" ht="15" customHeight="1">
      <c r="B198" s="253"/>
      <c r="C198" s="259"/>
      <c r="D198" s="231"/>
      <c r="E198" s="231"/>
      <c r="F198" s="252" t="s">
        <v>264</v>
      </c>
      <c r="G198" s="231"/>
      <c r="H198" s="289" t="s">
        <v>265</v>
      </c>
      <c r="I198" s="289"/>
      <c r="J198" s="289"/>
      <c r="K198" s="274"/>
    </row>
    <row r="199" spans="2:11" ht="15" customHeight="1">
      <c r="B199" s="253"/>
      <c r="C199" s="231"/>
      <c r="D199" s="231"/>
      <c r="E199" s="231"/>
      <c r="F199" s="252" t="s">
        <v>262</v>
      </c>
      <c r="G199" s="231"/>
      <c r="H199" s="289" t="s">
        <v>410</v>
      </c>
      <c r="I199" s="289"/>
      <c r="J199" s="289"/>
      <c r="K199" s="274"/>
    </row>
    <row r="200" spans="2:11" ht="15" customHeight="1">
      <c r="B200" s="290"/>
      <c r="C200" s="259"/>
      <c r="D200" s="259"/>
      <c r="E200" s="259"/>
      <c r="F200" s="252" t="s">
        <v>266</v>
      </c>
      <c r="G200" s="237"/>
      <c r="H200" s="291" t="s">
        <v>267</v>
      </c>
      <c r="I200" s="291"/>
      <c r="J200" s="291"/>
      <c r="K200" s="292"/>
    </row>
    <row r="201" spans="2:11" ht="15" customHeight="1">
      <c r="B201" s="290"/>
      <c r="C201" s="259"/>
      <c r="D201" s="259"/>
      <c r="E201" s="259"/>
      <c r="F201" s="252" t="s">
        <v>268</v>
      </c>
      <c r="G201" s="237"/>
      <c r="H201" s="291" t="s">
        <v>411</v>
      </c>
      <c r="I201" s="291"/>
      <c r="J201" s="291"/>
      <c r="K201" s="292"/>
    </row>
    <row r="202" spans="2:11" ht="15" customHeight="1">
      <c r="B202" s="290"/>
      <c r="C202" s="259"/>
      <c r="D202" s="259"/>
      <c r="E202" s="259"/>
      <c r="F202" s="293"/>
      <c r="G202" s="237"/>
      <c r="H202" s="294"/>
      <c r="I202" s="294"/>
      <c r="J202" s="294"/>
      <c r="K202" s="292"/>
    </row>
    <row r="203" spans="2:11" ht="15" customHeight="1">
      <c r="B203" s="290"/>
      <c r="C203" s="231" t="s">
        <v>391</v>
      </c>
      <c r="D203" s="259"/>
      <c r="E203" s="259"/>
      <c r="F203" s="252">
        <v>1</v>
      </c>
      <c r="G203" s="237"/>
      <c r="H203" s="291" t="s">
        <v>412</v>
      </c>
      <c r="I203" s="291"/>
      <c r="J203" s="291"/>
      <c r="K203" s="292"/>
    </row>
    <row r="204" spans="2:11" ht="15" customHeight="1">
      <c r="B204" s="290"/>
      <c r="C204" s="259"/>
      <c r="D204" s="259"/>
      <c r="E204" s="259"/>
      <c r="F204" s="252">
        <v>2</v>
      </c>
      <c r="G204" s="237"/>
      <c r="H204" s="291" t="s">
        <v>413</v>
      </c>
      <c r="I204" s="291"/>
      <c r="J204" s="291"/>
      <c r="K204" s="292"/>
    </row>
    <row r="205" spans="2:11" ht="15" customHeight="1">
      <c r="B205" s="290"/>
      <c r="C205" s="259"/>
      <c r="D205" s="259"/>
      <c r="E205" s="259"/>
      <c r="F205" s="252">
        <v>3</v>
      </c>
      <c r="G205" s="237"/>
      <c r="H205" s="291" t="s">
        <v>414</v>
      </c>
      <c r="I205" s="291"/>
      <c r="J205" s="291"/>
      <c r="K205" s="292"/>
    </row>
    <row r="206" spans="2:11" ht="15" customHeight="1">
      <c r="B206" s="290"/>
      <c r="C206" s="259"/>
      <c r="D206" s="259"/>
      <c r="E206" s="259"/>
      <c r="F206" s="252">
        <v>4</v>
      </c>
      <c r="G206" s="237"/>
      <c r="H206" s="291" t="s">
        <v>415</v>
      </c>
      <c r="I206" s="291"/>
      <c r="J206" s="291"/>
      <c r="K206" s="292"/>
    </row>
    <row r="207" spans="2:11" ht="12.75" customHeight="1">
      <c r="B207" s="295"/>
      <c r="C207" s="296"/>
      <c r="D207" s="296"/>
      <c r="E207" s="296"/>
      <c r="F207" s="296"/>
      <c r="G207" s="296"/>
      <c r="H207" s="296"/>
      <c r="I207" s="296"/>
      <c r="J207" s="296"/>
      <c r="K207" s="297"/>
    </row>
  </sheetData>
  <sheetProtection/>
  <mergeCells count="77"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  <mergeCell ref="H200:J200"/>
    <mergeCell ref="C163:J163"/>
    <mergeCell ref="C188:J188"/>
    <mergeCell ref="H189:J189"/>
    <mergeCell ref="H191:J191"/>
    <mergeCell ref="H192:J192"/>
    <mergeCell ref="H193:J193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2014-06-05T10:31:28Z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