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Z:\_Akce\20_042-A_II_299_Dvur_Kralove_Verdek\04_Profese\09 KAN souběh čistopis\Soupis prací upravený dle požadavku města\"/>
    </mc:Choice>
  </mc:AlternateContent>
  <bookViews>
    <workbookView xWindow="0" yWindow="0" windowWidth="0" windowHeight="0"/>
  </bookViews>
  <sheets>
    <sheet name="Rekapitulace" sheetId="4" r:id="rId1"/>
    <sheet name="SO 3011" sheetId="2" r:id="rId2"/>
    <sheet name="SO 3012" sheetId="3" r:id="rId3"/>
  </sheets>
  <calcPr/>
</workbook>
</file>

<file path=xl/calcChain.xml><?xml version="1.0" encoding="utf-8"?>
<calcChain xmlns="http://schemas.openxmlformats.org/spreadsheetml/2006/main">
  <c i="4" l="1" r="E11"/>
  <c r="D11"/>
  <c r="C11"/>
  <c r="E10"/>
  <c r="D10"/>
  <c r="C10"/>
  <c r="C7"/>
  <c r="C6"/>
  <c i="3" r="I3"/>
  <c r="I94"/>
  <c r="O95"/>
  <c r="I95"/>
  <c r="I61"/>
  <c r="O90"/>
  <c r="I90"/>
  <c r="O86"/>
  <c r="I86"/>
  <c r="O82"/>
  <c r="I82"/>
  <c r="O78"/>
  <c r="I78"/>
  <c r="O74"/>
  <c r="I74"/>
  <c r="O70"/>
  <c r="I70"/>
  <c r="O66"/>
  <c r="I66"/>
  <c r="O62"/>
  <c r="I62"/>
  <c r="I48"/>
  <c r="O57"/>
  <c r="I57"/>
  <c r="O53"/>
  <c r="I53"/>
  <c r="O49"/>
  <c r="I49"/>
  <c r="I43"/>
  <c r="O44"/>
  <c r="I44"/>
  <c r="I14"/>
  <c r="O39"/>
  <c r="I39"/>
  <c r="O35"/>
  <c r="I35"/>
  <c r="O31"/>
  <c r="I31"/>
  <c r="O27"/>
  <c r="I27"/>
  <c r="O23"/>
  <c r="I23"/>
  <c r="O19"/>
  <c r="I19"/>
  <c r="O15"/>
  <c r="I15"/>
  <c r="I9"/>
  <c r="O10"/>
  <c r="I10"/>
  <c i="2" r="I3"/>
  <c r="I9"/>
  <c r="O14"/>
  <c r="I14"/>
  <c r="O10"/>
  <c r="I10"/>
</calcChain>
</file>

<file path=xl/sharedStrings.xml><?xml version="1.0" encoding="utf-8"?>
<sst xmlns="http://schemas.openxmlformats.org/spreadsheetml/2006/main">
  <si>
    <t>EstiCon</t>
  </si>
  <si>
    <t>Firma:</t>
  </si>
  <si>
    <t>Rekapitulace ceny</t>
  </si>
  <si>
    <t>Stavba: 06/2025 - II/299 Dvur Králové nad Labem - Verdek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</si>
  <si>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</si>
  <si>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</si>
  <si>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</si>
  <si>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</si>
  <si>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</si>
  <si>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</si>
  <si>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</si>
  <si>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1</t>
  </si>
  <si>
    <t>Vedlejší rozpoctové náklady</t>
  </si>
  <si>
    <t>2</t>
  </si>
  <si>
    <t>Deštová kanalizace</t>
  </si>
  <si>
    <t>Soupis prací objektu</t>
  </si>
  <si>
    <t>S</t>
  </si>
  <si>
    <t>Stavba:</t>
  </si>
  <si>
    <t>06/2025</t>
  </si>
  <si>
    <t>II/299 Dvur Králové nad Labem - Verdek</t>
  </si>
  <si>
    <t>O</t>
  </si>
  <si>
    <t>Objekt:</t>
  </si>
  <si>
    <t>SO 301</t>
  </si>
  <si>
    <t>O1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</si>
  <si>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</si>
  <si>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</si>
  <si>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</si>
  <si>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</si>
  <si>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</si>
  <si>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</si>
  <si>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</si>
  <si>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</si>
  <si>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</si>
  <si>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</si>
  <si>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</si>
  <si>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</si>
  <si>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</si>
  <si>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</si>
  <si>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</si>
  <si>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</si>
  <si>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02910</t>
  </si>
  <si>
    <t/>
  </si>
  <si>
    <t>OSTATNÍ POŽADAVKY - ZEMEMERICSKÁ MERENÍ</t>
  </si>
  <si>
    <t>KPL</t>
  </si>
  <si>
    <t>PP</t>
  </si>
  <si>
    <t xml:space="preserve">- geodetické zpracování DSPS vcetne zamerení_x000d_
- veškeré vytycovací práce  _x000d_
- kontrolní merení vcet. geodet. monitoringu stavebních objektu _x000d_
- zamerení skutecného provedení a jeho zpracování  pro vklad do digitální mapy</t>
  </si>
  <si>
    <t>VV</t>
  </si>
  <si>
    <t>1.000000 = 1,000 [A]</t>
  </si>
  <si>
    <t>TS</t>
  </si>
  <si>
    <t>Položka zahrnuje:
- veškeré náklady spojené s objednatelem požadovanými pracemi</t>
  </si>
  <si>
    <t>02944</t>
  </si>
  <si>
    <t>OSTAT POŽADAVKY - DOKUMENTACE SKUTEC PROVEDENÍ V DIGIT FORME</t>
  </si>
  <si>
    <t>Položka zahrnuje:
- veškeré náklady spojené s objednatelem požadovanými pracemi
Položka nezahrnuje:
- x</t>
  </si>
  <si>
    <t>014101</t>
  </si>
  <si>
    <t>POPLATKY ZA SKLÁDKU</t>
  </si>
  <si>
    <t>M3</t>
  </si>
  <si>
    <t>dle pol.c.13283 a 13183 137,94+16,875 = 154,815 [A]</t>
  </si>
  <si>
    <t>Položka zahrnuje:
- veškeré poplatky provozovateli skládky související s uložením odpadu na skládce.
Položka nezahrnuje:
- x</t>
  </si>
  <si>
    <t>Zemní práce</t>
  </si>
  <si>
    <t>115321</t>
  </si>
  <si>
    <t>CERPÁNÍ VODY Z PODZEMÍ DO 1000L/MIN VÝŠKY DO 20M</t>
  </si>
  <si>
    <t>HOD</t>
  </si>
  <si>
    <t>cerpání drenážních vod - predpoklad 5*8 = 40,000 [A]</t>
  </si>
  <si>
    <t>Položka zahrnuje:
- cerpání vody v podzemí
- náklady na provoz cerpadla vcetne nákladu na záložní cerpadlo
- zrízení cerpací jímky v šachte
- svislé potrubí v šachte
- potrubí na povrchu zaústené do usazovacích (cistících) jímek pred vypouštením vod mimo stavenište, zrízení techto jímek.
- následná demontáž a likvidace techto zarízení
Položka nezahrnuje:
- x</t>
  </si>
  <si>
    <t>12573</t>
  </si>
  <si>
    <t>VYKOPÁVKY ZE ZEMNÍKU A SKLÁDEK TR. I</t>
  </si>
  <si>
    <t>dle pol.c.17481 63,735 = 63,735 [A]_x000d_
dle pol.c.17581 82,33 = 82,330 [B]_x000d_
dle pol.c.451573_1 16,83 = 16,830 [C]_x000d_
dle pol.c.451573_2 7,5 = 7,500 [D]_x000d_
Celkové množství = 170,395</t>
  </si>
  <si>
    <t>Položka zahrnuje:
- vodorovnou a svislou dopravu, premístení, preložení, manipulace s výkopkem
- kompletní provedení vykopávky nezapažené i zapažené
- ošetrení výkopište po celou dobu práce v nem vc. klimatických opatrení
- ztížení vykopávek v blízkosti podzemního vedení, konstrukcí a objektu vc. jejich docasného zajištení
- ztížení pod vodou, v okolí výbušnin, ve stísnených prostorech a pod.
- príplatek za lepivost
- težení po vrstvách, pásech a po jiných nutných cástech (figurách)
- cerpání vody vc. cerpacích jímek, potrubí a pohotovostní cerpací soupravy (viz ustanovení k pol. 1151,2)
- potrebné snížení hladiny podzemní vody
- težení a rozpojování jednotlivých balvanu
- vytahování a nošení výkopku
- rucní vykopávky, odstranení korenu a napadávek
- pažení, vzeprení a rozeprení vc. prepažování (vyjma pažení záporového a štetových sten)
- úpravu, ochranu a ocištení dna, základové spáry, sten a svahu
- udržování výkopište a jeho ochrana proti vode
- odvedení nebo obvedení vody v okolí výkopište a ve výkopišti
- trídení výkopku
- veškeré pomocné konstrukce umožnující provedení vykopávky (príjezdy, sjezdy, nájezdy, lešení, podper. konstr., premostení, zpevnené plochy, zakrytí a pod.)
Položka nezahrnuje:
- práce spojené s otvírkou zemníku</t>
  </si>
  <si>
    <t>13183</t>
  </si>
  <si>
    <t>HLOUBENÍ JAM ZAPAŽ I NEPAŽ TR II</t>
  </si>
  <si>
    <t>rozšírení pro šachty 3*(1,5*1,5*(1,9+0,4+0,2)) = 16,875 [A]</t>
  </si>
  <si>
    <t>Položka zahrnuje:
- vodorovnou a svislou dopravu, premístení, preložení, manipulace s výkopkem
- kompletní provedení vykopávky nezapažené i zapažené
- ošetrení výkopište po celou dobu práce v nem vc. klimatických opatrení
- ztížení vykopávek v blízkosti podzemního vedení, konstrukcí a objektu vc. jejich docasného zajištení
- ztížení pod vodou, v okolí výbušnin, ve stísnených prostorech a pod.
- príplatek za lepivost
- težení po vrstvách, pásech a po jiných nutných cástech (figurách)
- cerpání vody vc. cerpacích jímek, potrubí a pohotovostní cerpací soupravy (viz ustanovení k pol. 1151,2)
- potrebné snížení hladiny podzemní vody
- težení a rozpojování jednotlivých balvanu
- vytahování a nošení výkopku
- svahování a presvah. svahu do konecného tvaru, výmena hornin v podloží a v pláni znehodnocené klimatickými vlivy
- rucní vykopávky, odstranení korenu a napadávek
- pažení, vzeprení a rozeprení vc. prepažování (vyjma pažení záporového a štetových sten)
- úpravu, ochranu a ocištení dna, základové spáry, sten a svahu
- odvedení nebo obvedení vody v okolí výkopište a ve výkopišti
- trídení výkopku
- veškeré pomocné konstrukce umožnující provedení vykopávky (príjezdy, sjezdy, nájezdy, lešení, podper. konstr., premostení, zpevnené plochy, zakrytí a pod.)
Položka nezahrnuje:
- uložení zeminy (na skládku, do násypu) ani poplatky za skládku, vykazují se v položce c.0141**</t>
  </si>
  <si>
    <t>13283</t>
  </si>
  <si>
    <t>HLOUBENÍ RÝH ŠÍR DO 2M PAŽ I NEPAŽ TR. II</t>
  </si>
  <si>
    <t>Stoka 66*1,1*1,9 = 137,940 [A]</t>
  </si>
  <si>
    <t>17120</t>
  </si>
  <si>
    <t>ULOŽENÍ SYPANINY DO NÁSYPU A NA SKLÁDKY BEZ ZHUTNENÍ</t>
  </si>
  <si>
    <t xml:space="preserve">Položka zahrnuje:
- kompletní provedení zemní konstrukce do predepsaného tvaru
- ošetrení úložište po celou dobu práce v nem vc. klimatických opatrení
- ztížení v okolí vedení, konstrukcí a objektu a jejich docasné zajištení
- ztížení provádení ve ztížených podmínkách a stísnených prostorech
- ztížené ukládání sypaniny pod vodu
- ukládání po vrstvách a po jiných nutných cástech (figurách) vc. dosypávek
- spouštení a nošení materiálu
- úprava, ocištení a ochrana podloží a svahu
- svahování, uzavírání povrchu svahu
- udržování úložište a jeho ochrana proti vode
- odvedení nebo obvedení vody v okolí úložište a v úložišti
- veškeré  pomocné konstrukce umožnující provedení  zemní konstrukce  (príjezdy,  sjezdy,  nájezdy, lešení, podperné konstrukce, premostení, zpevnené plochy, zakrytí a pod.)
Položka nezahrnuje:
- x</t>
  </si>
  <si>
    <t>17481</t>
  </si>
  <si>
    <t>ZÁSYP JAM A RÝH Z NAKUPOVANÝCH MATERIÁLU</t>
  </si>
  <si>
    <t>frakce 0/63</t>
  </si>
  <si>
    <t>stoka 66*1,1*(1,9-0,15-0,6-0,3) = 61,710 [A]_x000d_
šachty 3*(1,5*1,5*(2,5-0,4-0,2)) = 12,825 [B]_x000d_
- objem šachet -3*3,6 = -10,800 [C]_x000d_
Celkové množství = 63,735</t>
  </si>
  <si>
    <t xml:space="preserve">Položka zahrnuje:
- kompletní provedení zemní konstrukce vcetne nákupu a dopravy materiálu dle zadávací dokumentace
- úprava  ukládaného  materiálu  vlhcením,  trídením,  promícháním  nebo  vysoušením,  príp. jiné úpravy za úcelem zlepšení jeho  mech. vlastností
- hutnení i ruzné míry hutnení 
- ošetrení úložište po celou dobu práce v nem vc. klimatických opatrení
- ztížení v okolí vedení, konstrukcí a objektu a jejich docasné zajištení
- ztížení provádení vc. hutnení ve ztížených podmínkách a stísnených prostorech
- ztížené ukládání sypaniny pod vodu
- ukládání po vrstvách a po jiných nutných cástech (figurách) vc. dosypávek
- spouštení a nošení materiálu
- výmena cástí zemní konstrukce znehodnocené klimatickými vlivy
- udržování úložište a jeho ochrana proti vode
- odvedení nebo obvedení vody v okolí úložište a v úložišti
- veškeré  pomocné konstrukce umožnující provedení  zemní konstrukce  (príjezdy,  sjezdy,  nájezdy, lešení, podperné konstrukce, premostení, zpevnené plochy, zakrytí a pod.)
Položka nezahrnuje:
- x</t>
  </si>
  <si>
    <t>17581</t>
  </si>
  <si>
    <t>OBSYP POTRUBÍ A OBJEKTU Z NAKUPOVANÝCH MATERIÁLU</t>
  </si>
  <si>
    <t>stoka 66*1,7*(0,6+0,3) = 100,980 [A]_x000d_
- objem potrubí -18,65 = -18,650 [B]_x000d_
Celkové množství = 82,330</t>
  </si>
  <si>
    <t xml:space="preserve">Položka zahrnuje:
- kompletní provedení zemní konstrukce vcetne nákupu a dopravy materiálu dle zadávací dokumentace
- úprava  ukládaného  materiálu  vlhcením,  trídením,  promícháním  nebo  vysoušením,  príp. jiné úpravy za úcelem zlepšení jeho  mech. vlastností
- hutnení i ruzné míry hutnení 
- ošetrení úložište po celou dobu práce v nem vc. klimatických opatrení
- ztížení v okolí vedení, konstrukcí a objektu a jejich docasné zajištení
- ztížení provádení vc. hutnení ve ztížených podmínkách a stísnených prostorech
- ztížené ukládání sypaniny pod vodu
- ukládání po vrstvách a po jiných nutných cástech (figurách) vc. dosypávek
- spouštení a nošení materiálu
- výmena cástí zemní konstrukce znehodnocené klimatickými vlivy
- rucní hutnení a výpln jam a prohlubní v podloží
- úprava, ocištení, ochrana a zhutnení podloží
- svahování, hutnení a uzavírání povrchu svahu
- zrízení lavic na svazích
- udržování úložište a jeho ochrana proti vode
- odvedení nebo obvedení vody v okolí úložište a v úložišti
- veškeré  pomocné konstrukce umožnující provedení  zemní konstrukce  (príjezdy,  sjezdy,  nájezdy, lešení, podperné konstrukce, premostení, zpevnené plochy, zakrytí a pod.)
Položka nezahrnuje:
- x 
Zpusob merení:
- zemina vytlacená potrubím o DN 180mm se od kubatury obsypu neodecítá</t>
  </si>
  <si>
    <t>Základy</t>
  </si>
  <si>
    <t>21461D</t>
  </si>
  <si>
    <t>SEPARACNÍ GEOTEXTILIE DO 400G/M2</t>
  </si>
  <si>
    <t>M2</t>
  </si>
  <si>
    <t>založení šachet 3*(6*3) = 54,000 [A]</t>
  </si>
  <si>
    <t>Položka zahrnuje:
- dodávku predepsané geotextilie
- úpravu, ocištení a ochranu podkladu
- prichycení k podkladu, prípadne zatížení
- úpravy spoju a zajištení okraju
- úpravy pro odvodnení
- nutné presahy (nezapocítávají se do výmery)
- mimostaveništní a vnitrostaveništní dopravu
Položka nezahrnuje:
- x</t>
  </si>
  <si>
    <t>4</t>
  </si>
  <si>
    <t>Vodorovné konstrukce</t>
  </si>
  <si>
    <t>451312</t>
  </si>
  <si>
    <t>PODKLADNÍ A VÝPLNOVÉ VRSTVY Z PROSTÉHO BETONU C12/15</t>
  </si>
  <si>
    <t>založení šachty</t>
  </si>
  <si>
    <t>založení šachet 3*(2,5*2,5*0,2) = 3,750 [A]</t>
  </si>
  <si>
    <t xml:space="preserve">Položka zahrnuje:
- dodání  cerstvého  betonu  (betonové  smesi)  požadované  kvality,  jeho  uložení  do požadovaného tvaru pri jakékoliv hustote výztuže, konzistenci cerstvého betonu a zpusobu hutnení, ošetrení a ochranu betonu,
- zhotovení nepropustného, mrazuvzdorného betonu a betonu požadované trvanlivosti a vlastností, užití potrebných prísad a technologií výroby betonu,
- zrízení pracovních a dilatacních spar, vcetne potrebných úprav, výplne, vložek, opracování, ocištení a ošetrení,
- bednení  požadovaných  konstr. (i ztracené) s úpravou  dle požadované  kvality povrchu betonu, vcetne odbednovacích a odskružovacích prostredku, náteru zabranujících soudržnosti betonu a bednení,
- podperné  konstr. (skruže) a lešení všech druhu pro bednení,  vc. ochranných a bezpecnostních opatrení a základu techto konstrukcí a lešení,
- vytvorení kotevních cel, kapes, nálitku a sedel, zrízení  všech  požadovaných  otvoru,  výklenku, prostupu, dutin, drážek a pod., vc. ztížení práce a úprav  kolem nich,
- úpravy pro osazení výztuže, doplnkových konstrukcí a vybavení,
- úpravy povrchu pro položení požadované izolace, povlaku a náteru, prípadne vyspravení,
- ztížení práce u kabelových a injektážních trubek a ostatních zarízení osazovaných do betonu,
- konstrukce betonových kloubu, upevnení kotevních prvku a doplnkových konstrukcí,
- nátery zabranující soudržnost betonu a bednení,
- výpln, tesnení  a tmelení spar a spoju,
- opatrení  povrchu  betonu  izolací  proti zemní vlhkosti v cástech, kde prijdou do styku se zeminou nebo kamenivem,
- prípadné zrízení spojovací vrstvy u základu,
- úpravy pro osazení zarízení ochrany konstrukce proti vlivu bludných proudu,
Položka nezahrnuje:
- x</t>
  </si>
  <si>
    <t>451573</t>
  </si>
  <si>
    <t>VÝPLN VRSTVY Z KAMENIVA TEŽENÉHO, INDEX ZHUTNENÍ ID DO 0,9</t>
  </si>
  <si>
    <t>pískové lože potrubí 0/4</t>
  </si>
  <si>
    <t>podsyp stoky 66*1,7*0,15 = 16,830 [A]</t>
  </si>
  <si>
    <t>Položka zahrnuje:
- dodávku predepsaného kameniva
- mimostaveništní a vnitrostaveništní dopravu a jeho uložení
- není-li v zadávací dokumentaci uvedeno jinak, jedná se o nakupovaný materiál
Položka nezahrnuje:
- x</t>
  </si>
  <si>
    <t>založení šachet frakce 32/63</t>
  </si>
  <si>
    <t>založení šachet 3*(2,5*2,5*0,4) = 7,500 [A]</t>
  </si>
  <si>
    <t>8</t>
  </si>
  <si>
    <t>Potrubí</t>
  </si>
  <si>
    <t>87434_R</t>
  </si>
  <si>
    <t>POTRUBÍ Z TRUB PLASTOVÝCH ODPADNÍCH DN DO 200MM_VÍCKO POTRUBÍ</t>
  </si>
  <si>
    <t>KS</t>
  </si>
  <si>
    <t>vícko potrubí 1 = 1,000 [A]</t>
  </si>
  <si>
    <t xml:space="preserve">Položka zahrnuje:
- výrobní dokumentaci (vcetne technologického predpisu)
- dodání veškerého trubního a pomocného materiálu (trouby, trubky, tvarovky, spojovací a tesnící materiál a pod.), podperných, závesných a upevnovacích prvku, vcetne potrebných úprav
- úprava a príprava podkladu a podper, ocištení a ošetrení podkladu a podper
- zrízení plne funkcního potrubí, kompletní soustavy, podle príslušného technologického predpisu (bez ohledu na sklon)
- zrízení potrubí i jednotlivých cástí po etapách, vcetne pracovních spar a spoju, pracovního zaslepení koncu a pod.
- úprava prostupu, pruchodu  šachtami a komorami, okolí podper a vyústení, zaústení, napojení, vyvedení a upevnení odpad. výustí
- ochrana potrubí náterem (vc. úpravy povrchu), prípadne izolací, nejsou-li tyto práce predmetem jiné položky
- úprava, ocištení a ošetrení prostoru kolem potrubí
- položky platí pro práce provádené v prostoru zapaženém i nezapaženém a i v kolektorech, chránickách
- položky zahrnují i práce spojené s nutnými obtoky, prevádením a cerpáním vody
Položka nezahrnuje:
- tlakové zkoušky ani proplach a dezinfekci</t>
  </si>
  <si>
    <t>87458</t>
  </si>
  <si>
    <t>POTRUBÍ Z TRUB PLAST ODPAD DN DO 600MM</t>
  </si>
  <si>
    <t>M</t>
  </si>
  <si>
    <t>SN 16</t>
  </si>
  <si>
    <t>stoka 66 = 66,000 [A]</t>
  </si>
  <si>
    <t>87458_R</t>
  </si>
  <si>
    <t>POTRUBÍ Z TRUB PLAST ODPAD DN DO 600MM-VÍCKO POTRUBÍ</t>
  </si>
  <si>
    <t>vícko potrubí 2 = 2,000 [A]</t>
  </si>
  <si>
    <t>894158</t>
  </si>
  <si>
    <t>ŠACHTY KANALIZACNÍ Z BETON DÍLCU NA POTRUBÍ DN DO 600MM</t>
  </si>
  <si>
    <t>KUS</t>
  </si>
  <si>
    <t>poklop trídy zatížení D400</t>
  </si>
  <si>
    <t>stoka 1 = 1,000 [A]</t>
  </si>
  <si>
    <t>Položka zahrnuje:
- poklopy s rámem, mríže s rámem, stupadla, žebríky, stropy z bet. dílcu a pod.
- predepsané betonové skruže, prefabrikované nebo monolitické betonové dno
- dodání dílce požadovaného tvaru a vlastností, jeho skladování, doprava a osazení do definitivní polohy, vcetne komplexní technologie výroby a montáže dílcu, ošetrení a ochrana dílcu,
- u dílcu železobetonových a predpjatých veškerá výztuž, prípadne i tuhé kovové prvky a závesná oka,
- úpravy a zarízení pro uložení a transport dílce,
- veškeré požadované úpravy dílcu, vcetne doplnkových konstrukcí a vybavení,
- sestavení dílce na stavbe vcetne montážních zarízení, plošin a prahu a pod.,
- výpln, tesnení a tmelení spár a spoju,
- ocištení a ošetrení úložných ploch,
- zednické výpomoce pro montáž dílcu,
- oznacení dílce výrobním štítkem nebo jiným zpusobem,
- úpravy dílce pro dodržení požadované presnosti jeho osazení, vcetne prípadných merení,
- veškerá zarízení pro zajištení stability v každém okamžiku
- predepsané podkladní konstrukce
Položka nezahrnuje:
- x</t>
  </si>
  <si>
    <t>poklop trídy zatížení B125</t>
  </si>
  <si>
    <t>stoka 2 = 2,000 [A]</t>
  </si>
  <si>
    <t>899309</t>
  </si>
  <si>
    <t>DOPLNKY NA POTRUBÍ - VÝSTRAŽNÁ FÓLIE</t>
  </si>
  <si>
    <t>Stoka 66 = 66,000 [A]</t>
  </si>
  <si>
    <t>Položka zahrnuje:
- veškerý materiál, výrobky a polotovary
- mimostaveništní a vnitrostaveništní dopravy (rovnež presuny), vcetne naložení a složení,prípadne s uložením
Položka nezahrnuje:
- x</t>
  </si>
  <si>
    <t>899672</t>
  </si>
  <si>
    <t>ZKOUŠKA VODOTESNOSTI POTRUBÍ DN DO 600MM</t>
  </si>
  <si>
    <t>Položka zahrnuje:
- prísun, montáž, demontáž, odsun zkoušecího cerpadla
- napuštení tlakovou vodou, dodání vody pro tlakovou zkoušku
- montáž a demontáž dílcu pro zabezpecení konce zkoušeného úseku potrubí
- montáž a demontáž koncových tvarovek
- montáž zaslepovací príruby, zaslepení odbocek pro armatury a pro odbocující rady
Položka nezahrnuje:
- x</t>
  </si>
  <si>
    <t>89980</t>
  </si>
  <si>
    <t>TELEVIZNÍ PROHLÍDKA POTRUBÍ</t>
  </si>
  <si>
    <t>Položka zahrnuje:
- prohlídku potrubí televizní kamerou
- záznam prohlídky na nosicích DVD
- vyhotovení záverecného písemného protokolu
Položka nezahrnuje:
- x</t>
  </si>
  <si>
    <t>9</t>
  </si>
  <si>
    <t>Ostatní konstrukce a práce</t>
  </si>
  <si>
    <t>93631A</t>
  </si>
  <si>
    <t>DROBNÉ DOPLNK KONSTR BETON MONOLIT DO C20/25</t>
  </si>
  <si>
    <t>podmazání prstencu mríží vpustí, predpoklad 0,01m3/ks (3)*0,01 = 0,030 [A]</t>
  </si>
  <si>
    <t xml:space="preserve">Položka zahrnuje:
- dodání  cerstvého  betonu  (betonové smesi)  požadované  kvality,  jeho  uložení  do požadovaného tvaru pri jakékoliv hustote výztuže, konzistenci cerstvého betonu a zpusobu hutnení, ošetrení a ochranu betonu,
- zhotovení nepropustného, mrazuvzdorného betonu a betonu požadované trvanlivosti a vlastností,
- užití potrebných prísad a technologií výroby betonu,
- zrízení pracovních a dilatacních spar, vcetne potrebných úprav, výplne, vložek, opracování, ocištení a ošetrení,
- bednení  požadovaných  konstr. (i ztracené) s úpravou  dle požadované  kvality povrchu betonu, vcetne odbednovacích a odskružovacích prostredku,
- podperné  konstr. (skruže) a lešení všech druhu pro bednení, uložení cerstvého betonu, výztuže a doplnkových konstr., vc. požadovaných otvoru, ochranných a bezpecnostních opatrení a základu techto konstrukcí a lešení,
- vytvorení kotevních cel, kapes, nálitku, a sedel,
- zrízení  všech  požadovaných  otvoru, kapes, výklenku, prostupu, dutin, drážek a pod., vc. ztížení práce a úprav  kolem nich,
- úpravy pro osazení výztuže, doplnkových konstrukcí a vybavení,
- úpravy povrchu pro položení požadované izolace, povlaku a náteru, prípadne vyspravení,
- ztížení práce u kabelových a injektážních trubek a ostatních zarízení osazovaných do betonu,
- konstrukce betonových kloubu, upevnení kotevních prvku a doplnkových konstrukcí,
- nátery zabranující soudržnost betonu a bednení,
- výpln, tesnení  a tmelení spar a spoju,
- opatrení  povrchu  betonu  izolací  proti zemní vlhkosti v cástech, kde prijdou do styku se zeminou nebo kamenivem,
- prípadné zrízení spojovací vrstvy u základu,
- úpravy pro osazení zarízení ochrany konstrukce proti vlivu bludných proudu
Položka nezahrnuje:
- x</t>
  </si>
</sst>
</file>

<file path=xl/styles.xml><?xml version="1.0" encoding="utf-8"?>
<styleSheet xmlns="http://schemas.openxmlformats.org/spreadsheetml/2006/main">
  <numFmts count="2">
    <numFmt numFmtId="165" formatCode="# ### ### ### ##0.00"/>
    <numFmt numFmtId="164" formatCode="# ### ### ### ##0.000"/>
  </numFmts>
  <fonts count="9">
    <font>
      <sz val="11"/>
      <name val="Calibri"/>
      <family val="2"/>
      <scheme val="minor"/>
    </font>
    <font>
      <sz val="11"/>
      <color rgb="FFD9D9D9"/>
      <name val="Calibri"/>
      <scheme val="minor"/>
    </font>
    <font>
      <b/>
      <sz val="10"/>
      <color rgb="FF000000"/>
      <name val="Arial"/>
    </font>
    <font>
      <b/>
      <sz val="16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</fills>
  <borders count="19">
    <border/>
    <border>
      <left style="thin"/>
      <right style="thin"/>
      <top style="thin"/>
      <bottom style="thin"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top style="thin"/>
      <bottom style="thin"/>
    </border>
    <border>
      <left style="thin">
        <color rgb="FF000000"/>
      </left>
      <right style="thin"/>
      <top style="thin"/>
      <bottom style="thin"/>
    </border>
    <border>
      <left style="thin"/>
      <right style="thin">
        <color rgb="FF000000"/>
      </right>
      <top style="thin"/>
      <bottom style="thin"/>
    </border>
    <border>
      <left style="thin"/>
      <top style="thin"/>
    </border>
    <border>
      <left style="thin"/>
      <right style="thin"/>
      <top style="thin"/>
    </border>
    <border>
      <left style="thin">
        <color rgb="FF000000"/>
      </left>
      <top style="thin"/>
    </border>
    <border>
      <top style="thin"/>
    </border>
    <border>
      <right style="thin">
        <color rgb="FF000000"/>
      </right>
      <top style="thin"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9">
    <xf numFmtId="0" fontId="0" fillId="0" borderId="0"/>
    <xf numFmtId="0" fontId="2" fillId="0" borderId="0">
      <alignment horizontal="right" vertical="center" wrapText="1"/>
    </xf>
    <xf numFmtId="0" fontId="3" fillId="0" borderId="0">
      <alignment horizontal="left" vertical="center" wrapText="1"/>
    </xf>
    <xf numFmtId="0" fontId="2" fillId="0" borderId="0">
      <alignment horizontal="right" vertical="center" wrapText="1"/>
    </xf>
    <xf numFmtId="0" fontId="4" fillId="0" borderId="0">
      <alignment horizontal="center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2" fillId="0" borderId="0">
      <alignment horizontal="left" vertical="center" wrapText="1"/>
    </xf>
    <xf numFmtId="0" fontId="8" fillId="0" borderId="0">
      <alignment horizontal="left" vertical="center" wrapText="1"/>
    </xf>
  </cellStyleXfs>
  <cellXfs count="50">
    <xf numFmtId="0" fontId="0" fillId="0" borderId="0" xfId="0"/>
    <xf numFmtId="0" fontId="1" fillId="2" borderId="0" xfId="0" applyFont="1" applyFill="1"/>
    <xf numFmtId="0" fontId="2" fillId="2" borderId="0" xfId="1" applyFill="1">
      <alignment horizontal="right" vertical="center" wrapText="1"/>
    </xf>
    <xf numFmtId="0" fontId="0" fillId="2" borderId="0" xfId="0" applyFill="1"/>
    <xf numFmtId="0" fontId="3" fillId="2" borderId="0" xfId="2" applyFill="1">
      <alignment horizontal="left" vertical="center" wrapText="1"/>
    </xf>
    <xf numFmtId="0" fontId="2" fillId="2" borderId="0" xfId="3" applyFill="1">
      <alignment horizontal="right" vertical="center" wrapText="1"/>
    </xf>
    <xf numFmtId="165" fontId="2" fillId="2" borderId="0" xfId="3" applyNumberFormat="1" applyFill="1">
      <alignment horizontal="right" vertical="center" wrapText="1"/>
    </xf>
    <xf numFmtId="0" fontId="4" fillId="3" borderId="1" xfId="4" applyFill="1" applyBorder="1">
      <alignment horizontal="center" vertical="center" wrapText="1"/>
    </xf>
    <xf numFmtId="0" fontId="2" fillId="0" borderId="1" xfId="1" applyBorder="1">
      <alignment horizontal="right" vertical="center" wrapText="1"/>
    </xf>
    <xf numFmtId="165" fontId="2" fillId="0" borderId="1" xfId="1" applyNumberFormat="1" applyBorder="1">
      <alignment horizontal="righ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righ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3" fillId="2" borderId="0" xfId="2" applyFill="1" applyBorder="1">
      <alignment horizontal="left" vertical="center" wrapText="1"/>
    </xf>
    <xf numFmtId="0" fontId="0" fillId="2" borderId="6" xfId="0" applyFill="1" applyBorder="1"/>
    <xf numFmtId="0" fontId="5" fillId="2" borderId="5" xfId="5" applyFill="1" applyBorder="1">
      <alignment horizontal="left" vertical="center" wrapText="1"/>
    </xf>
    <xf numFmtId="0" fontId="5" fillId="2" borderId="0" xfId="5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/>
    </xf>
    <xf numFmtId="0" fontId="5" fillId="2" borderId="0" xfId="5" applyFill="1" applyBorder="1">
      <alignment horizontal="left" vertical="center" wrapText="1"/>
    </xf>
    <xf numFmtId="0" fontId="0" fillId="2" borderId="7" xfId="0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0" fontId="4" fillId="3" borderId="8" xfId="4" applyFill="1" applyBorder="1">
      <alignment horizontal="center" vertical="center" wrapText="1"/>
    </xf>
    <xf numFmtId="0" fontId="4" fillId="3" borderId="9" xfId="4" applyFill="1" applyBorder="1">
      <alignment horizontal="center" vertical="center" wrapText="1"/>
    </xf>
    <xf numFmtId="0" fontId="4" fillId="3" borderId="10" xfId="4" applyFill="1" applyBorder="1">
      <alignment horizontal="center" vertical="center" wrapText="1"/>
    </xf>
    <xf numFmtId="0" fontId="4" fillId="3" borderId="11" xfId="4" applyFill="1" applyBorder="1">
      <alignment horizontal="center" vertical="center" wrapText="1"/>
    </xf>
    <xf numFmtId="0" fontId="4" fillId="3" borderId="12" xfId="4" applyFill="1" applyBorder="1">
      <alignment horizontal="center" vertical="center" wrapText="1"/>
    </xf>
    <xf numFmtId="0" fontId="6" fillId="2" borderId="7" xfId="0" applyFont="1" applyFill="1" applyBorder="1"/>
    <xf numFmtId="0" fontId="6" fillId="2" borderId="13" xfId="0" applyFont="1" applyFill="1" applyBorder="1"/>
    <xf numFmtId="0" fontId="6" fillId="2" borderId="7" xfId="0" applyFont="1" applyFill="1" applyBorder="1" applyAlignment="1">
      <alignment horizontal="right"/>
    </xf>
    <xf numFmtId="0" fontId="6" fillId="2" borderId="14" xfId="0" applyFont="1" applyFill="1" applyBorder="1"/>
    <xf numFmtId="165" fontId="6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0" xfId="0" applyNumberFormat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7" fillId="0" borderId="7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</cellXfs>
  <cellStyles count="9">
    <cellStyle name="Normal" xfId="0" builtinId="0"/>
    <cellStyle name="NormalStyle" xfId="1"/>
    <cellStyle name="NadpisRekapitulaceSoupisPraciStyle" xfId="2"/>
    <cellStyle name="RekapitulaceCenyStyle" xfId="3"/>
    <cellStyle name="NadpisySloupcuStyle" xfId="4"/>
    <cellStyle name="StavbaRozpocetHeaderStyle" xfId="5"/>
    <cellStyle name="NadpisStrukturyStyle" xfId="6"/>
    <cellStyle name="StavebniDilStyle" xfId="7"/>
    <cellStyle name="PolDoplnInfoStyle" xf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workbookViewId="0"/>
  </sheetViews>
  <sheetFormatPr defaultRowHeight="15"/>
  <cols>
    <col min="1" max="1" width="32.42578" customWidth="1"/>
    <col min="2" max="2" width="32.42578" customWidth="1"/>
    <col min="3" max="3" width="19.42578" customWidth="1"/>
    <col min="4" max="4" width="19.42578" customWidth="1"/>
    <col min="5" max="5" width="19.42578" customWidth="1"/>
  </cols>
  <sheetData>
    <row r="1">
      <c r="A1" s="1" t="s">
        <v>0</v>
      </c>
      <c r="B1" s="2" t="s">
        <v>1</v>
      </c>
      <c r="C1" s="3"/>
      <c r="D1" s="3"/>
      <c r="E1" s="3"/>
    </row>
    <row r="2">
      <c r="A2" s="1"/>
      <c r="B2" s="4" t="s">
        <v>2</v>
      </c>
      <c r="C2" s="3"/>
      <c r="D2" s="3"/>
      <c r="E2" s="3"/>
    </row>
    <row r="3">
      <c r="A3" s="3"/>
      <c r="B3" s="3"/>
      <c r="C3" s="3"/>
      <c r="D3" s="3"/>
      <c r="E3" s="3"/>
    </row>
    <row r="4" ht="20.25">
      <c r="A4" s="3"/>
      <c r="B4" s="4" t="s">
        <v>3</v>
      </c>
      <c r="C4" s="3"/>
      <c r="D4" s="3"/>
      <c r="E4" s="3"/>
    </row>
    <row r="5">
      <c r="A5" s="3"/>
      <c r="B5" s="3"/>
      <c r="C5" s="3"/>
      <c r="D5" s="3"/>
      <c r="E5" s="3"/>
    </row>
    <row r="6">
      <c r="A6" s="3"/>
      <c r="B6" s="5" t="s">
        <v>4</v>
      </c>
      <c r="C6" s="6">
        <f>SUM(C10:C11)</f>
        <v>0</v>
      </c>
      <c r="D6" s="3"/>
      <c r="E6" s="3"/>
    </row>
    <row r="7">
      <c r="A7" s="3"/>
      <c r="B7" s="5" t="s">
        <v>5</v>
      </c>
      <c r="C7" s="6">
        <f>SUM(E10:E11)</f>
        <v>0</v>
      </c>
      <c r="D7" s="3"/>
      <c r="E7" s="3"/>
    </row>
    <row r="8">
      <c r="A8" s="3"/>
      <c r="B8" s="3"/>
      <c r="C8" s="3"/>
      <c r="D8" s="3"/>
      <c r="E8" s="3"/>
    </row>
    <row r="9">
      <c r="A9" s="7" t="s">
        <v>6</v>
      </c>
      <c r="B9" s="7" t="s">
        <v>7</v>
      </c>
      <c r="C9" s="7" t="s">
        <v>8</v>
      </c>
      <c r="D9" s="7" t="s">
        <v>9</v>
      </c>
      <c r="E9" s="7" t="s">
        <v>10</v>
      </c>
    </row>
    <row r="10">
      <c r="A10" s="8" t="s">
        <v>11</v>
      </c>
      <c r="B10" s="8" t="s">
        <v>12</v>
      </c>
      <c r="C10" s="9">
        <f>'SO 3011'!I3</f>
        <v>0</v>
      </c>
      <c r="D10" s="9">
        <f>SUMIFS('SO 3011'!O:O,'SO 3011'!A:A,"P")</f>
        <v>0</v>
      </c>
      <c r="E10" s="9">
        <f>C10+D10</f>
        <v>0</v>
      </c>
    </row>
    <row r="11">
      <c r="A11" s="8" t="s">
        <v>13</v>
      </c>
      <c r="B11" s="8" t="s">
        <v>14</v>
      </c>
      <c r="C11" s="9">
        <f>'SO 3012'!I3</f>
        <v>0</v>
      </c>
      <c r="D11" s="9">
        <f>SUMIFS('SO 3012'!O:O,'SO 3012'!A:A,"P")</f>
        <v>0</v>
      </c>
      <c r="E11" s="9">
        <f>C11+D11</f>
        <v>0</v>
      </c>
    </row>
  </sheetData>
  <mergeCells count="2">
    <mergeCell ref="B2:B3"/>
    <mergeCell ref="B4:E4"/>
  </mergeCells>
  <pageSetup fitToHeight="0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15</v>
      </c>
      <c r="F2" s="15"/>
      <c r="G2" s="15"/>
      <c r="H2" s="15"/>
      <c r="I2" s="15"/>
      <c r="J2" s="17"/>
    </row>
    <row r="3">
      <c r="A3" s="3" t="s">
        <v>16</v>
      </c>
      <c r="B3" s="18" t="s">
        <v>17</v>
      </c>
      <c r="C3" s="19" t="s">
        <v>18</v>
      </c>
      <c r="D3" s="20"/>
      <c r="E3" s="21" t="s">
        <v>19</v>
      </c>
      <c r="F3" s="15"/>
      <c r="G3" s="15"/>
      <c r="H3" s="22" t="s">
        <v>11</v>
      </c>
      <c r="I3" s="23">
        <f>SUMIFS(I9:I16,A9:A16,"SD")</f>
        <v>0</v>
      </c>
      <c r="J3" s="17"/>
      <c r="O3">
        <v>0</v>
      </c>
      <c r="P3">
        <v>2</v>
      </c>
    </row>
    <row r="4">
      <c r="A4" s="3" t="s">
        <v>20</v>
      </c>
      <c r="B4" s="18" t="s">
        <v>21</v>
      </c>
      <c r="C4" s="19" t="s">
        <v>22</v>
      </c>
      <c r="D4" s="20"/>
      <c r="E4" s="21" t="s">
        <v>14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3" t="s">
        <v>23</v>
      </c>
      <c r="B5" s="18" t="s">
        <v>24</v>
      </c>
      <c r="C5" s="19" t="s">
        <v>11</v>
      </c>
      <c r="D5" s="20"/>
      <c r="E5" s="21" t="s">
        <v>12</v>
      </c>
      <c r="F5" s="15"/>
      <c r="G5" s="15"/>
      <c r="H5" s="15"/>
      <c r="I5" s="15"/>
      <c r="J5" s="17"/>
      <c r="O5">
        <v>0.20999999999999999</v>
      </c>
    </row>
    <row r="6">
      <c r="A6" s="24" t="s">
        <v>25</v>
      </c>
      <c r="B6" s="25" t="s">
        <v>26</v>
      </c>
      <c r="C6" s="7" t="s">
        <v>27</v>
      </c>
      <c r="D6" s="7" t="s">
        <v>28</v>
      </c>
      <c r="E6" s="7" t="s">
        <v>29</v>
      </c>
      <c r="F6" s="7" t="s">
        <v>30</v>
      </c>
      <c r="G6" s="7" t="s">
        <v>31</v>
      </c>
      <c r="H6" s="7" t="s">
        <v>32</v>
      </c>
      <c r="I6" s="7"/>
      <c r="J6" s="26" t="s">
        <v>33</v>
      </c>
    </row>
    <row r="7">
      <c r="A7" s="24"/>
      <c r="B7" s="25"/>
      <c r="C7" s="7"/>
      <c r="D7" s="7"/>
      <c r="E7" s="7"/>
      <c r="F7" s="7"/>
      <c r="G7" s="7"/>
      <c r="H7" s="7" t="s">
        <v>34</v>
      </c>
      <c r="I7" s="7" t="s">
        <v>35</v>
      </c>
      <c r="J7" s="26"/>
    </row>
    <row r="8">
      <c r="A8" s="27">
        <v>0</v>
      </c>
      <c r="B8" s="25">
        <v>1</v>
      </c>
      <c r="C8" s="28">
        <v>2</v>
      </c>
      <c r="D8" s="7">
        <v>3</v>
      </c>
      <c r="E8" s="28">
        <v>4</v>
      </c>
      <c r="F8" s="7">
        <v>5</v>
      </c>
      <c r="G8" s="7">
        <v>6</v>
      </c>
      <c r="H8" s="7">
        <v>7</v>
      </c>
      <c r="I8" s="28">
        <v>8</v>
      </c>
      <c r="J8" s="26">
        <v>9</v>
      </c>
    </row>
    <row r="9">
      <c r="A9" s="29" t="s">
        <v>36</v>
      </c>
      <c r="B9" s="30"/>
      <c r="C9" s="31" t="s">
        <v>37</v>
      </c>
      <c r="D9" s="32"/>
      <c r="E9" s="29" t="s">
        <v>38</v>
      </c>
      <c r="F9" s="32"/>
      <c r="G9" s="32"/>
      <c r="H9" s="32"/>
      <c r="I9" s="33">
        <f>SUMIFS(I10:I16,A10:A16,"P")</f>
        <v>0</v>
      </c>
      <c r="J9" s="34"/>
    </row>
    <row r="10">
      <c r="A10" s="35" t="s">
        <v>39</v>
      </c>
      <c r="B10" s="35">
        <v>1</v>
      </c>
      <c r="C10" s="36" t="s">
        <v>40</v>
      </c>
      <c r="D10" s="35" t="s">
        <v>41</v>
      </c>
      <c r="E10" s="37" t="s">
        <v>42</v>
      </c>
      <c r="F10" s="38" t="s">
        <v>43</v>
      </c>
      <c r="G10" s="39">
        <v>1</v>
      </c>
      <c r="H10" s="40">
        <v>0</v>
      </c>
      <c r="I10" s="40">
        <f>ROUND(G10*H10,P4)</f>
        <v>0</v>
      </c>
      <c r="J10" s="35"/>
      <c r="O10" s="41">
        <f>I10*0.21</f>
        <v>0</v>
      </c>
      <c r="P10">
        <v>3</v>
      </c>
    </row>
    <row r="11" ht="75">
      <c r="A11" s="35" t="s">
        <v>44</v>
      </c>
      <c r="B11" s="42"/>
      <c r="C11" s="43"/>
      <c r="D11" s="43"/>
      <c r="E11" s="37" t="s">
        <v>45</v>
      </c>
      <c r="F11" s="43"/>
      <c r="G11" s="43"/>
      <c r="H11" s="43"/>
      <c r="I11" s="43"/>
      <c r="J11" s="44"/>
    </row>
    <row r="12">
      <c r="A12" s="35" t="s">
        <v>46</v>
      </c>
      <c r="B12" s="42"/>
      <c r="C12" s="43"/>
      <c r="D12" s="43"/>
      <c r="E12" s="45" t="s">
        <v>47</v>
      </c>
      <c r="F12" s="43"/>
      <c r="G12" s="43"/>
      <c r="H12" s="43"/>
      <c r="I12" s="43"/>
      <c r="J12" s="44"/>
    </row>
    <row r="13" ht="30">
      <c r="A13" s="35" t="s">
        <v>48</v>
      </c>
      <c r="B13" s="42"/>
      <c r="C13" s="43"/>
      <c r="D13" s="43"/>
      <c r="E13" s="37" t="s">
        <v>49</v>
      </c>
      <c r="F13" s="43"/>
      <c r="G13" s="43"/>
      <c r="H13" s="43"/>
      <c r="I13" s="43"/>
      <c r="J13" s="44"/>
    </row>
    <row r="14">
      <c r="A14" s="35" t="s">
        <v>39</v>
      </c>
      <c r="B14" s="35">
        <v>2</v>
      </c>
      <c r="C14" s="36" t="s">
        <v>50</v>
      </c>
      <c r="D14" s="35" t="s">
        <v>41</v>
      </c>
      <c r="E14" s="37" t="s">
        <v>51</v>
      </c>
      <c r="F14" s="38" t="s">
        <v>43</v>
      </c>
      <c r="G14" s="39">
        <v>1</v>
      </c>
      <c r="H14" s="40">
        <v>0</v>
      </c>
      <c r="I14" s="40">
        <f>ROUND(G14*H14,P4)</f>
        <v>0</v>
      </c>
      <c r="J14" s="35"/>
      <c r="O14" s="41">
        <f>I14*0.21</f>
        <v>0</v>
      </c>
      <c r="P14">
        <v>3</v>
      </c>
    </row>
    <row r="15">
      <c r="A15" s="35" t="s">
        <v>44</v>
      </c>
      <c r="B15" s="42"/>
      <c r="C15" s="43"/>
      <c r="D15" s="43"/>
      <c r="E15" s="46" t="s">
        <v>41</v>
      </c>
      <c r="F15" s="43"/>
      <c r="G15" s="43"/>
      <c r="H15" s="43"/>
      <c r="I15" s="43"/>
      <c r="J15" s="44"/>
    </row>
    <row r="16" ht="60">
      <c r="A16" s="35" t="s">
        <v>48</v>
      </c>
      <c r="B16" s="47"/>
      <c r="C16" s="48"/>
      <c r="D16" s="48"/>
      <c r="E16" s="37" t="s">
        <v>52</v>
      </c>
      <c r="F16" s="48"/>
      <c r="G16" s="48"/>
      <c r="H16" s="48"/>
      <c r="I16" s="48"/>
      <c r="J16" s="49"/>
    </row>
  </sheetData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15</v>
      </c>
      <c r="F2" s="15"/>
      <c r="G2" s="15"/>
      <c r="H2" s="15"/>
      <c r="I2" s="15"/>
      <c r="J2" s="17"/>
    </row>
    <row r="3">
      <c r="A3" s="3" t="s">
        <v>16</v>
      </c>
      <c r="B3" s="18" t="s">
        <v>17</v>
      </c>
      <c r="C3" s="19" t="s">
        <v>18</v>
      </c>
      <c r="D3" s="20"/>
      <c r="E3" s="21" t="s">
        <v>19</v>
      </c>
      <c r="F3" s="15"/>
      <c r="G3" s="15"/>
      <c r="H3" s="22" t="s">
        <v>13</v>
      </c>
      <c r="I3" s="23">
        <f>SUMIFS(I9:I98,A9:A98,"SD")</f>
        <v>0</v>
      </c>
      <c r="J3" s="17"/>
      <c r="O3">
        <v>0</v>
      </c>
      <c r="P3">
        <v>2</v>
      </c>
    </row>
    <row r="4">
      <c r="A4" s="3" t="s">
        <v>20</v>
      </c>
      <c r="B4" s="18" t="s">
        <v>21</v>
      </c>
      <c r="C4" s="19" t="s">
        <v>22</v>
      </c>
      <c r="D4" s="20"/>
      <c r="E4" s="21" t="s">
        <v>14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3" t="s">
        <v>23</v>
      </c>
      <c r="B5" s="18" t="s">
        <v>24</v>
      </c>
      <c r="C5" s="19" t="s">
        <v>13</v>
      </c>
      <c r="D5" s="20"/>
      <c r="E5" s="21" t="s">
        <v>14</v>
      </c>
      <c r="F5" s="15"/>
      <c r="G5" s="15"/>
      <c r="H5" s="15"/>
      <c r="I5" s="15"/>
      <c r="J5" s="17"/>
      <c r="O5">
        <v>0.20999999999999999</v>
      </c>
    </row>
    <row r="6">
      <c r="A6" s="24" t="s">
        <v>25</v>
      </c>
      <c r="B6" s="25" t="s">
        <v>26</v>
      </c>
      <c r="C6" s="7" t="s">
        <v>27</v>
      </c>
      <c r="D6" s="7" t="s">
        <v>28</v>
      </c>
      <c r="E6" s="7" t="s">
        <v>29</v>
      </c>
      <c r="F6" s="7" t="s">
        <v>30</v>
      </c>
      <c r="G6" s="7" t="s">
        <v>31</v>
      </c>
      <c r="H6" s="7" t="s">
        <v>32</v>
      </c>
      <c r="I6" s="7"/>
      <c r="J6" s="26" t="s">
        <v>33</v>
      </c>
    </row>
    <row r="7">
      <c r="A7" s="24"/>
      <c r="B7" s="25"/>
      <c r="C7" s="7"/>
      <c r="D7" s="7"/>
      <c r="E7" s="7"/>
      <c r="F7" s="7"/>
      <c r="G7" s="7"/>
      <c r="H7" s="7" t="s">
        <v>34</v>
      </c>
      <c r="I7" s="7" t="s">
        <v>35</v>
      </c>
      <c r="J7" s="26"/>
    </row>
    <row r="8">
      <c r="A8" s="27">
        <v>0</v>
      </c>
      <c r="B8" s="25">
        <v>1</v>
      </c>
      <c r="C8" s="28">
        <v>2</v>
      </c>
      <c r="D8" s="7">
        <v>3</v>
      </c>
      <c r="E8" s="28">
        <v>4</v>
      </c>
      <c r="F8" s="7">
        <v>5</v>
      </c>
      <c r="G8" s="7">
        <v>6</v>
      </c>
      <c r="H8" s="7">
        <v>7</v>
      </c>
      <c r="I8" s="28">
        <v>8</v>
      </c>
      <c r="J8" s="26">
        <v>9</v>
      </c>
    </row>
    <row r="9">
      <c r="A9" s="29" t="s">
        <v>36</v>
      </c>
      <c r="B9" s="30"/>
      <c r="C9" s="31" t="s">
        <v>37</v>
      </c>
      <c r="D9" s="32"/>
      <c r="E9" s="29" t="s">
        <v>38</v>
      </c>
      <c r="F9" s="32"/>
      <c r="G9" s="32"/>
      <c r="H9" s="32"/>
      <c r="I9" s="33">
        <f>SUMIFS(I10:I13,A10:A13,"P")</f>
        <v>0</v>
      </c>
      <c r="J9" s="34"/>
    </row>
    <row r="10">
      <c r="A10" s="35" t="s">
        <v>39</v>
      </c>
      <c r="B10" s="35">
        <v>1</v>
      </c>
      <c r="C10" s="36" t="s">
        <v>53</v>
      </c>
      <c r="D10" s="35" t="s">
        <v>41</v>
      </c>
      <c r="E10" s="37" t="s">
        <v>54</v>
      </c>
      <c r="F10" s="38" t="s">
        <v>55</v>
      </c>
      <c r="G10" s="39">
        <v>154.815</v>
      </c>
      <c r="H10" s="40">
        <v>0</v>
      </c>
      <c r="I10" s="40">
        <f>ROUND(G10*H10,P4)</f>
        <v>0</v>
      </c>
      <c r="J10" s="35"/>
      <c r="O10" s="41">
        <f>I10*0.21</f>
        <v>0</v>
      </c>
      <c r="P10">
        <v>3</v>
      </c>
    </row>
    <row r="11">
      <c r="A11" s="35" t="s">
        <v>44</v>
      </c>
      <c r="B11" s="42"/>
      <c r="C11" s="43"/>
      <c r="D11" s="43"/>
      <c r="E11" s="46" t="s">
        <v>41</v>
      </c>
      <c r="F11" s="43"/>
      <c r="G11" s="43"/>
      <c r="H11" s="43"/>
      <c r="I11" s="43"/>
      <c r="J11" s="44"/>
    </row>
    <row r="12">
      <c r="A12" s="35" t="s">
        <v>46</v>
      </c>
      <c r="B12" s="42"/>
      <c r="C12" s="43"/>
      <c r="D12" s="43"/>
      <c r="E12" s="45" t="s">
        <v>56</v>
      </c>
      <c r="F12" s="43"/>
      <c r="G12" s="43"/>
      <c r="H12" s="43"/>
      <c r="I12" s="43"/>
      <c r="J12" s="44"/>
    </row>
    <row r="13" ht="75">
      <c r="A13" s="35" t="s">
        <v>48</v>
      </c>
      <c r="B13" s="42"/>
      <c r="C13" s="43"/>
      <c r="D13" s="43"/>
      <c r="E13" s="37" t="s">
        <v>57</v>
      </c>
      <c r="F13" s="43"/>
      <c r="G13" s="43"/>
      <c r="H13" s="43"/>
      <c r="I13" s="43"/>
      <c r="J13" s="44"/>
    </row>
    <row r="14">
      <c r="A14" s="29" t="s">
        <v>36</v>
      </c>
      <c r="B14" s="30"/>
      <c r="C14" s="31" t="s">
        <v>11</v>
      </c>
      <c r="D14" s="32"/>
      <c r="E14" s="29" t="s">
        <v>58</v>
      </c>
      <c r="F14" s="32"/>
      <c r="G14" s="32"/>
      <c r="H14" s="32"/>
      <c r="I14" s="33">
        <f>SUMIFS(I15:I42,A15:A42,"P")</f>
        <v>0</v>
      </c>
      <c r="J14" s="34"/>
    </row>
    <row r="15">
      <c r="A15" s="35" t="s">
        <v>39</v>
      </c>
      <c r="B15" s="35">
        <v>2</v>
      </c>
      <c r="C15" s="36" t="s">
        <v>59</v>
      </c>
      <c r="D15" s="35" t="s">
        <v>41</v>
      </c>
      <c r="E15" s="37" t="s">
        <v>60</v>
      </c>
      <c r="F15" s="38" t="s">
        <v>61</v>
      </c>
      <c r="G15" s="39">
        <v>40</v>
      </c>
      <c r="H15" s="40">
        <v>0</v>
      </c>
      <c r="I15" s="40">
        <f>ROUND(G15*H15,P4)</f>
        <v>0</v>
      </c>
      <c r="J15" s="35"/>
      <c r="O15" s="41">
        <f>I15*0.21</f>
        <v>0</v>
      </c>
      <c r="P15">
        <v>3</v>
      </c>
    </row>
    <row r="16">
      <c r="A16" s="35" t="s">
        <v>44</v>
      </c>
      <c r="B16" s="42"/>
      <c r="C16" s="43"/>
      <c r="D16" s="43"/>
      <c r="E16" s="46" t="s">
        <v>41</v>
      </c>
      <c r="F16" s="43"/>
      <c r="G16" s="43"/>
      <c r="H16" s="43"/>
      <c r="I16" s="43"/>
      <c r="J16" s="44"/>
    </row>
    <row r="17">
      <c r="A17" s="35" t="s">
        <v>46</v>
      </c>
      <c r="B17" s="42"/>
      <c r="C17" s="43"/>
      <c r="D17" s="43"/>
      <c r="E17" s="45" t="s">
        <v>62</v>
      </c>
      <c r="F17" s="43"/>
      <c r="G17" s="43"/>
      <c r="H17" s="43"/>
      <c r="I17" s="43"/>
      <c r="J17" s="44"/>
    </row>
    <row r="18" ht="150">
      <c r="A18" s="35" t="s">
        <v>48</v>
      </c>
      <c r="B18" s="42"/>
      <c r="C18" s="43"/>
      <c r="D18" s="43"/>
      <c r="E18" s="37" t="s">
        <v>63</v>
      </c>
      <c r="F18" s="43"/>
      <c r="G18" s="43"/>
      <c r="H18" s="43"/>
      <c r="I18" s="43"/>
      <c r="J18" s="44"/>
    </row>
    <row r="19">
      <c r="A19" s="35" t="s">
        <v>39</v>
      </c>
      <c r="B19" s="35">
        <v>3</v>
      </c>
      <c r="C19" s="36" t="s">
        <v>64</v>
      </c>
      <c r="D19" s="35" t="s">
        <v>41</v>
      </c>
      <c r="E19" s="37" t="s">
        <v>65</v>
      </c>
      <c r="F19" s="38" t="s">
        <v>55</v>
      </c>
      <c r="G19" s="39">
        <v>170.39500000000001</v>
      </c>
      <c r="H19" s="40">
        <v>0</v>
      </c>
      <c r="I19" s="40">
        <f>ROUND(G19*H19,P4)</f>
        <v>0</v>
      </c>
      <c r="J19" s="35"/>
      <c r="O19" s="41">
        <f>I19*0.21</f>
        <v>0</v>
      </c>
      <c r="P19">
        <v>3</v>
      </c>
    </row>
    <row r="20">
      <c r="A20" s="35" t="s">
        <v>44</v>
      </c>
      <c r="B20" s="42"/>
      <c r="C20" s="43"/>
      <c r="D20" s="43"/>
      <c r="E20" s="46" t="s">
        <v>41</v>
      </c>
      <c r="F20" s="43"/>
      <c r="G20" s="43"/>
      <c r="H20" s="43"/>
      <c r="I20" s="43"/>
      <c r="J20" s="44"/>
    </row>
    <row r="21" ht="75">
      <c r="A21" s="35" t="s">
        <v>46</v>
      </c>
      <c r="B21" s="42"/>
      <c r="C21" s="43"/>
      <c r="D21" s="43"/>
      <c r="E21" s="45" t="s">
        <v>66</v>
      </c>
      <c r="F21" s="43"/>
      <c r="G21" s="43"/>
      <c r="H21" s="43"/>
      <c r="I21" s="43"/>
      <c r="J21" s="44"/>
    </row>
    <row r="22" ht="405">
      <c r="A22" s="35" t="s">
        <v>48</v>
      </c>
      <c r="B22" s="42"/>
      <c r="C22" s="43"/>
      <c r="D22" s="43"/>
      <c r="E22" s="37" t="s">
        <v>67</v>
      </c>
      <c r="F22" s="43"/>
      <c r="G22" s="43"/>
      <c r="H22" s="43"/>
      <c r="I22" s="43"/>
      <c r="J22" s="44"/>
    </row>
    <row r="23">
      <c r="A23" s="35" t="s">
        <v>39</v>
      </c>
      <c r="B23" s="35">
        <v>4</v>
      </c>
      <c r="C23" s="36" t="s">
        <v>68</v>
      </c>
      <c r="D23" s="35" t="s">
        <v>41</v>
      </c>
      <c r="E23" s="37" t="s">
        <v>69</v>
      </c>
      <c r="F23" s="38" t="s">
        <v>55</v>
      </c>
      <c r="G23" s="39">
        <v>16.875</v>
      </c>
      <c r="H23" s="40">
        <v>0</v>
      </c>
      <c r="I23" s="40">
        <f>ROUND(G23*H23,P4)</f>
        <v>0</v>
      </c>
      <c r="J23" s="35"/>
      <c r="O23" s="41">
        <f>I23*0.21</f>
        <v>0</v>
      </c>
      <c r="P23">
        <v>3</v>
      </c>
    </row>
    <row r="24">
      <c r="A24" s="35" t="s">
        <v>44</v>
      </c>
      <c r="B24" s="42"/>
      <c r="C24" s="43"/>
      <c r="D24" s="43"/>
      <c r="E24" s="46" t="s">
        <v>41</v>
      </c>
      <c r="F24" s="43"/>
      <c r="G24" s="43"/>
      <c r="H24" s="43"/>
      <c r="I24" s="43"/>
      <c r="J24" s="44"/>
    </row>
    <row r="25">
      <c r="A25" s="35" t="s">
        <v>46</v>
      </c>
      <c r="B25" s="42"/>
      <c r="C25" s="43"/>
      <c r="D25" s="43"/>
      <c r="E25" s="45" t="s">
        <v>70</v>
      </c>
      <c r="F25" s="43"/>
      <c r="G25" s="43"/>
      <c r="H25" s="43"/>
      <c r="I25" s="43"/>
      <c r="J25" s="44"/>
    </row>
    <row r="26" ht="409.5">
      <c r="A26" s="35" t="s">
        <v>48</v>
      </c>
      <c r="B26" s="42"/>
      <c r="C26" s="43"/>
      <c r="D26" s="43"/>
      <c r="E26" s="37" t="s">
        <v>71</v>
      </c>
      <c r="F26" s="43"/>
      <c r="G26" s="43"/>
      <c r="H26" s="43"/>
      <c r="I26" s="43"/>
      <c r="J26" s="44"/>
    </row>
    <row r="27">
      <c r="A27" s="35" t="s">
        <v>39</v>
      </c>
      <c r="B27" s="35">
        <v>5</v>
      </c>
      <c r="C27" s="36" t="s">
        <v>72</v>
      </c>
      <c r="D27" s="35" t="s">
        <v>41</v>
      </c>
      <c r="E27" s="37" t="s">
        <v>73</v>
      </c>
      <c r="F27" s="38" t="s">
        <v>55</v>
      </c>
      <c r="G27" s="39">
        <v>137.94</v>
      </c>
      <c r="H27" s="40">
        <v>0</v>
      </c>
      <c r="I27" s="40">
        <f>ROUND(G27*H27,P4)</f>
        <v>0</v>
      </c>
      <c r="J27" s="35"/>
      <c r="O27" s="41">
        <f>I27*0.21</f>
        <v>0</v>
      </c>
      <c r="P27">
        <v>3</v>
      </c>
    </row>
    <row r="28">
      <c r="A28" s="35" t="s">
        <v>44</v>
      </c>
      <c r="B28" s="42"/>
      <c r="C28" s="43"/>
      <c r="D28" s="43"/>
      <c r="E28" s="46"/>
      <c r="F28" s="43"/>
      <c r="G28" s="43"/>
      <c r="H28" s="43"/>
      <c r="I28" s="43"/>
      <c r="J28" s="44"/>
    </row>
    <row r="29">
      <c r="A29" s="35" t="s">
        <v>46</v>
      </c>
      <c r="B29" s="42"/>
      <c r="C29" s="43"/>
      <c r="D29" s="43"/>
      <c r="E29" s="45" t="s">
        <v>74</v>
      </c>
      <c r="F29" s="43"/>
      <c r="G29" s="43"/>
      <c r="H29" s="43"/>
      <c r="I29" s="43"/>
      <c r="J29" s="44"/>
    </row>
    <row r="30" ht="409.5">
      <c r="A30" s="35" t="s">
        <v>48</v>
      </c>
      <c r="B30" s="42"/>
      <c r="C30" s="43"/>
      <c r="D30" s="43"/>
      <c r="E30" s="37" t="s">
        <v>71</v>
      </c>
      <c r="F30" s="43"/>
      <c r="G30" s="43"/>
      <c r="H30" s="43"/>
      <c r="I30" s="43"/>
      <c r="J30" s="44"/>
    </row>
    <row r="31">
      <c r="A31" s="35" t="s">
        <v>39</v>
      </c>
      <c r="B31" s="35">
        <v>6</v>
      </c>
      <c r="C31" s="36" t="s">
        <v>75</v>
      </c>
      <c r="D31" s="35" t="s">
        <v>41</v>
      </c>
      <c r="E31" s="37" t="s">
        <v>76</v>
      </c>
      <c r="F31" s="38" t="s">
        <v>55</v>
      </c>
      <c r="G31" s="39">
        <v>154.815</v>
      </c>
      <c r="H31" s="40">
        <v>0</v>
      </c>
      <c r="I31" s="40">
        <f>ROUND(G31*H31,P4)</f>
        <v>0</v>
      </c>
      <c r="J31" s="35"/>
      <c r="O31" s="41">
        <f>I31*0.21</f>
        <v>0</v>
      </c>
      <c r="P31">
        <v>3</v>
      </c>
    </row>
    <row r="32">
      <c r="A32" s="35" t="s">
        <v>44</v>
      </c>
      <c r="B32" s="42"/>
      <c r="C32" s="43"/>
      <c r="D32" s="43"/>
      <c r="E32" s="46" t="s">
        <v>41</v>
      </c>
      <c r="F32" s="43"/>
      <c r="G32" s="43"/>
      <c r="H32" s="43"/>
      <c r="I32" s="43"/>
      <c r="J32" s="44"/>
    </row>
    <row r="33">
      <c r="A33" s="35" t="s">
        <v>46</v>
      </c>
      <c r="B33" s="42"/>
      <c r="C33" s="43"/>
      <c r="D33" s="43"/>
      <c r="E33" s="45" t="s">
        <v>56</v>
      </c>
      <c r="F33" s="43"/>
      <c r="G33" s="43"/>
      <c r="H33" s="43"/>
      <c r="I33" s="43"/>
      <c r="J33" s="44"/>
    </row>
    <row r="34" ht="270">
      <c r="A34" s="35" t="s">
        <v>48</v>
      </c>
      <c r="B34" s="42"/>
      <c r="C34" s="43"/>
      <c r="D34" s="43"/>
      <c r="E34" s="37" t="s">
        <v>77</v>
      </c>
      <c r="F34" s="43"/>
      <c r="G34" s="43"/>
      <c r="H34" s="43"/>
      <c r="I34" s="43"/>
      <c r="J34" s="44"/>
    </row>
    <row r="35">
      <c r="A35" s="35" t="s">
        <v>39</v>
      </c>
      <c r="B35" s="35">
        <v>7</v>
      </c>
      <c r="C35" s="36" t="s">
        <v>78</v>
      </c>
      <c r="D35" s="35" t="s">
        <v>41</v>
      </c>
      <c r="E35" s="37" t="s">
        <v>79</v>
      </c>
      <c r="F35" s="38" t="s">
        <v>55</v>
      </c>
      <c r="G35" s="39">
        <v>63.734999999999999</v>
      </c>
      <c r="H35" s="40">
        <v>0</v>
      </c>
      <c r="I35" s="40">
        <f>ROUND(G35*H35,P4)</f>
        <v>0</v>
      </c>
      <c r="J35" s="35"/>
      <c r="O35" s="41">
        <f>I35*0.21</f>
        <v>0</v>
      </c>
      <c r="P35">
        <v>3</v>
      </c>
    </row>
    <row r="36">
      <c r="A36" s="35" t="s">
        <v>44</v>
      </c>
      <c r="B36" s="42"/>
      <c r="C36" s="43"/>
      <c r="D36" s="43"/>
      <c r="E36" s="37" t="s">
        <v>80</v>
      </c>
      <c r="F36" s="43"/>
      <c r="G36" s="43"/>
      <c r="H36" s="43"/>
      <c r="I36" s="43"/>
      <c r="J36" s="44"/>
    </row>
    <row r="37" ht="60">
      <c r="A37" s="35" t="s">
        <v>46</v>
      </c>
      <c r="B37" s="42"/>
      <c r="C37" s="43"/>
      <c r="D37" s="43"/>
      <c r="E37" s="45" t="s">
        <v>81</v>
      </c>
      <c r="F37" s="43"/>
      <c r="G37" s="43"/>
      <c r="H37" s="43"/>
      <c r="I37" s="43"/>
      <c r="J37" s="44"/>
    </row>
    <row r="38" ht="330">
      <c r="A38" s="35" t="s">
        <v>48</v>
      </c>
      <c r="B38" s="42"/>
      <c r="C38" s="43"/>
      <c r="D38" s="43"/>
      <c r="E38" s="37" t="s">
        <v>82</v>
      </c>
      <c r="F38" s="43"/>
      <c r="G38" s="43"/>
      <c r="H38" s="43"/>
      <c r="I38" s="43"/>
      <c r="J38" s="44"/>
    </row>
    <row r="39">
      <c r="A39" s="35" t="s">
        <v>39</v>
      </c>
      <c r="B39" s="35">
        <v>8</v>
      </c>
      <c r="C39" s="36" t="s">
        <v>83</v>
      </c>
      <c r="D39" s="35" t="s">
        <v>41</v>
      </c>
      <c r="E39" s="37" t="s">
        <v>84</v>
      </c>
      <c r="F39" s="38" t="s">
        <v>55</v>
      </c>
      <c r="G39" s="39">
        <v>82.329999999999998</v>
      </c>
      <c r="H39" s="40">
        <v>0</v>
      </c>
      <c r="I39" s="40">
        <f>ROUND(G39*H39,P4)</f>
        <v>0</v>
      </c>
      <c r="J39" s="35"/>
      <c r="O39" s="41">
        <f>I39*0.21</f>
        <v>0</v>
      </c>
      <c r="P39">
        <v>3</v>
      </c>
    </row>
    <row r="40">
      <c r="A40" s="35" t="s">
        <v>44</v>
      </c>
      <c r="B40" s="42"/>
      <c r="C40" s="43"/>
      <c r="D40" s="43"/>
      <c r="E40" s="46" t="s">
        <v>41</v>
      </c>
      <c r="F40" s="43"/>
      <c r="G40" s="43"/>
      <c r="H40" s="43"/>
      <c r="I40" s="43"/>
      <c r="J40" s="44"/>
    </row>
    <row r="41" ht="45">
      <c r="A41" s="35" t="s">
        <v>46</v>
      </c>
      <c r="B41" s="42"/>
      <c r="C41" s="43"/>
      <c r="D41" s="43"/>
      <c r="E41" s="45" t="s">
        <v>85</v>
      </c>
      <c r="F41" s="43"/>
      <c r="G41" s="43"/>
      <c r="H41" s="43"/>
      <c r="I41" s="43"/>
      <c r="J41" s="44"/>
    </row>
    <row r="42" ht="409.5">
      <c r="A42" s="35" t="s">
        <v>48</v>
      </c>
      <c r="B42" s="42"/>
      <c r="C42" s="43"/>
      <c r="D42" s="43"/>
      <c r="E42" s="37" t="s">
        <v>86</v>
      </c>
      <c r="F42" s="43"/>
      <c r="G42" s="43"/>
      <c r="H42" s="43"/>
      <c r="I42" s="43"/>
      <c r="J42" s="44"/>
    </row>
    <row r="43">
      <c r="A43" s="29" t="s">
        <v>36</v>
      </c>
      <c r="B43" s="30"/>
      <c r="C43" s="31" t="s">
        <v>13</v>
      </c>
      <c r="D43" s="32"/>
      <c r="E43" s="29" t="s">
        <v>87</v>
      </c>
      <c r="F43" s="32"/>
      <c r="G43" s="32"/>
      <c r="H43" s="32"/>
      <c r="I43" s="33">
        <f>SUMIFS(I44:I47,A44:A47,"P")</f>
        <v>0</v>
      </c>
      <c r="J43" s="34"/>
    </row>
    <row r="44">
      <c r="A44" s="35" t="s">
        <v>39</v>
      </c>
      <c r="B44" s="35">
        <v>9</v>
      </c>
      <c r="C44" s="36" t="s">
        <v>88</v>
      </c>
      <c r="D44" s="35" t="s">
        <v>41</v>
      </c>
      <c r="E44" s="37" t="s">
        <v>89</v>
      </c>
      <c r="F44" s="38" t="s">
        <v>90</v>
      </c>
      <c r="G44" s="39">
        <v>54</v>
      </c>
      <c r="H44" s="40">
        <v>0</v>
      </c>
      <c r="I44" s="40">
        <f>ROUND(G44*H44,P4)</f>
        <v>0</v>
      </c>
      <c r="J44" s="35"/>
      <c r="O44" s="41">
        <f>I44*0.21</f>
        <v>0</v>
      </c>
      <c r="P44">
        <v>3</v>
      </c>
    </row>
    <row r="45">
      <c r="A45" s="35" t="s">
        <v>44</v>
      </c>
      <c r="B45" s="42"/>
      <c r="C45" s="43"/>
      <c r="D45" s="43"/>
      <c r="E45" s="46" t="s">
        <v>41</v>
      </c>
      <c r="F45" s="43"/>
      <c r="G45" s="43"/>
      <c r="H45" s="43"/>
      <c r="I45" s="43"/>
      <c r="J45" s="44"/>
    </row>
    <row r="46">
      <c r="A46" s="35" t="s">
        <v>46</v>
      </c>
      <c r="B46" s="42"/>
      <c r="C46" s="43"/>
      <c r="D46" s="43"/>
      <c r="E46" s="45" t="s">
        <v>91</v>
      </c>
      <c r="F46" s="43"/>
      <c r="G46" s="43"/>
      <c r="H46" s="43"/>
      <c r="I46" s="43"/>
      <c r="J46" s="44"/>
    </row>
    <row r="47" ht="150">
      <c r="A47" s="35" t="s">
        <v>48</v>
      </c>
      <c r="B47" s="42"/>
      <c r="C47" s="43"/>
      <c r="D47" s="43"/>
      <c r="E47" s="37" t="s">
        <v>92</v>
      </c>
      <c r="F47" s="43"/>
      <c r="G47" s="43"/>
      <c r="H47" s="43"/>
      <c r="I47" s="43"/>
      <c r="J47" s="44"/>
    </row>
    <row r="48">
      <c r="A48" s="29" t="s">
        <v>36</v>
      </c>
      <c r="B48" s="30"/>
      <c r="C48" s="31" t="s">
        <v>93</v>
      </c>
      <c r="D48" s="32"/>
      <c r="E48" s="29" t="s">
        <v>94</v>
      </c>
      <c r="F48" s="32"/>
      <c r="G48" s="32"/>
      <c r="H48" s="32"/>
      <c r="I48" s="33">
        <f>SUMIFS(I49:I60,A49:A60,"P")</f>
        <v>0</v>
      </c>
      <c r="J48" s="34"/>
    </row>
    <row r="49">
      <c r="A49" s="35" t="s">
        <v>39</v>
      </c>
      <c r="B49" s="35">
        <v>10</v>
      </c>
      <c r="C49" s="36" t="s">
        <v>95</v>
      </c>
      <c r="D49" s="35" t="s">
        <v>41</v>
      </c>
      <c r="E49" s="37" t="s">
        <v>96</v>
      </c>
      <c r="F49" s="38" t="s">
        <v>55</v>
      </c>
      <c r="G49" s="39">
        <v>3.75</v>
      </c>
      <c r="H49" s="40">
        <v>0</v>
      </c>
      <c r="I49" s="40">
        <f>ROUND(G49*H49,P4)</f>
        <v>0</v>
      </c>
      <c r="J49" s="35"/>
      <c r="O49" s="41">
        <f>I49*0.21</f>
        <v>0</v>
      </c>
      <c r="P49">
        <v>3</v>
      </c>
    </row>
    <row r="50">
      <c r="A50" s="35" t="s">
        <v>44</v>
      </c>
      <c r="B50" s="42"/>
      <c r="C50" s="43"/>
      <c r="D50" s="43"/>
      <c r="E50" s="37" t="s">
        <v>97</v>
      </c>
      <c r="F50" s="43"/>
      <c r="G50" s="43"/>
      <c r="H50" s="43"/>
      <c r="I50" s="43"/>
      <c r="J50" s="44"/>
    </row>
    <row r="51">
      <c r="A51" s="35" t="s">
        <v>46</v>
      </c>
      <c r="B51" s="42"/>
      <c r="C51" s="43"/>
      <c r="D51" s="43"/>
      <c r="E51" s="45" t="s">
        <v>98</v>
      </c>
      <c r="F51" s="43"/>
      <c r="G51" s="43"/>
      <c r="H51" s="43"/>
      <c r="I51" s="43"/>
      <c r="J51" s="44"/>
    </row>
    <row r="52" ht="409.5">
      <c r="A52" s="35" t="s">
        <v>48</v>
      </c>
      <c r="B52" s="42"/>
      <c r="C52" s="43"/>
      <c r="D52" s="43"/>
      <c r="E52" s="37" t="s">
        <v>99</v>
      </c>
      <c r="F52" s="43"/>
      <c r="G52" s="43"/>
      <c r="H52" s="43"/>
      <c r="I52" s="43"/>
      <c r="J52" s="44"/>
    </row>
    <row r="53">
      <c r="A53" s="35" t="s">
        <v>39</v>
      </c>
      <c r="B53" s="35">
        <v>11</v>
      </c>
      <c r="C53" s="36" t="s">
        <v>100</v>
      </c>
      <c r="D53" s="35" t="s">
        <v>11</v>
      </c>
      <c r="E53" s="37" t="s">
        <v>101</v>
      </c>
      <c r="F53" s="38" t="s">
        <v>55</v>
      </c>
      <c r="G53" s="39">
        <v>16.829999999999998</v>
      </c>
      <c r="H53" s="40">
        <v>0</v>
      </c>
      <c r="I53" s="40">
        <f>ROUND(G53*H53,P4)</f>
        <v>0</v>
      </c>
      <c r="J53" s="35"/>
      <c r="O53" s="41">
        <f>I53*0.21</f>
        <v>0</v>
      </c>
      <c r="P53">
        <v>3</v>
      </c>
    </row>
    <row r="54">
      <c r="A54" s="35" t="s">
        <v>44</v>
      </c>
      <c r="B54" s="42"/>
      <c r="C54" s="43"/>
      <c r="D54" s="43"/>
      <c r="E54" s="37" t="s">
        <v>102</v>
      </c>
      <c r="F54" s="43"/>
      <c r="G54" s="43"/>
      <c r="H54" s="43"/>
      <c r="I54" s="43"/>
      <c r="J54" s="44"/>
    </row>
    <row r="55">
      <c r="A55" s="35" t="s">
        <v>46</v>
      </c>
      <c r="B55" s="42"/>
      <c r="C55" s="43"/>
      <c r="D55" s="43"/>
      <c r="E55" s="45" t="s">
        <v>103</v>
      </c>
      <c r="F55" s="43"/>
      <c r="G55" s="43"/>
      <c r="H55" s="43"/>
      <c r="I55" s="43"/>
      <c r="J55" s="44"/>
    </row>
    <row r="56" ht="105">
      <c r="A56" s="35" t="s">
        <v>48</v>
      </c>
      <c r="B56" s="42"/>
      <c r="C56" s="43"/>
      <c r="D56" s="43"/>
      <c r="E56" s="37" t="s">
        <v>104</v>
      </c>
      <c r="F56" s="43"/>
      <c r="G56" s="43"/>
      <c r="H56" s="43"/>
      <c r="I56" s="43"/>
      <c r="J56" s="44"/>
    </row>
    <row r="57">
      <c r="A57" s="35" t="s">
        <v>39</v>
      </c>
      <c r="B57" s="35">
        <v>12</v>
      </c>
      <c r="C57" s="36" t="s">
        <v>100</v>
      </c>
      <c r="D57" s="35" t="s">
        <v>13</v>
      </c>
      <c r="E57" s="37" t="s">
        <v>101</v>
      </c>
      <c r="F57" s="38" t="s">
        <v>55</v>
      </c>
      <c r="G57" s="39">
        <v>7.5</v>
      </c>
      <c r="H57" s="40">
        <v>0</v>
      </c>
      <c r="I57" s="40">
        <f>ROUND(G57*H57,P4)</f>
        <v>0</v>
      </c>
      <c r="J57" s="35"/>
      <c r="O57" s="41">
        <f>I57*0.21</f>
        <v>0</v>
      </c>
      <c r="P57">
        <v>3</v>
      </c>
    </row>
    <row r="58">
      <c r="A58" s="35" t="s">
        <v>44</v>
      </c>
      <c r="B58" s="42"/>
      <c r="C58" s="43"/>
      <c r="D58" s="43"/>
      <c r="E58" s="37" t="s">
        <v>105</v>
      </c>
      <c r="F58" s="43"/>
      <c r="G58" s="43"/>
      <c r="H58" s="43"/>
      <c r="I58" s="43"/>
      <c r="J58" s="44"/>
    </row>
    <row r="59">
      <c r="A59" s="35" t="s">
        <v>46</v>
      </c>
      <c r="B59" s="42"/>
      <c r="C59" s="43"/>
      <c r="D59" s="43"/>
      <c r="E59" s="45" t="s">
        <v>106</v>
      </c>
      <c r="F59" s="43"/>
      <c r="G59" s="43"/>
      <c r="H59" s="43"/>
      <c r="I59" s="43"/>
      <c r="J59" s="44"/>
    </row>
    <row r="60" ht="105">
      <c r="A60" s="35" t="s">
        <v>48</v>
      </c>
      <c r="B60" s="42"/>
      <c r="C60" s="43"/>
      <c r="D60" s="43"/>
      <c r="E60" s="37" t="s">
        <v>104</v>
      </c>
      <c r="F60" s="43"/>
      <c r="G60" s="43"/>
      <c r="H60" s="43"/>
      <c r="I60" s="43"/>
      <c r="J60" s="44"/>
    </row>
    <row r="61">
      <c r="A61" s="29" t="s">
        <v>36</v>
      </c>
      <c r="B61" s="30"/>
      <c r="C61" s="31" t="s">
        <v>107</v>
      </c>
      <c r="D61" s="32"/>
      <c r="E61" s="29" t="s">
        <v>108</v>
      </c>
      <c r="F61" s="32"/>
      <c r="G61" s="32"/>
      <c r="H61" s="32"/>
      <c r="I61" s="33">
        <f>SUMIFS(I62:I93,A62:A93,"P")</f>
        <v>0</v>
      </c>
      <c r="J61" s="34"/>
    </row>
    <row r="62" ht="30">
      <c r="A62" s="35" t="s">
        <v>39</v>
      </c>
      <c r="B62" s="35">
        <v>13</v>
      </c>
      <c r="C62" s="36" t="s">
        <v>109</v>
      </c>
      <c r="D62" s="35" t="s">
        <v>41</v>
      </c>
      <c r="E62" s="37" t="s">
        <v>110</v>
      </c>
      <c r="F62" s="38" t="s">
        <v>111</v>
      </c>
      <c r="G62" s="39">
        <v>1</v>
      </c>
      <c r="H62" s="40">
        <v>0</v>
      </c>
      <c r="I62" s="40">
        <f>ROUND(G62*H62,P4)</f>
        <v>0</v>
      </c>
      <c r="J62" s="35"/>
      <c r="O62" s="41">
        <f>I62*0.21</f>
        <v>0</v>
      </c>
      <c r="P62">
        <v>3</v>
      </c>
    </row>
    <row r="63">
      <c r="A63" s="35" t="s">
        <v>44</v>
      </c>
      <c r="B63" s="42"/>
      <c r="C63" s="43"/>
      <c r="D63" s="43"/>
      <c r="E63" s="46" t="s">
        <v>41</v>
      </c>
      <c r="F63" s="43"/>
      <c r="G63" s="43"/>
      <c r="H63" s="43"/>
      <c r="I63" s="43"/>
      <c r="J63" s="44"/>
    </row>
    <row r="64">
      <c r="A64" s="35" t="s">
        <v>46</v>
      </c>
      <c r="B64" s="42"/>
      <c r="C64" s="43"/>
      <c r="D64" s="43"/>
      <c r="E64" s="45" t="s">
        <v>112</v>
      </c>
      <c r="F64" s="43"/>
      <c r="G64" s="43"/>
      <c r="H64" s="43"/>
      <c r="I64" s="43"/>
      <c r="J64" s="44"/>
    </row>
    <row r="65" ht="330">
      <c r="A65" s="35" t="s">
        <v>48</v>
      </c>
      <c r="B65" s="42"/>
      <c r="C65" s="43"/>
      <c r="D65" s="43"/>
      <c r="E65" s="37" t="s">
        <v>113</v>
      </c>
      <c r="F65" s="43"/>
      <c r="G65" s="43"/>
      <c r="H65" s="43"/>
      <c r="I65" s="43"/>
      <c r="J65" s="44"/>
    </row>
    <row r="66">
      <c r="A66" s="35" t="s">
        <v>39</v>
      </c>
      <c r="B66" s="35">
        <v>14</v>
      </c>
      <c r="C66" s="36" t="s">
        <v>114</v>
      </c>
      <c r="D66" s="35" t="s">
        <v>41</v>
      </c>
      <c r="E66" s="37" t="s">
        <v>115</v>
      </c>
      <c r="F66" s="38" t="s">
        <v>116</v>
      </c>
      <c r="G66" s="39">
        <v>66</v>
      </c>
      <c r="H66" s="40">
        <v>0</v>
      </c>
      <c r="I66" s="40">
        <f>ROUND(G66*H66,P4)</f>
        <v>0</v>
      </c>
      <c r="J66" s="35"/>
      <c r="O66" s="41">
        <f>I66*0.21</f>
        <v>0</v>
      </c>
      <c r="P66">
        <v>3</v>
      </c>
    </row>
    <row r="67">
      <c r="A67" s="35" t="s">
        <v>44</v>
      </c>
      <c r="B67" s="42"/>
      <c r="C67" s="43"/>
      <c r="D67" s="43"/>
      <c r="E67" s="37" t="s">
        <v>117</v>
      </c>
      <c r="F67" s="43"/>
      <c r="G67" s="43"/>
      <c r="H67" s="43"/>
      <c r="I67" s="43"/>
      <c r="J67" s="44"/>
    </row>
    <row r="68">
      <c r="A68" s="35" t="s">
        <v>46</v>
      </c>
      <c r="B68" s="42"/>
      <c r="C68" s="43"/>
      <c r="D68" s="43"/>
      <c r="E68" s="45" t="s">
        <v>118</v>
      </c>
      <c r="F68" s="43"/>
      <c r="G68" s="43"/>
      <c r="H68" s="43"/>
      <c r="I68" s="43"/>
      <c r="J68" s="44"/>
    </row>
    <row r="69" ht="330">
      <c r="A69" s="35" t="s">
        <v>48</v>
      </c>
      <c r="B69" s="42"/>
      <c r="C69" s="43"/>
      <c r="D69" s="43"/>
      <c r="E69" s="37" t="s">
        <v>113</v>
      </c>
      <c r="F69" s="43"/>
      <c r="G69" s="43"/>
      <c r="H69" s="43"/>
      <c r="I69" s="43"/>
      <c r="J69" s="44"/>
    </row>
    <row r="70">
      <c r="A70" s="35" t="s">
        <v>39</v>
      </c>
      <c r="B70" s="35">
        <v>15</v>
      </c>
      <c r="C70" s="36" t="s">
        <v>119</v>
      </c>
      <c r="D70" s="35" t="s">
        <v>41</v>
      </c>
      <c r="E70" s="37" t="s">
        <v>120</v>
      </c>
      <c r="F70" s="38" t="s">
        <v>111</v>
      </c>
      <c r="G70" s="39">
        <v>2</v>
      </c>
      <c r="H70" s="40">
        <v>0</v>
      </c>
      <c r="I70" s="40">
        <f>ROUND(G70*H70,P4)</f>
        <v>0</v>
      </c>
      <c r="J70" s="35"/>
      <c r="O70" s="41">
        <f>I70*0.21</f>
        <v>0</v>
      </c>
      <c r="P70">
        <v>3</v>
      </c>
    </row>
    <row r="71">
      <c r="A71" s="35" t="s">
        <v>44</v>
      </c>
      <c r="B71" s="42"/>
      <c r="C71" s="43"/>
      <c r="D71" s="43"/>
      <c r="E71" s="46" t="s">
        <v>41</v>
      </c>
      <c r="F71" s="43"/>
      <c r="G71" s="43"/>
      <c r="H71" s="43"/>
      <c r="I71" s="43"/>
      <c r="J71" s="44"/>
    </row>
    <row r="72">
      <c r="A72" s="35" t="s">
        <v>46</v>
      </c>
      <c r="B72" s="42"/>
      <c r="C72" s="43"/>
      <c r="D72" s="43"/>
      <c r="E72" s="45" t="s">
        <v>121</v>
      </c>
      <c r="F72" s="43"/>
      <c r="G72" s="43"/>
      <c r="H72" s="43"/>
      <c r="I72" s="43"/>
      <c r="J72" s="44"/>
    </row>
    <row r="73" ht="330">
      <c r="A73" s="35" t="s">
        <v>48</v>
      </c>
      <c r="B73" s="42"/>
      <c r="C73" s="43"/>
      <c r="D73" s="43"/>
      <c r="E73" s="37" t="s">
        <v>113</v>
      </c>
      <c r="F73" s="43"/>
      <c r="G73" s="43"/>
      <c r="H73" s="43"/>
      <c r="I73" s="43"/>
      <c r="J73" s="44"/>
    </row>
    <row r="74">
      <c r="A74" s="35" t="s">
        <v>39</v>
      </c>
      <c r="B74" s="35">
        <v>16</v>
      </c>
      <c r="C74" s="36" t="s">
        <v>122</v>
      </c>
      <c r="D74" s="35" t="s">
        <v>11</v>
      </c>
      <c r="E74" s="37" t="s">
        <v>123</v>
      </c>
      <c r="F74" s="38" t="s">
        <v>124</v>
      </c>
      <c r="G74" s="39">
        <v>1</v>
      </c>
      <c r="H74" s="40">
        <v>0</v>
      </c>
      <c r="I74" s="40">
        <f>ROUND(G74*H74,P4)</f>
        <v>0</v>
      </c>
      <c r="J74" s="35"/>
      <c r="O74" s="41">
        <f>I74*0.21</f>
        <v>0</v>
      </c>
      <c r="P74">
        <v>3</v>
      </c>
    </row>
    <row r="75">
      <c r="A75" s="35" t="s">
        <v>44</v>
      </c>
      <c r="B75" s="42"/>
      <c r="C75" s="43"/>
      <c r="D75" s="43"/>
      <c r="E75" s="37" t="s">
        <v>125</v>
      </c>
      <c r="F75" s="43"/>
      <c r="G75" s="43"/>
      <c r="H75" s="43"/>
      <c r="I75" s="43"/>
      <c r="J75" s="44"/>
    </row>
    <row r="76">
      <c r="A76" s="35" t="s">
        <v>46</v>
      </c>
      <c r="B76" s="42"/>
      <c r="C76" s="43"/>
      <c r="D76" s="43"/>
      <c r="E76" s="45" t="s">
        <v>126</v>
      </c>
      <c r="F76" s="43"/>
      <c r="G76" s="43"/>
      <c r="H76" s="43"/>
      <c r="I76" s="43"/>
      <c r="J76" s="44"/>
    </row>
    <row r="77" ht="375">
      <c r="A77" s="35" t="s">
        <v>48</v>
      </c>
      <c r="B77" s="42"/>
      <c r="C77" s="43"/>
      <c r="D77" s="43"/>
      <c r="E77" s="37" t="s">
        <v>127</v>
      </c>
      <c r="F77" s="43"/>
      <c r="G77" s="43"/>
      <c r="H77" s="43"/>
      <c r="I77" s="43"/>
      <c r="J77" s="44"/>
    </row>
    <row r="78">
      <c r="A78" s="35" t="s">
        <v>39</v>
      </c>
      <c r="B78" s="35">
        <v>17</v>
      </c>
      <c r="C78" s="36" t="s">
        <v>122</v>
      </c>
      <c r="D78" s="35" t="s">
        <v>13</v>
      </c>
      <c r="E78" s="37" t="s">
        <v>123</v>
      </c>
      <c r="F78" s="38" t="s">
        <v>124</v>
      </c>
      <c r="G78" s="39">
        <v>2</v>
      </c>
      <c r="H78" s="40">
        <v>0</v>
      </c>
      <c r="I78" s="40">
        <f>ROUND(G78*H78,P4)</f>
        <v>0</v>
      </c>
      <c r="J78" s="35"/>
      <c r="O78" s="41">
        <f>I78*0.21</f>
        <v>0</v>
      </c>
      <c r="P78">
        <v>3</v>
      </c>
    </row>
    <row r="79">
      <c r="A79" s="35" t="s">
        <v>44</v>
      </c>
      <c r="B79" s="42"/>
      <c r="C79" s="43"/>
      <c r="D79" s="43"/>
      <c r="E79" s="37" t="s">
        <v>128</v>
      </c>
      <c r="F79" s="43"/>
      <c r="G79" s="43"/>
      <c r="H79" s="43"/>
      <c r="I79" s="43"/>
      <c r="J79" s="44"/>
    </row>
    <row r="80">
      <c r="A80" s="35" t="s">
        <v>46</v>
      </c>
      <c r="B80" s="42"/>
      <c r="C80" s="43"/>
      <c r="D80" s="43"/>
      <c r="E80" s="45" t="s">
        <v>129</v>
      </c>
      <c r="F80" s="43"/>
      <c r="G80" s="43"/>
      <c r="H80" s="43"/>
      <c r="I80" s="43"/>
      <c r="J80" s="44"/>
    </row>
    <row r="81" ht="375">
      <c r="A81" s="35" t="s">
        <v>48</v>
      </c>
      <c r="B81" s="42"/>
      <c r="C81" s="43"/>
      <c r="D81" s="43"/>
      <c r="E81" s="37" t="s">
        <v>127</v>
      </c>
      <c r="F81" s="43"/>
      <c r="G81" s="43"/>
      <c r="H81" s="43"/>
      <c r="I81" s="43"/>
      <c r="J81" s="44"/>
    </row>
    <row r="82">
      <c r="A82" s="35" t="s">
        <v>39</v>
      </c>
      <c r="B82" s="35">
        <v>18</v>
      </c>
      <c r="C82" s="36" t="s">
        <v>130</v>
      </c>
      <c r="D82" s="35" t="s">
        <v>41</v>
      </c>
      <c r="E82" s="37" t="s">
        <v>131</v>
      </c>
      <c r="F82" s="38" t="s">
        <v>116</v>
      </c>
      <c r="G82" s="39">
        <v>66</v>
      </c>
      <c r="H82" s="40">
        <v>0</v>
      </c>
      <c r="I82" s="40">
        <f>ROUND(G82*H82,P4)</f>
        <v>0</v>
      </c>
      <c r="J82" s="35"/>
      <c r="O82" s="41">
        <f>I82*0.21</f>
        <v>0</v>
      </c>
      <c r="P82">
        <v>3</v>
      </c>
    </row>
    <row r="83">
      <c r="A83" s="35" t="s">
        <v>44</v>
      </c>
      <c r="B83" s="42"/>
      <c r="C83" s="43"/>
      <c r="D83" s="43"/>
      <c r="E83" s="46" t="s">
        <v>41</v>
      </c>
      <c r="F83" s="43"/>
      <c r="G83" s="43"/>
      <c r="H83" s="43"/>
      <c r="I83" s="43"/>
      <c r="J83" s="44"/>
    </row>
    <row r="84">
      <c r="A84" s="35" t="s">
        <v>46</v>
      </c>
      <c r="B84" s="42"/>
      <c r="C84" s="43"/>
      <c r="D84" s="43"/>
      <c r="E84" s="45" t="s">
        <v>132</v>
      </c>
      <c r="F84" s="43"/>
      <c r="G84" s="43"/>
      <c r="H84" s="43"/>
      <c r="I84" s="43"/>
      <c r="J84" s="44"/>
    </row>
    <row r="85" ht="90">
      <c r="A85" s="35" t="s">
        <v>48</v>
      </c>
      <c r="B85" s="42"/>
      <c r="C85" s="43"/>
      <c r="D85" s="43"/>
      <c r="E85" s="37" t="s">
        <v>133</v>
      </c>
      <c r="F85" s="43"/>
      <c r="G85" s="43"/>
      <c r="H85" s="43"/>
      <c r="I85" s="43"/>
      <c r="J85" s="44"/>
    </row>
    <row r="86">
      <c r="A86" s="35" t="s">
        <v>39</v>
      </c>
      <c r="B86" s="35">
        <v>19</v>
      </c>
      <c r="C86" s="36" t="s">
        <v>134</v>
      </c>
      <c r="D86" s="35" t="s">
        <v>41</v>
      </c>
      <c r="E86" s="37" t="s">
        <v>135</v>
      </c>
      <c r="F86" s="38" t="s">
        <v>116</v>
      </c>
      <c r="G86" s="39">
        <v>66</v>
      </c>
      <c r="H86" s="40">
        <v>0</v>
      </c>
      <c r="I86" s="40">
        <f>ROUND(G86*H86,P4)</f>
        <v>0</v>
      </c>
      <c r="J86" s="35"/>
      <c r="O86" s="41">
        <f>I86*0.21</f>
        <v>0</v>
      </c>
      <c r="P86">
        <v>3</v>
      </c>
    </row>
    <row r="87">
      <c r="A87" s="35" t="s">
        <v>44</v>
      </c>
      <c r="B87" s="42"/>
      <c r="C87" s="43"/>
      <c r="D87" s="43"/>
      <c r="E87" s="46" t="s">
        <v>41</v>
      </c>
      <c r="F87" s="43"/>
      <c r="G87" s="43"/>
      <c r="H87" s="43"/>
      <c r="I87" s="43"/>
      <c r="J87" s="44"/>
    </row>
    <row r="88">
      <c r="A88" s="35" t="s">
        <v>46</v>
      </c>
      <c r="B88" s="42"/>
      <c r="C88" s="43"/>
      <c r="D88" s="43"/>
      <c r="E88" s="45" t="s">
        <v>118</v>
      </c>
      <c r="F88" s="43"/>
      <c r="G88" s="43"/>
      <c r="H88" s="43"/>
      <c r="I88" s="43"/>
      <c r="J88" s="44"/>
    </row>
    <row r="89" ht="150">
      <c r="A89" s="35" t="s">
        <v>48</v>
      </c>
      <c r="B89" s="42"/>
      <c r="C89" s="43"/>
      <c r="D89" s="43"/>
      <c r="E89" s="37" t="s">
        <v>136</v>
      </c>
      <c r="F89" s="43"/>
      <c r="G89" s="43"/>
      <c r="H89" s="43"/>
      <c r="I89" s="43"/>
      <c r="J89" s="44"/>
    </row>
    <row r="90">
      <c r="A90" s="35" t="s">
        <v>39</v>
      </c>
      <c r="B90" s="35">
        <v>20</v>
      </c>
      <c r="C90" s="36" t="s">
        <v>137</v>
      </c>
      <c r="D90" s="35" t="s">
        <v>41</v>
      </c>
      <c r="E90" s="37" t="s">
        <v>138</v>
      </c>
      <c r="F90" s="38" t="s">
        <v>116</v>
      </c>
      <c r="G90" s="39">
        <v>66</v>
      </c>
      <c r="H90" s="40">
        <v>0</v>
      </c>
      <c r="I90" s="40">
        <f>ROUND(G90*H90,P4)</f>
        <v>0</v>
      </c>
      <c r="J90" s="35"/>
      <c r="O90" s="41">
        <f>I90*0.21</f>
        <v>0</v>
      </c>
      <c r="P90">
        <v>3</v>
      </c>
    </row>
    <row r="91">
      <c r="A91" s="35" t="s">
        <v>44</v>
      </c>
      <c r="B91" s="42"/>
      <c r="C91" s="43"/>
      <c r="D91" s="43"/>
      <c r="E91" s="46" t="s">
        <v>41</v>
      </c>
      <c r="F91" s="43"/>
      <c r="G91" s="43"/>
      <c r="H91" s="43"/>
      <c r="I91" s="43"/>
      <c r="J91" s="44"/>
    </row>
    <row r="92">
      <c r="A92" s="35" t="s">
        <v>46</v>
      </c>
      <c r="B92" s="42"/>
      <c r="C92" s="43"/>
      <c r="D92" s="43"/>
      <c r="E92" s="45" t="s">
        <v>132</v>
      </c>
      <c r="F92" s="43"/>
      <c r="G92" s="43"/>
      <c r="H92" s="43"/>
      <c r="I92" s="43"/>
      <c r="J92" s="44"/>
    </row>
    <row r="93" ht="90">
      <c r="A93" s="35" t="s">
        <v>48</v>
      </c>
      <c r="B93" s="42"/>
      <c r="C93" s="43"/>
      <c r="D93" s="43"/>
      <c r="E93" s="37" t="s">
        <v>139</v>
      </c>
      <c r="F93" s="43"/>
      <c r="G93" s="43"/>
      <c r="H93" s="43"/>
      <c r="I93" s="43"/>
      <c r="J93" s="44"/>
    </row>
    <row r="94">
      <c r="A94" s="29" t="s">
        <v>36</v>
      </c>
      <c r="B94" s="30"/>
      <c r="C94" s="31" t="s">
        <v>140</v>
      </c>
      <c r="D94" s="32"/>
      <c r="E94" s="29" t="s">
        <v>141</v>
      </c>
      <c r="F94" s="32"/>
      <c r="G94" s="32"/>
      <c r="H94" s="32"/>
      <c r="I94" s="33">
        <f>SUMIFS(I95:I98,A95:A98,"P")</f>
        <v>0</v>
      </c>
      <c r="J94" s="34"/>
    </row>
    <row r="95">
      <c r="A95" s="35" t="s">
        <v>39</v>
      </c>
      <c r="B95" s="35">
        <v>21</v>
      </c>
      <c r="C95" s="36" t="s">
        <v>142</v>
      </c>
      <c r="D95" s="35" t="s">
        <v>41</v>
      </c>
      <c r="E95" s="37" t="s">
        <v>143</v>
      </c>
      <c r="F95" s="38" t="s">
        <v>55</v>
      </c>
      <c r="G95" s="39">
        <v>0.029999999999999999</v>
      </c>
      <c r="H95" s="40">
        <v>0</v>
      </c>
      <c r="I95" s="40">
        <f>ROUND(G95*H95,P4)</f>
        <v>0</v>
      </c>
      <c r="J95" s="35"/>
      <c r="O95" s="41">
        <f>I95*0.21</f>
        <v>0</v>
      </c>
      <c r="P95">
        <v>3</v>
      </c>
    </row>
    <row r="96">
      <c r="A96" s="35" t="s">
        <v>44</v>
      </c>
      <c r="B96" s="42"/>
      <c r="C96" s="43"/>
      <c r="D96" s="43"/>
      <c r="E96" s="46" t="s">
        <v>41</v>
      </c>
      <c r="F96" s="43"/>
      <c r="G96" s="43"/>
      <c r="H96" s="43"/>
      <c r="I96" s="43"/>
      <c r="J96" s="44"/>
    </row>
    <row r="97" ht="30">
      <c r="A97" s="35" t="s">
        <v>46</v>
      </c>
      <c r="B97" s="42"/>
      <c r="C97" s="43"/>
      <c r="D97" s="43"/>
      <c r="E97" s="45" t="s">
        <v>144</v>
      </c>
      <c r="F97" s="43"/>
      <c r="G97" s="43"/>
      <c r="H97" s="43"/>
      <c r="I97" s="43"/>
      <c r="J97" s="44"/>
    </row>
    <row r="98" ht="409.5">
      <c r="A98" s="35" t="s">
        <v>48</v>
      </c>
      <c r="B98" s="47"/>
      <c r="C98" s="48"/>
      <c r="D98" s="48"/>
      <c r="E98" s="37" t="s">
        <v>145</v>
      </c>
      <c r="F98" s="48"/>
      <c r="G98" s="48"/>
      <c r="H98" s="48"/>
      <c r="I98" s="48"/>
      <c r="J98" s="49"/>
    </row>
  </sheetData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Milos Nemec</dc:creator>
  <cp:lastModifiedBy>Milos Nemec</cp:lastModifiedBy>
  <dcterms:created xsi:type="dcterms:W3CDTF">2025-07-01T06:33:00Z</dcterms:created>
  <dcterms:modified xsi:type="dcterms:W3CDTF">2025-07-01T06:33:00Z</dcterms:modified>
</cp:coreProperties>
</file>