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201" sheetId="4" r:id="rId4"/>
    <sheet name="SO 402" sheetId="5" r:id="rId5"/>
  </sheets>
  <definedNames/>
  <calcPr fullCalcOnLoad="1"/>
</workbook>
</file>

<file path=xl/sharedStrings.xml><?xml version="1.0" encoding="utf-8"?>
<sst xmlns="http://schemas.openxmlformats.org/spreadsheetml/2006/main" count="758" uniqueCount="355">
  <si>
    <t>Soupis objektů s DPH</t>
  </si>
  <si>
    <t>Stavba:15-005 - Dvůr Králové nad Labem - most v ulici Nedbalova</t>
  </si>
  <si>
    <t>Varianta:01/Základní rozpočet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</si>
  <si>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</si>
  <si>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</si>
  <si>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</si>
  <si>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</si>
  <si>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</si>
  <si>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</si>
  <si>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</si>
  <si>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</si>
  <si>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</si>
  <si>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</si>
  <si>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 9</t>
  </si>
  <si>
    <t>Firma: Ing. Ivan Šír,  projektování dopravních staveb a.s.</t>
  </si>
  <si>
    <t>Příloha k formuláři pro ocenění nabídky</t>
  </si>
  <si>
    <t>Stavba :</t>
  </si>
  <si>
    <t>číslo a název SO:</t>
  </si>
  <si>
    <t>číslo a název rozpočtu:</t>
  </si>
  <si>
    <t>15-005</t>
  </si>
  <si>
    <t>Dvůr Králové nad Labem - most v ulici Nedbalova</t>
  </si>
  <si>
    <t>SO 000</t>
  </si>
  <si>
    <t>Všeobecné a přípravné položky</t>
  </si>
  <si>
    <t>Poř.
č.pol.</t>
  </si>
  <si>
    <t>1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</si>
  <si>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</si>
  <si>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</si>
  <si>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</si>
  <si>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</si>
  <si>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</si>
  <si>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</si>
  <si>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</si>
  <si>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</si>
  <si>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</si>
  <si>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</si>
  <si>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</si>
  <si>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</si>
  <si>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</si>
  <si>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</si>
  <si>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</si>
  <si>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</si>
  <si>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Všeobecné konstrukce a práce</t>
  </si>
  <si>
    <t>0</t>
  </si>
  <si>
    <t>02710</t>
  </si>
  <si>
    <t/>
  </si>
  <si>
    <t>POMOC PRÁCE ZŘÍZ NEBO ZAJIŠŤ OBJÍŽĎKY A PŘÍSTUP CESTY
komplet
zřízení vč. odstranění provizorní přístupové cesty pro pěší v místě stavby</t>
  </si>
  <si>
    <t xml:space="preserve">KČ        </t>
  </si>
  <si>
    <t>02740</t>
  </si>
  <si>
    <t>POMOC PRÁCE ZŘÍZ NEBO ZAJIŠŤ PROVIZORNÍ MOSTY
komplet odstranění stávajícího provizorního mostu vč. nájezdových klínů
vč. odvozu dle požadavku investora</t>
  </si>
  <si>
    <t>02742</t>
  </si>
  <si>
    <t>PROVIZORNÍ LÁVKY
komplet
zřízení vč. odstranění provizorní lávky pro pěší v místě stavby</t>
  </si>
  <si>
    <t xml:space="preserve">M2        </t>
  </si>
  <si>
    <t>dl. 17,0 m, š. 2,0 m
17,0*2,0=34,000 [A]</t>
  </si>
  <si>
    <t>02811</t>
  </si>
  <si>
    <t>PRŮZKUMNÉ PRÁCE GEOTECHNICKÉ NA POVRCHU
geologický průzkum pro provedení mikropilot</t>
  </si>
  <si>
    <t>02910</t>
  </si>
  <si>
    <t xml:space="preserve">OSTATNÍ POŽADAVKY - ZEMĚMĚŘIČSKÁ MĚŘENÍ
zaměření skutečného provedení stavby  (3x tištěná forma a 3xCD)                                                                                      
</t>
  </si>
  <si>
    <t>02911</t>
  </si>
  <si>
    <t>OSTATNÍ POŽADAVKY - GEODETICKÉ ZAMĚŘENÍ
geometrický oddělovací plán pro majetkové vypořádání vlastnických vztahů ověřený příslušným katastrálním úřadem</t>
  </si>
  <si>
    <t>029412</t>
  </si>
  <si>
    <t>OSTATNÍ POŽADAVKY - VYPRACOVÁNÍ MOSTNÍHO LISTU</t>
  </si>
  <si>
    <t xml:space="preserve">KUS       </t>
  </si>
  <si>
    <t>02943</t>
  </si>
  <si>
    <t>OSTATNÍ POŽADAVKY - VYPRACOVÁNÍ RDS</t>
  </si>
  <si>
    <t>02944</t>
  </si>
  <si>
    <t>OSTAT POŽADAVKY - DOKUMENTACE SKUTEČ PROVEDENÍ V DIGIT FORMĚ</t>
  </si>
  <si>
    <t>02953</t>
  </si>
  <si>
    <t>OSTATNÍ POŽADAVKY - HLAVNÍ MOSTNÍ PROHLÍDKA</t>
  </si>
  <si>
    <t>03100</t>
  </si>
  <si>
    <t>ZAŘÍZENÍ STAVENIŠTĚ - ZŘÍZENÍ, PROVOZ, DEMONTÁŽ
vč. zřízení provizorní lávky pro vyvěšení inž. sítí (plyn, kabel O2)</t>
  </si>
  <si>
    <t>03710</t>
  </si>
  <si>
    <t>POMOC PRÁCE ZAJIŠŤ NEBO ZŘÍZ OBJÍŽĎKY A PŘÍSTUP CESTY
dopravně inženýrské opatření
souhrn nutných opatření pro zřízení, údržbu a odstranění dopravního značení na objízdných trasách, vč. projektu DIO a povolení DOSS</t>
  </si>
  <si>
    <t xml:space="preserve">SOUBOR    </t>
  </si>
  <si>
    <t>předpokládaný počet DZ
30ks zákl. velikosti DZ na sloupku vč. podstavce
8ks velkoplošných DZ na sloupku vč. podstavce
2ks uzavírková DZ s 5ks světel</t>
  </si>
  <si>
    <t>C e l k e m</t>
  </si>
  <si>
    <t>Ostatní ve výkazu nespecifikované práce</t>
  </si>
  <si>
    <t>Vícepráce</t>
  </si>
  <si>
    <t>Vícepráce celkem</t>
  </si>
  <si>
    <t>Méněpráce</t>
  </si>
  <si>
    <t>Méněpráce celkem</t>
  </si>
  <si>
    <t>Celkem</t>
  </si>
  <si>
    <t>SO 101</t>
  </si>
  <si>
    <t>Komunikace</t>
  </si>
  <si>
    <t>014111</t>
  </si>
  <si>
    <t>POPLATKY ZA SKLÁDKU TYP S I
zemina</t>
  </si>
  <si>
    <t xml:space="preserve">M3        </t>
  </si>
  <si>
    <t>pol.č. 123737 33,7=33,700 [A]</t>
  </si>
  <si>
    <t>014121</t>
  </si>
  <si>
    <t>POPLATKY ZA SKLÁDKU TYP S II
asfaltobeton. vrstvy vozovky</t>
  </si>
  <si>
    <t>pol.č. 113727 51,3=51,300 [A]
pol.č. 113347 51,2=51,200 [B]
pol.č. 113437 13,5=13,500 [C]
Celkem: A+B+C=116,000 [D]</t>
  </si>
  <si>
    <t>Zemní práce</t>
  </si>
  <si>
    <t>113347</t>
  </si>
  <si>
    <t>ODSTRAN PODKL VOZOVEK A CHOD S CEM POJIVEM, ODVOZ DO 16KM
podkladní vrstvy vozovky</t>
  </si>
  <si>
    <t>B.1.1 - B.1.4
(55,0+73,0)*0,4=51,200 [A]</t>
  </si>
  <si>
    <t>113437</t>
  </si>
  <si>
    <t>ODSTRAN KRYTU VOZ A CHOD S ASFALT POJIVEM VČET PODKLADU, ODVOZ DO 16KM</t>
  </si>
  <si>
    <t>B.1.1 - B.1.4
stáv.chodníky
28,0*1,5*0,25=10,500 [A]
8,0*1,5*0,25=3,000 [B]
Celkem: A+B=13,500 [C]</t>
  </si>
  <si>
    <t>11353</t>
  </si>
  <si>
    <t>ODSTRANĚNÍ CHODNÍKOVÝCH KAMENNÝCH OBRUBNÍKŮ</t>
  </si>
  <si>
    <t xml:space="preserve">M         </t>
  </si>
  <si>
    <t>B.1.2.
20,0+18,0=38,000 [A]</t>
  </si>
  <si>
    <t>113727</t>
  </si>
  <si>
    <t>FRÉZOVÁNÍ VOZOVEK ASFALTOVÝCH, ODVOZ DO 16KM
odstranění krytu, vč. odvozu na skládku</t>
  </si>
  <si>
    <t>B.1.1 - B.1.4
57,0*6,0*0,15=51,300 [A]</t>
  </si>
  <si>
    <t>113761</t>
  </si>
  <si>
    <t>FRÉZOVÁNÍ DRÁŽKY PRŮŘEZU DO 100MM2 V ASFALTOVÉ VOZOVCE
15x40 mm</t>
  </si>
  <si>
    <t>B.1.1 - B.1.4
zú, kú
6,5*2=13,000 [A]
napojení na stáv. asf. plochy
10,5*19,0=199,500 [B]
Celkem: A+B=212,500 [C]</t>
  </si>
  <si>
    <t>123737</t>
  </si>
  <si>
    <t>ODKOP PRO SPOD STAVBU SILNIC A ŽELEZNIC TŘ. I, ODVOZ DO 16KM
včetně odvozu na skládku</t>
  </si>
  <si>
    <t>B.1.1 - B.1.4
drobné výkopy pro osazení obrubníků a kce chodníku
(20,0+18,0+9,0+3,0)*0,5=25,000 [A]
přípojka odpadního potrubí
(8,5+1,0+5,0)*0,6*1,0=8,700 [B]
Celkem: A+B=33,700 [C]</t>
  </si>
  <si>
    <t>18232</t>
  </si>
  <si>
    <t>ROZPROSTŘENÍ ORNICE V ROVINĚ V TL DO 0,15M</t>
  </si>
  <si>
    <t>B.1.1 - B.1.4
6,5*2,5=16,250 [A]</t>
  </si>
  <si>
    <t>18242</t>
  </si>
  <si>
    <t>ZALOŽENÍ TRÁVNÍKU HYDROOSEVEM NA ORNICI</t>
  </si>
  <si>
    <t>Základy</t>
  </si>
  <si>
    <t>21361</t>
  </si>
  <si>
    <t>DRENÁŽNÍ VRSTVY Z GEOTEXTILIE</t>
  </si>
  <si>
    <t>B.1.1 - B.1.4
typ D
28,0*1,5=42,000 [A]
8,0*1,5=12,000 [B]
Celkem: A+B=54,000 [C]</t>
  </si>
  <si>
    <t>Vodorovné konstrukce</t>
  </si>
  <si>
    <t>45157</t>
  </si>
  <si>
    <t>PODKLADNÍ A VÝPLŇOVÉ VRSTVY Z KAMENIVA TĚŽENÉHO
zásyp rýhy odpadního potrubí ŠP</t>
  </si>
  <si>
    <t>B.1.1 - B.1.4
(8,5+1,0+5,0)*0,6*1,0=8,700 [C]</t>
  </si>
  <si>
    <t>465922</t>
  </si>
  <si>
    <t>DLAŽBY Z BETONOVÝCH DLAŽDIC NA MC
chodník - varovný pás z dlažby s hmatovými výstupky dle vyhl.č.398/2009 Sb.</t>
  </si>
  <si>
    <t>(3,0+2,0)*0,4=2,000 [A]</t>
  </si>
  <si>
    <t>56213</t>
  </si>
  <si>
    <t>VOZOVKOVÉ VRSTVY Z MATERIÁLŮ STABIL CEMENTEM TL DO 150MM
SC 0/22, C8</t>
  </si>
  <si>
    <t>B.1.1 - B.1.4
typ B
55,0+73,0=128,000 [A]</t>
  </si>
  <si>
    <t>56332</t>
  </si>
  <si>
    <t>VOZOVKOVÉ VRSTVY ZE ŠTĚRKODRTI TL. DO 100MM
podkladní vrstvy komunikace
ŠD 0-32</t>
  </si>
  <si>
    <t>56333</t>
  </si>
  <si>
    <t>VOZOVKOVÉ VRSTVY ZE ŠTĚRKODRTI TL. DO 150MM
chodník</t>
  </si>
  <si>
    <t>B.1.1 - B.1.4
typ D
28,0*1,5=42,000 [A]
8,0*1,5=12,000 [B]
Celkem: A+B=54,000 [C]</t>
  </si>
  <si>
    <t>56334</t>
  </si>
  <si>
    <t>VOZOVKOVÉ VRSTVY ZE ŠTĚRKODRTI TL. DO 200MM
podkladní vrstva
hrubé drcené kamenivo 32-63</t>
  </si>
  <si>
    <t>56361</t>
  </si>
  <si>
    <t>VOZOVKOVÉ VRSTVY Z RECYKLOVANÉHO MATERIÁLU TL DO 50MM
R mat</t>
  </si>
  <si>
    <t>567336</t>
  </si>
  <si>
    <t>VRSTVY PRO OBNOVU A OPRAVY Z RECYKL MATERIÁLU TL DO 150MM
R-mat</t>
  </si>
  <si>
    <t>B.1.1 - B.1.4
vjezd
6,0*1,0=6,000 [A]</t>
  </si>
  <si>
    <t>56933</t>
  </si>
  <si>
    <t>ZPEVNĚNÍ KRAJNIC ZE ŠTĚRKODRTI TL. DO 150MM
obnova štěrk. ploch</t>
  </si>
  <si>
    <t>B.1.1 - B.1.4
5,5*2,0=11,000 [A]</t>
  </si>
  <si>
    <t>572113</t>
  </si>
  <si>
    <t>INFILTRAČNÍ POSTŘIK Z EMULZE DO 0,5KG/M2
0,4 kg/m2</t>
  </si>
  <si>
    <t>B.1.1 - B.1.4
55,0+73,0=128,000 [A]</t>
  </si>
  <si>
    <t>572123</t>
  </si>
  <si>
    <t>INFILTRAČNÍ POSTŘIK Z EMULZE DO 1,0KG/M2
chodník</t>
  </si>
  <si>
    <t>572213</t>
  </si>
  <si>
    <t>SPOJOVACÍ POSTŘIK Z EMULZE DO 0,5KG/M2</t>
  </si>
  <si>
    <t>B.1.1 - B.1.4
6,5*57,0*2=741,000 [A]</t>
  </si>
  <si>
    <t>574A41</t>
  </si>
  <si>
    <t>ASFALTOVÝ BETON PRO OBRUSNÉ VRSTVY ACO 8 TL. 50MM
obrus chodníku</t>
  </si>
  <si>
    <t>574A44</t>
  </si>
  <si>
    <t>ASFALTOVÝ BETON PRO OBRUSNÉ VRSTVY ACO 11+, 11S TL. 50MM</t>
  </si>
  <si>
    <t>B.1.1 - B.1.4
6,5*57,0=370,500 [A]</t>
  </si>
  <si>
    <t>574E56</t>
  </si>
  <si>
    <t>ASFALTOVÝ BETON PRO PODKLADNÍ VRSTVY ACP 16+, 16S TL. 60MM</t>
  </si>
  <si>
    <t>58920</t>
  </si>
  <si>
    <t>VÝPLŇ SPAR MODIFIKOVANÝM ASFALTEM</t>
  </si>
  <si>
    <t xml:space="preserve">Potrubí    </t>
  </si>
  <si>
    <t>87434</t>
  </si>
  <si>
    <t>POTRUBÍ Z TRUB PLASTOVÝCH ODPADNÍCH DN DO 200MM
přípojka PVC DN 200</t>
  </si>
  <si>
    <t>B.1.1 - B.1.4
8,5+1,0+5,0=14,500 [A]</t>
  </si>
  <si>
    <t>89712</t>
  </si>
  <si>
    <t>VPUSŤ KANALIZAČNÍ ULIČNÍ KOMPLETNÍ Z BETONOVÝCH DÍLCŮ
obrubníková vpusť typ Radbuza vč. koše, uzamykatelná mříž, zat. B125</t>
  </si>
  <si>
    <t>B.1.1 - B.1.4</t>
  </si>
  <si>
    <t>Potrubí</t>
  </si>
  <si>
    <t>Ostatní konstrukce a práce</t>
  </si>
  <si>
    <t>9</t>
  </si>
  <si>
    <t>915111</t>
  </si>
  <si>
    <t>VODOROVNÉ DOPRAVNÍ ZNAČENÍ BARVOU HLADKÉ - DODÁVKA A POKLÁDKA
V4, 0,125</t>
  </si>
  <si>
    <t>B.1.2
0,125*57,0*2=14,250 [A]</t>
  </si>
  <si>
    <t>915211</t>
  </si>
  <si>
    <t>VODOROVNÉ DOPRAVNÍ ZNAČENÍ PLASTEM HLADKÉ - DODÁVKA A POKLÁDKA
V4, 0,125</t>
  </si>
  <si>
    <t>91722</t>
  </si>
  <si>
    <t>CHODNÍKOVÉ OBRUBY Z BETONOVÝCH OBRUBNÍKŮ</t>
  </si>
  <si>
    <t>B.1.1 - B.1.4
7,0=7,000 [A]</t>
  </si>
  <si>
    <t>91742</t>
  </si>
  <si>
    <t>CHODNÍKOVÉ OBRUBY Z KAMENNÝCH OBRUBNÍKŮ
použito na zpětné osazení</t>
  </si>
  <si>
    <t>B.1.1 - B.1.4
20,0+18,0+9,0+3,0=50,000 [A]</t>
  </si>
  <si>
    <t>931311</t>
  </si>
  <si>
    <t>TĚSNĚNÍ DILATAČ SPAR ASF ZÁLIVKOU PRŮŘ DO 100MM2
těsnění spár podél obrubníku</t>
  </si>
  <si>
    <t>SO 201</t>
  </si>
  <si>
    <t>Most</t>
  </si>
  <si>
    <t>pol.č. 131317 213,04=213,040 [A]
pol.č. 17780 45,0=45,000 [B]
Celkem: A+B=258,040 [C]</t>
  </si>
  <si>
    <t>POPLATKY ZA SKLÁDKU TYP S II
suť (cihly, kámen, beton)</t>
  </si>
  <si>
    <t>pol.č. 96613 49,725=49,725 [A]
pol.č. 96616 30,0=30,000 [B]
pol.č. 967157 15,0=15,000 [C]
Celkem: A+B+C=94,725 [D]</t>
  </si>
  <si>
    <t>02730</t>
  </si>
  <si>
    <t xml:space="preserve">POMOC PRÁCE ZŘÍZ NEBO ZAJIŠŤ OCHRANU INŽENÝRSKÝCH SÍTÍ
pomocné práce v místech inženýrských sítí vč. vytyčení a provizorní ochránění, vyvěšení atd.
práce před přeložkou sítí, jejich odhalení </t>
  </si>
  <si>
    <t>131317</t>
  </si>
  <si>
    <t>HLOUBENÍ JAM ZAPAŽ I NEPAŽ TŘ. 4, ODVOZ DO 16KM
výkopy v komunikaci a v korytě včetně odvozu</t>
  </si>
  <si>
    <t>B.2.3 - B.2.5
za rubem: (1,6*2,0*13,0)*2=83,200 [A]
křídla:(3,0*2,0*3,0)*2=36,000 [B]
OZ:3,0*1,5*9,2+1,0*5,7*9,2=93,840 [C]
Celkem: A+B+C=213,040 [D]</t>
  </si>
  <si>
    <t>17780</t>
  </si>
  <si>
    <t>ZEMNÍ HRÁZKY Z NAKUPOVANÝCH MATERIÁLŮ
v korytě potoka pro výstavbu opěrné zdi
nepropustné jílovité zeminy</t>
  </si>
  <si>
    <t>B.2.3 - B.2.5
pro výstavbu zdi: 1,0*1,0*15,0=15,000 [A]
pro převedení potoka středem koyta ve fázi osazení skruže NK: 1,0*1,0*15,0*2=30,000 [B]
Celkem: A+B=45,000 [C]</t>
  </si>
  <si>
    <t>21331</t>
  </si>
  <si>
    <t>DRENÁŽNÍ VRSTVY Z BETONU MEZEROVITÉHO (DRENÁŽNÍHO)
obetonování drenáže</t>
  </si>
  <si>
    <t>B.2.3 - B.2.5
Most: 0,4*0,4*(13,0+11,0+3,0)=4,320 [A]
opěrná zeď: 0,4*0,4*9,0=1,440 [B]
Celkem: A+B=5,760 [C]</t>
  </si>
  <si>
    <t>21341</t>
  </si>
  <si>
    <t>DRENÁŽNÍ VRSTVY Z PLASTBETONU (PLASTMALTY)
drenážní proužek v úžlabí izolace</t>
  </si>
  <si>
    <t>(0,15*0,05*10,7)*2=0,160 [A]</t>
  </si>
  <si>
    <t>DRENÁŽNÍ VRSTVY Z GEOTEXTILIE
ochranná a drenážní vrstva na rubu kce
min. 600g/m2</t>
  </si>
  <si>
    <t>rub NK: 1,0*9,0*2=18,000 [A]
rub křídel: 1,0*3,3+1,0*(1,05+3,05)=7,400 [B]
opěrná zeď: (5,6+0,7)*9,2=57,960 [C]
Celkem: A+B+C=83,360 [D]</t>
  </si>
  <si>
    <t>227831</t>
  </si>
  <si>
    <t>MIKROPILOTY KOMPLET D DO 150MM NA POVRCHU
mikropiloty TR114x14 po 1,0 m</t>
  </si>
  <si>
    <t>B.2.3 - B.2.5
svislá MP dl. 9m, kořen délky 3500 mm 9,0*9*2=162,000 [A]
šikmá MP dl. 6m, kořen délky 2500 mm 6,0*4*2=48,000 [B]
Celkem: A+B=210,000 [C]</t>
  </si>
  <si>
    <t>23117</t>
  </si>
  <si>
    <t>ŠTĚTOVÉ STĚNY BERANĚNÉ Z KOVOVÝCH DÍLCŮ
pažení výkopu za rubem nové opěrné zdi
komplet pažení (vč. případných kotev a převázek)</t>
  </si>
  <si>
    <t xml:space="preserve">T         </t>
  </si>
  <si>
    <t>B.2.3 - B.2.5
9,0*10,0=90,000 [A]
A*0,155=13,950 [B]</t>
  </si>
  <si>
    <t>237171</t>
  </si>
  <si>
    <t>VYTAŽENÍ ŠTĚTOVÝCH STĚN Z KOVOVÝCH DÍLCŮ
pažení výkopu za rubem nové opěrné zdi</t>
  </si>
  <si>
    <t>26133</t>
  </si>
  <si>
    <t>VRTY PRO KOTVENÍ, INJEKTÁŽ A MIKROPILOTY NA POVRCHU TŘ. III D DO 150MM
mikropiloty</t>
  </si>
  <si>
    <t>svislá MP dl. 9m 9,0*9*2=162,000 [A]
šikmá MP dl. 6m 6,0*4*2=48,000 [B]
Celkem: A+B=210,000 [C]</t>
  </si>
  <si>
    <t>261515</t>
  </si>
  <si>
    <t>VRTY PRO KOTVENÍ A INJEKTÁŽ NA POVRCHU TŘ. V D DO 50MM
vrty pro injektáž kamen. a cihel. zdiva</t>
  </si>
  <si>
    <t>B.2.3 - B.2.5
zajištění sousedního zdiva nábř. zdi: 4,8+18,4=23,200 [A]
pod mostem: 
(13*1,2)*2=31,200 [B]
(13*11*0,5)*2=143,000 [C]
Celkem: A+B+C=197,400 [D]</t>
  </si>
  <si>
    <t>272325</t>
  </si>
  <si>
    <t>ZÁKLADY ZE ŽELEZOBETONU DO C30/37 (B37)</t>
  </si>
  <si>
    <t>B.2.3 - B.2.5
opěrná zeď: 2,85*0,8*9,2=20,976 [A]
křídlo: 0,75*0,4*3,5=1,050 [B]
Celkem: A+B=22,026 [C]</t>
  </si>
  <si>
    <t>272365</t>
  </si>
  <si>
    <t>VÝZTUŽ ZÁKLADŮ Z OCELI 10505
B500B</t>
  </si>
  <si>
    <t>dle pol.č. 272365
22,026*0,1=2,203 [A]</t>
  </si>
  <si>
    <t>281451</t>
  </si>
  <si>
    <t>INJEKTOVÁNÍ NÍZKOTLAKÉ Z CEMENTOVÉ MALTY NA POVRCHU
injektáž zdiva</t>
  </si>
  <si>
    <t>B.2.3 - B.2.5
10% objemu zdiva
zajištění sousedního zdiva: (3,0*6,5*1,25)*0,1=2,438 [A]
nábř. zdi pod mostem 
(13,0*6,0*1,25)*2*0,1=19,500 [B]
Celkem: A+B=21,938 [C]</t>
  </si>
  <si>
    <t>Svislé konstrukce</t>
  </si>
  <si>
    <t>31717</t>
  </si>
  <si>
    <t>KOVOVÉ KONSTRUKCE PRO KOTVENÍ ŘÍMSY
typová kotva dle VL4</t>
  </si>
  <si>
    <t xml:space="preserve">KG        </t>
  </si>
  <si>
    <t>B.2.3 - B.2.5
uvažováno 6kg/ks
11+11+6+2+4=34,000 [A]
A*6=204,000 [B]</t>
  </si>
  <si>
    <t>317325</t>
  </si>
  <si>
    <t>ŘÍMSY ZE ŽELEZOBETONU DO C30/37 (B37)
monolitická část římsy</t>
  </si>
  <si>
    <t>B.2.3 - B.2.5
mostní římsa vlevo (0,8*0,3+0,3*0,25)*10,7=3,371 [A]
mostní římsa vpravo: (2,3*0,3+0,3*0,3)*10,7=8,346 [B]
římsa na K1: (0,55*0,3+0,3*0,3)*3,2=0,255 [C]
římsa na K2: (0,55*0,3+0,3*0,3)*1,1=0,255 [D]
římsa na K3: (0,55*0,3+0,3*0,3)*3,1=0,255 [E]
Celkem: A+B+C+D+E=12,482 [F]</t>
  </si>
  <si>
    <t>317365</t>
  </si>
  <si>
    <t>VÝZTUŽ ŘÍMS Z OCELI 10505
B500B</t>
  </si>
  <si>
    <t>dle pol.č. 317325
12,482*0,2=2,496 [A]</t>
  </si>
  <si>
    <t>327215</t>
  </si>
  <si>
    <t>PŘEZDĚNÍ ZDÍ Z KAMENNÉHO ZDIVA</t>
  </si>
  <si>
    <t>B.2.3 - B.2.5
kamen opěrná zeď vlevo na konci mostu 3,3*1,0*2,0=6,600 [A]</t>
  </si>
  <si>
    <t>333215</t>
  </si>
  <si>
    <t>PŘEZDĚNÍ OPĚR A KŘÍDEL Z KAMENNÉHO ZDIVA</t>
  </si>
  <si>
    <t>B.2.3 - B.2.5
poškození části nábřežního zdiva pod mostem - 10%
13,0*5,0*0,3*2*0,1=3,900 [A]
přizdění nábřežních zdí - křídel
3,0*1,5*0,6*2=5,400 [B]
Celkem: A+B=9,300 [C]</t>
  </si>
  <si>
    <t>333325</t>
  </si>
  <si>
    <t>MOSTNÍ OPĚRY A KŘÍDLA ZE ŽELEZOVÉHO BETONU DO C30/37 (B37)
úložné prahy, křídla</t>
  </si>
  <si>
    <t>B.2.3 - B.2.5
úložné prahy NK: (1,0*0,7*9,24)*2=12,936 [A]
křídla: (0,25*1,5*3,4)+(0,25*1,35*1,1)+(0,25*1,4*3,05)=2,714 [B]
Celkem: A+B=15,650 [C]</t>
  </si>
  <si>
    <t>333365</t>
  </si>
  <si>
    <t>VÝZTUŽ MOSTNÍCH OPĚR A KŘÍDEL Z OCELI 10505
B500B</t>
  </si>
  <si>
    <t>dle pol.č. 333325
15,65*0,2=3,130 [A]</t>
  </si>
  <si>
    <t>421325</t>
  </si>
  <si>
    <t>MOSTNÍ NOSNÉ DESKOVÉ KONSTRUKCE ZE ŽELEZOBETONU C30/37
vč. skruže</t>
  </si>
  <si>
    <t>B.2.6
9,24*10,66*0,65=64,024 [A]</t>
  </si>
  <si>
    <t>421365</t>
  </si>
  <si>
    <t>VÝZTUŽ MOSTNÍ DESKOVÉ KONSTRUKCE Z OCELI 10505
B500B</t>
  </si>
  <si>
    <t>dle pol.č. 421325
64,024*0,2=12,805 [A]</t>
  </si>
  <si>
    <t>451312</t>
  </si>
  <si>
    <t>PODKLADNÍ A VÝPLŇOVÉ VRSTVY Z PROSTÉHO BETONU C12/15
podkladní beton</t>
  </si>
  <si>
    <t>B.2.3 - B.2.5
UP: (2,1*11,0*0,2)*2=9,240 [A]
křídla: 
2,0*3,5*0,15=1,050 [B]
1,9*1,0*0,2+4,0*1,0*0,2=1,180 [C]
9,2*2,85*0,15=3,933 [D]
Celkem: A+B+C+D=15,403 [E]</t>
  </si>
  <si>
    <t>451313</t>
  </si>
  <si>
    <t>PODKLADNÍ A VÝPLŇOVÉ VRSTVY Z PROSTÉHO BETONU C16/20
beton C16/20n XF1</t>
  </si>
  <si>
    <t>B.2.3 - B.2.5
pod drenáží
(0,4*0,5*10,0)*2=4,000 [A]
0,4*0,5*3,0=0,600 [B]
Celkem: A+B=4,600 [C]</t>
  </si>
  <si>
    <t>457384</t>
  </si>
  <si>
    <t>VYROVNÁVACÍ A SPÁD ŽELEZOBETON DO C25/30 (B30) VČET VÝZTUŽE
výztuž svař. sítí BSt500</t>
  </si>
  <si>
    <t>B.2.3 - B.2.5
spádový beton koruny nábřežní zdi  pod NK
9,5*1,0*0,2*2=3,800 [A]</t>
  </si>
  <si>
    <t>458312</t>
  </si>
  <si>
    <t>VÝPLŇ ZA OPĚRAMI A ZDMI Z PROST BETONU DO C12/15 (B15)
za rubem nové opěrné zdi</t>
  </si>
  <si>
    <t>B.2.3 - B.2.5
9,2*1,0*4,2=38,640 [A]</t>
  </si>
  <si>
    <t>458522</t>
  </si>
  <si>
    <t>VÝPLŇ ZA OPĚRAMI A ZDMI Z KAM DRC, INDEX ZHUTNĚNÍ ID DO 0,8
zásyp základu</t>
  </si>
  <si>
    <t>B.2.3 - B.2.5
(1,0*0,4*13,0)*2=10,400 [A]
(1,1*1,0+1,0*0,8)*3,0=5,700 [B]
1,0*0,4*(3,0+1,0)=1,600 [C]
Celkem: A+B+C=17,700 [D]</t>
  </si>
  <si>
    <t>458523</t>
  </si>
  <si>
    <t>VÝPLŇ ZA OPĚRAMI A ZDMI Z KAMENIVA DRCENÉHO, INDEX ZHUTNĚNÍ ID DO 0,9
přechodové oblasti - ochranný zásyp za opěrou</t>
  </si>
  <si>
    <t>B.2.3 - B.2.5
(1,5*0,5*13,0)*2=19,500 [A]
(2,0*1,0)*3,0=6,000 [B]
1,5*0,5*(3,0+1,0)=3,000 [C]
Celkem: A+B+C=28,500 [D]</t>
  </si>
  <si>
    <t>45868</t>
  </si>
  <si>
    <t>VÝPLŇ ZA OPĚRAMI A ZDMI Z JÍLU
těsnící vrstva tl. 150 mm za rubem</t>
  </si>
  <si>
    <t>B.2.3 - B.2.5
(1,0*0,15*13,0)*2=3,900 [A]
1,1*0,15*3,0=0,495 [B]
Celkem: A+B=4,395 [C]</t>
  </si>
  <si>
    <t>465512</t>
  </si>
  <si>
    <t>DLAŽBY Z LOMOVÉHO KAMENE NA MC
lomový kámen tl. 200 mm do bet. lože tl. 100 mm
vč. bet lože C20/25n XF3
spárování M25 XF4</t>
  </si>
  <si>
    <t>B.2.3 - B.2.5
4,0*2,0*0,3=2,400 [A]</t>
  </si>
  <si>
    <t>574A43</t>
  </si>
  <si>
    <t>ASFALTOVÝ BETON PRO OBRUSNÉ VRSTVY ACO 11 TL. 50MM
ochrana izolace</t>
  </si>
  <si>
    <t>B.2.3 - B.2.5
6,6*10,7=70,620 [A]</t>
  </si>
  <si>
    <t>Úpravy povrchů, podlahy, výplně otvorů</t>
  </si>
  <si>
    <t>62745</t>
  </si>
  <si>
    <t>SPÁROVÁNÍ STARÉHO ZDIVA CEMENTOVOU MALTOU
nábřežní zdivo</t>
  </si>
  <si>
    <t>B.2.3 - B.2.5
zajištění sousedního zdiva: 3,0*6,5=19,500 [A]
nábř. zdi pod mostem 
(13,0*6,0)*2=156,000 [B]
Celkem: A+B=175,500 [C]</t>
  </si>
  <si>
    <t>Přidružená stavební výroba</t>
  </si>
  <si>
    <t>711452</t>
  </si>
  <si>
    <t>IZOLACE MOSTOVEK POD VOZOVKOU ASFALTOVÝMI PÁSY S PEČETÍCÍ VRSTVOU
mostní izolace</t>
  </si>
  <si>
    <t>B.2.3 - B.2.5
9,1*(1,0+10,7+1,0)=115,570 [A]</t>
  </si>
  <si>
    <t>711502</t>
  </si>
  <si>
    <t>OCHRANA IZOLACE NA POVRCHU ASFALTOVÝMI PÁSY
pod římsou ochrana s AL</t>
  </si>
  <si>
    <t>B.2.3 - B.2.5
(2,25+0,75)*10,7=32,100 [A]</t>
  </si>
  <si>
    <t>76291</t>
  </si>
  <si>
    <t>DŘEVĚNÉ OPLOCENÍ Z ŘEZIVA
zpětná montáž dřev. oplocení
vč. bet. soklu</t>
  </si>
  <si>
    <t>B.2.3 - B.2.5
8,0*2,0=16,000 [A]
(3,0+8,5)*3,3=37,950 [B]
Celkem: A+B=53,950 [C]</t>
  </si>
  <si>
    <t>76792</t>
  </si>
  <si>
    <t>OPLOCENÍ Z DRÁTĚNÉHO PLETIVA POTAŽENÉHO PLASTEM
komplet, nové drátěné oplocení
vč. bet. soklu</t>
  </si>
  <si>
    <t>B.2.3 - B.2.5
5,5*2,0=11,000 [A]
2,0*2,0=4,000 [B]
Celkem: A+B=15,000 [C]</t>
  </si>
  <si>
    <t>78383</t>
  </si>
  <si>
    <t>NÁTĚRY BETON KONSTR TYP OS - C
typ S4
ochr. nátěr římsy na mostě</t>
  </si>
  <si>
    <t>B.2.3 - B.2.5
(0,15+2,3+0,55+0,3)*10,66=35,178 [A]
(0,15+0,8+0,55+0,3)*(10,66+1,1+3,0+3,0)=31,968 [B]
Celkem: A+B=67,146 [C]</t>
  </si>
  <si>
    <t>875332</t>
  </si>
  <si>
    <t>POTRUBÍ DREN Z TRUB PLAST DN DO 150MM DĚROVANÝCH
drenáž</t>
  </si>
  <si>
    <t>B.2.3 - B.2.5
13,0+11,0+3,0+9,0=36,000 [A]</t>
  </si>
  <si>
    <t>87626</t>
  </si>
  <si>
    <t>CHRÁNIČKY Z TRUB PLAST DN DO 80MM
chráničky DN 75 v římsách</t>
  </si>
  <si>
    <t>B.2.3 - B.2.5
10,66*2=21,320 [A]</t>
  </si>
  <si>
    <t>87627</t>
  </si>
  <si>
    <t>CHRÁNIČKY Z TRUB PLASTOVÝCH DN DO 100MM
chráničky DN 100 v římsách</t>
  </si>
  <si>
    <t>B.2.3 - B.2.5
10,66+14,75+14,75=40,160 [A]</t>
  </si>
  <si>
    <t>87634</t>
  </si>
  <si>
    <t>CHRÁNIČKY Z TRUB PLASTOVÝCH DN DO 200MM
chráničky DN 160 v římsách</t>
  </si>
  <si>
    <t>B.2.3 - B.2.5
14,75=14,750 [A]</t>
  </si>
  <si>
    <t>911215</t>
  </si>
  <si>
    <t>OCEL MOSTNÍ ZÁBRADLÍ ŽÁROVĚ STŘÍKANÉ KOVEM S NÁTĚREM
svislá výplň, uzavřené profily, PKO 280um</t>
  </si>
  <si>
    <t>B.2.3
10,8+3,4+14,75=28,950 [A]</t>
  </si>
  <si>
    <t>93650</t>
  </si>
  <si>
    <t>DROBNÉ DOPLŇK KONSTR KOVOVÉ
ocel. konstrukce pro uložení sítí (plyn kotven do čela NK), vč. PKO
L70/6 - 300, patní plech 180/180/10 mm, vč. 4x chem. kotev M12</t>
  </si>
  <si>
    <t>5,0*4=20,000 [A]</t>
  </si>
  <si>
    <t>936501</t>
  </si>
  <si>
    <t>DROBNÉ DOPLŇK KONSTR KOVOVÉ NEREZ
vyústění včetné výústek
DN 200 mm</t>
  </si>
  <si>
    <t>B.2.3
20,0*6=120,000 [A]</t>
  </si>
  <si>
    <t>936542</t>
  </si>
  <si>
    <t>MOSTNÍ ODVODŇOVACÍ TRUBKA (POVRCHŮ IZOLACE) MĚDĚNÁ
DN50, dl. 700 mm</t>
  </si>
  <si>
    <t>B.2.6
4=4,000 [A]</t>
  </si>
  <si>
    <t>96613</t>
  </si>
  <si>
    <t>BOURÁNÍ KONSTRUKCÍ Z KAMENE NA MC
bourání stáv. opěr, včetně odvozu na skládku</t>
  </si>
  <si>
    <t>B.2.2
nábř. zeď: 3,5*6,5*1,5=34,125 [A]
křídla: 3,0*1,5*1,0*2=9,000 [B]
kamenná opěrná zeď: 3,3*1,0*2,0=6,600 [C]
Celkem: A+B+C=49,725 [D]</t>
  </si>
  <si>
    <t>96616</t>
  </si>
  <si>
    <t>BOURÁNÍ KONSTRUKCÍ ZE ŽELEZOBETONU
bourání NK , včetně odvozu na skládku</t>
  </si>
  <si>
    <t>B.2.2
úložné prahy NK: 1,5*1,0*10,0*2=30,000 [A]</t>
  </si>
  <si>
    <t>966184</t>
  </si>
  <si>
    <t>DEMONTÁŽ KONSTRUKCÍ KOVOVÝCH S ODVOZEM DO 5KM
odstranění stáv. mostu
odvoz a uložení na určené místo objednatele</t>
  </si>
  <si>
    <t>B.2.2
9,0*8,5=76,500 [A]
A*0,25=19,125 [B]</t>
  </si>
  <si>
    <t>966811</t>
  </si>
  <si>
    <t>ODSTRANĚNÍ KOVOVÉHO ZÁBRADLÍ
odkup za cenu šrotu</t>
  </si>
  <si>
    <t>B.2.2
4,0+1,0=5,000 [A]</t>
  </si>
  <si>
    <t>966841</t>
  </si>
  <si>
    <t>ODSTRANĚNÍ OPLOCENÍ DŘEVĚNÉHO
použito pro zpětnou montáž</t>
  </si>
  <si>
    <t>B.2.2
11,0+9,0=20,000 [A]</t>
  </si>
  <si>
    <t>966842</t>
  </si>
  <si>
    <t>ODSTRANĚNÍ OPLOCENÍ Z DRÁT PLETIVA
vč. odvozu a popl. za skládku</t>
  </si>
  <si>
    <t>B.2.2
11,0+2,0=13,000 [A]</t>
  </si>
  <si>
    <t>967157</t>
  </si>
  <si>
    <t>VYBOURÁNÍ ČÁSTÍ KONSTRUKCÍ BETON S ODVOZEM DO 16KM
bet. vyrovnávací vrstva na mostě</t>
  </si>
  <si>
    <t>B.2.2
5,0*0,3*10,0=15,000 [A]</t>
  </si>
  <si>
    <t>SO 402</t>
  </si>
  <si>
    <t>Přeložka sdělovacích kabelů</t>
  </si>
  <si>
    <t>752812</t>
  </si>
  <si>
    <t>PŘELOŽKY KABELŮ SDĚLOVACÍCH  - O2
Souhrnná položka za provedení SO 402. Jednotlivé položky viz samostatný výkaz</t>
  </si>
  <si>
    <t>Kalkulace viz samostatný výkaz</t>
  </si>
</sst>
</file>

<file path=xl/styles.xml><?xml version="1.0" encoding="utf-8"?>
<styleSheet xmlns="http://schemas.openxmlformats.org/spreadsheetml/2006/main">
  <numFmts count="2">
    <numFmt numFmtId="177" formatCode="### ### ### ##0.00"/>
    <numFmt numFmtId="178" formatCode="### ### ### ##0.000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7" fontId="1" fillId="2" borderId="0" xfId="0" applyNumberFormat="1" applyFont="1" applyFill="1" applyBorder="1" applyAlignment="1" applyProtection="1">
      <alignment vertical="center"/>
      <protection/>
    </xf>
    <xf numFmtId="0" fontId="1" fillId="2" borderId="0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178" fontId="0" fillId="0" borderId="1" xfId="0" applyNumberFormat="1" applyFont="1" applyFill="1" applyBorder="1" applyAlignment="1" applyProtection="1">
      <alignment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177" fontId="0" fillId="0" borderId="3" xfId="0" applyNumberFormat="1" applyBorder="1" applyAlignment="1" applyProtection="1">
      <alignment vertical="center"/>
      <protection locked="0"/>
    </xf>
    <xf numFmtId="177" fontId="0" fillId="0" borderId="1" xfId="0" applyNumberFormat="1" applyFont="1" applyFill="1" applyBorder="1" applyAlignment="1" applyProtection="1">
      <alignment vertical="center"/>
      <protection/>
    </xf>
    <xf numFmtId="177" fontId="0" fillId="0" borderId="1" xfId="0" applyNumberFormat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 shrinkToFit="1"/>
      <protection/>
    </xf>
    <xf numFmtId="177" fontId="4" fillId="2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20.7109375" style="0" customWidth="1"/>
    <col min="2" max="2" width="60.7109375" style="0" customWidth="1"/>
    <col min="3" max="5" width="24.7109375" style="0" customWidth="1"/>
  </cols>
  <sheetData>
    <row r="1" spans="1:2" ht="12.75" customHeight="1">
      <c r="A1" s="5" t="s">
        <v>13</v>
      </c>
      <c r="B1" t="s">
        <v>14</v>
      </c>
    </row>
    <row r="3" ht="12.75" customHeight="1">
      <c r="B3" s="1" t="s">
        <v>0</v>
      </c>
    </row>
    <row r="5" ht="12.75" customHeight="1">
      <c r="B5" s="2" t="s">
        <v>1</v>
      </c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</c>
      <c r="G8" t="s">
        <v>7</v>
      </c>
      <c r="H8">
        <v>21</v>
      </c>
    </row>
    <row r="10" spans="1:5" ht="12.75" customHeight="1">
      <c r="A10" s="4" t="s">
        <v>8</v>
      </c>
      <c r="B10" s="4" t="s">
        <v>9</v>
      </c>
      <c r="C10" s="4" t="s">
        <v>10</v>
      </c>
      <c r="D10" s="4" t="s">
        <v>11</v>
      </c>
      <c r="E10" s="4" t="s">
        <v>12</v>
      </c>
    </row>
    <row r="11" spans="1:5" ht="12.75" customHeight="1">
      <c r="A11" s="7" t="s">
        <v>21</v>
      </c>
      <c r="B11" s="7" t="s">
        <v>22</v>
      </c>
      <c r="C11" s="12">
        <f>'SO 000'!H37</f>
      </c>
      <c r="D11" s="12">
        <f>'SO 000'!P37</f>
      </c>
      <c r="E11" s="12">
        <f>C11+D11</f>
      </c>
    </row>
    <row r="12" spans="1:5" ht="12.75" customHeight="1">
      <c r="A12" s="7" t="s">
        <v>81</v>
      </c>
      <c r="B12" s="7" t="s">
        <v>82</v>
      </c>
      <c r="C12" s="12">
        <f>'SO 101'!H109</f>
      </c>
      <c r="D12" s="12">
        <f>'SO 101'!P109</f>
      </c>
      <c r="E12" s="12">
        <f>C12+D12</f>
      </c>
    </row>
    <row r="13" spans="1:5" ht="12.75" customHeight="1">
      <c r="A13" s="7" t="s">
        <v>184</v>
      </c>
      <c r="B13" s="7" t="s">
        <v>185</v>
      </c>
      <c r="C13" s="12">
        <f>'SO 201'!H159</f>
      </c>
      <c r="D13" s="12">
        <f>'SO 201'!P159</f>
      </c>
      <c r="E13" s="12">
        <f>C13+D13</f>
      </c>
    </row>
    <row r="14" spans="1:5" ht="12.75" customHeight="1">
      <c r="A14" s="7" t="s">
        <v>350</v>
      </c>
      <c r="B14" s="7" t="s">
        <v>351</v>
      </c>
      <c r="C14" s="12">
        <f>'SO 402'!H25</f>
      </c>
      <c r="D14" s="12">
        <f>'SO 402'!P25</f>
      </c>
      <c r="E14" s="12">
        <f>C14+D14</f>
      </c>
    </row>
  </sheetData>
  <sheetProtection formatColumns="0"/>
  <hyperlinks>
    <hyperlink ref="A11" location="#'SO 000'!A1" tooltip="Odkaz na stranku objektu [SO 000]" display="SO 000"/>
    <hyperlink ref="A12" location="#'SO 101'!A1" tooltip="Odkaz na stranku objektu [SO 101]" display="SO 101"/>
    <hyperlink ref="A13" location="#'SO 201'!A1" tooltip="Odkaz na stranku objektu [SO 201]" display="SO 201"/>
    <hyperlink ref="A14" location="#'SO 402'!A1" tooltip="Odkaz na stranku objektu [SO 402]" display="SO 402"/>
  </hyperlink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21</v>
      </c>
      <c r="D5" s="5" t="s">
        <v>22</v>
      </c>
      <c r="E5" s="5"/>
    </row>
    <row r="6" spans="1:5" ht="12.75" customHeight="1">
      <c r="A6" t="s">
        <v>18</v>
      </c>
      <c r="C6" s="5" t="s">
        <v>21</v>
      </c>
      <c r="D6" s="5" t="s">
        <v>22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43</v>
      </c>
      <c r="C12" s="7" t="s">
        <v>44</v>
      </c>
      <c r="D12" s="7" t="s">
        <v>45</v>
      </c>
      <c r="E12" s="7" t="s">
        <v>46</v>
      </c>
      <c r="F12" s="9">
        <v>1</v>
      </c>
      <c r="G12" s="13"/>
      <c r="H12" s="12">
        <f>ROUND((G12*F12),2)</f>
      </c>
      <c r="O12">
        <f>rekapitulace!H8</f>
      </c>
      <c r="P12">
        <f>ROUND(O12/100*H12,2)</f>
      </c>
    </row>
    <row r="13" spans="1:16" ht="12.75">
      <c r="A13" s="7">
        <v>2</v>
      </c>
      <c r="B13" s="7" t="s">
        <v>47</v>
      </c>
      <c r="C13" s="7" t="s">
        <v>44</v>
      </c>
      <c r="D13" s="7" t="s">
        <v>48</v>
      </c>
      <c r="E13" s="7" t="s">
        <v>46</v>
      </c>
      <c r="F13" s="9">
        <v>1</v>
      </c>
      <c r="G13" s="13"/>
      <c r="H13" s="12">
        <f>ROUND((G13*F13),2)</f>
      </c>
      <c r="O13">
        <f>rekapitulace!H8</f>
      </c>
      <c r="P13">
        <f>ROUND(O13/100*H13,2)</f>
      </c>
    </row>
    <row r="14" spans="1:16" ht="12.75">
      <c r="A14" s="7">
        <v>3</v>
      </c>
      <c r="B14" s="7" t="s">
        <v>49</v>
      </c>
      <c r="C14" s="7" t="s">
        <v>44</v>
      </c>
      <c r="D14" s="7" t="s">
        <v>50</v>
      </c>
      <c r="E14" s="7" t="s">
        <v>51</v>
      </c>
      <c r="F14" s="9">
        <v>34</v>
      </c>
      <c r="G14" s="13"/>
      <c r="H14" s="12">
        <f>ROUND((G14*F14),2)</f>
      </c>
      <c r="O14">
        <f>rekapitulace!H8</f>
      </c>
      <c r="P14">
        <f>ROUND(O14/100*H14,2)</f>
      </c>
    </row>
    <row r="15" ht="89.25">
      <c r="D15" s="14" t="s">
        <v>52</v>
      </c>
    </row>
    <row r="16" spans="1:16" ht="12.75">
      <c r="A16" s="7">
        <v>4</v>
      </c>
      <c r="B16" s="7" t="s">
        <v>53</v>
      </c>
      <c r="C16" s="7" t="s">
        <v>44</v>
      </c>
      <c r="D16" s="7" t="s">
        <v>54</v>
      </c>
      <c r="E16" s="7" t="s">
        <v>46</v>
      </c>
      <c r="F16" s="9">
        <v>1</v>
      </c>
      <c r="G16" s="13"/>
      <c r="H16" s="12">
        <f>ROUND((G16*F16),2)</f>
      </c>
      <c r="O16">
        <f>rekapitulace!H8</f>
      </c>
      <c r="P16">
        <f>ROUND(O16/100*H16,2)</f>
      </c>
    </row>
    <row r="17" spans="1:16" ht="12.75">
      <c r="A17" s="7">
        <v>5</v>
      </c>
      <c r="B17" s="7" t="s">
        <v>55</v>
      </c>
      <c r="C17" s="7" t="s">
        <v>44</v>
      </c>
      <c r="D17" s="7" t="s">
        <v>56</v>
      </c>
      <c r="E17" s="7" t="s">
        <v>46</v>
      </c>
      <c r="F17" s="9">
        <v>1</v>
      </c>
      <c r="G17" s="13"/>
      <c r="H17" s="12">
        <f>ROUND((G17*F17),2)</f>
      </c>
      <c r="O17">
        <f>rekapitulace!H8</f>
      </c>
      <c r="P17">
        <f>ROUND(O17/100*H17,2)</f>
      </c>
    </row>
    <row r="18" spans="1:16" ht="12.75">
      <c r="A18" s="7">
        <v>6</v>
      </c>
      <c r="B18" s="7" t="s">
        <v>57</v>
      </c>
      <c r="C18" s="7" t="s">
        <v>44</v>
      </c>
      <c r="D18" s="7" t="s">
        <v>58</v>
      </c>
      <c r="E18" s="7" t="s">
        <v>46</v>
      </c>
      <c r="F18" s="9">
        <v>1</v>
      </c>
      <c r="G18" s="13"/>
      <c r="H18" s="12">
        <f>ROUND((G18*F18),2)</f>
      </c>
      <c r="O18">
        <f>rekapitulace!H8</f>
      </c>
      <c r="P18">
        <f>ROUND(O18/100*H18,2)</f>
      </c>
    </row>
    <row r="19" spans="1:16" ht="12.75">
      <c r="A19" s="7">
        <v>7</v>
      </c>
      <c r="B19" s="7" t="s">
        <v>59</v>
      </c>
      <c r="C19" s="7" t="s">
        <v>44</v>
      </c>
      <c r="D19" s="7" t="s">
        <v>60</v>
      </c>
      <c r="E19" s="7" t="s">
        <v>61</v>
      </c>
      <c r="F19" s="9">
        <v>1</v>
      </c>
      <c r="G19" s="13"/>
      <c r="H19" s="12">
        <f>ROUND((G19*F19),2)</f>
      </c>
      <c r="O19">
        <f>rekapitulace!H8</f>
      </c>
      <c r="P19">
        <f>ROUND(O19/100*H19,2)</f>
      </c>
    </row>
    <row r="20" spans="1:16" ht="12.75">
      <c r="A20" s="7">
        <v>8</v>
      </c>
      <c r="B20" s="7" t="s">
        <v>62</v>
      </c>
      <c r="C20" s="7" t="s">
        <v>44</v>
      </c>
      <c r="D20" s="7" t="s">
        <v>63</v>
      </c>
      <c r="E20" s="7" t="s">
        <v>46</v>
      </c>
      <c r="F20" s="9">
        <v>1</v>
      </c>
      <c r="G20" s="13"/>
      <c r="H20" s="12">
        <f>ROUND((G20*F20),2)</f>
      </c>
      <c r="O20">
        <f>rekapitulace!H8</f>
      </c>
      <c r="P20">
        <f>ROUND(O20/100*H20,2)</f>
      </c>
    </row>
    <row r="21" spans="1:16" ht="12.75">
      <c r="A21" s="7">
        <v>9</v>
      </c>
      <c r="B21" s="7" t="s">
        <v>64</v>
      </c>
      <c r="C21" s="7" t="s">
        <v>44</v>
      </c>
      <c r="D21" s="7" t="s">
        <v>65</v>
      </c>
      <c r="E21" s="7" t="s">
        <v>46</v>
      </c>
      <c r="F21" s="9">
        <v>1</v>
      </c>
      <c r="G21" s="13"/>
      <c r="H21" s="12">
        <f>ROUND((G21*F21),2)</f>
      </c>
      <c r="O21">
        <f>rekapitulace!H8</f>
      </c>
      <c r="P21">
        <f>ROUND(O21/100*H21,2)</f>
      </c>
    </row>
    <row r="22" spans="1:16" ht="12.75">
      <c r="A22" s="7">
        <v>10</v>
      </c>
      <c r="B22" s="7" t="s">
        <v>66</v>
      </c>
      <c r="C22" s="7" t="s">
        <v>44</v>
      </c>
      <c r="D22" s="7" t="s">
        <v>67</v>
      </c>
      <c r="E22" s="7" t="s">
        <v>61</v>
      </c>
      <c r="F22" s="9">
        <v>1</v>
      </c>
      <c r="G22" s="13"/>
      <c r="H22" s="12">
        <f>ROUND((G22*F22),2)</f>
      </c>
      <c r="O22">
        <f>rekapitulace!H8</f>
      </c>
      <c r="P22">
        <f>ROUND(O22/100*H22,2)</f>
      </c>
    </row>
    <row r="23" spans="1:16" ht="12.75">
      <c r="A23" s="7">
        <v>11</v>
      </c>
      <c r="B23" s="7" t="s">
        <v>68</v>
      </c>
      <c r="C23" s="7" t="s">
        <v>44</v>
      </c>
      <c r="D23" s="7" t="s">
        <v>69</v>
      </c>
      <c r="E23" s="7" t="s">
        <v>46</v>
      </c>
      <c r="F23" s="9">
        <v>1</v>
      </c>
      <c r="G23" s="13"/>
      <c r="H23" s="12">
        <f>ROUND((G23*F23),2)</f>
      </c>
      <c r="O23">
        <f>rekapitulace!H8</f>
      </c>
      <c r="P23">
        <f>ROUND(O23/100*H23,2)</f>
      </c>
    </row>
    <row r="24" spans="1:16" ht="12.75">
      <c r="A24" s="7">
        <v>12</v>
      </c>
      <c r="B24" s="7" t="s">
        <v>70</v>
      </c>
      <c r="C24" s="7" t="s">
        <v>24</v>
      </c>
      <c r="D24" s="7" t="s">
        <v>71</v>
      </c>
      <c r="E24" s="7" t="s">
        <v>72</v>
      </c>
      <c r="F24" s="9">
        <v>1</v>
      </c>
      <c r="G24" s="13"/>
      <c r="H24" s="12">
        <f>ROUND((G24*F24),2)</f>
      </c>
      <c r="O24">
        <f>rekapitulace!H8</f>
      </c>
      <c r="P24">
        <f>ROUND(O24/100*H24,2)</f>
      </c>
    </row>
    <row r="25" ht="280.5">
      <c r="D25" s="14" t="s">
        <v>73</v>
      </c>
    </row>
    <row r="26" spans="1:16" ht="12.75" customHeight="1">
      <c r="A26" s="15"/>
      <c r="B26" s="15"/>
      <c r="C26" s="15" t="s">
        <v>42</v>
      </c>
      <c r="D26" s="15" t="s">
        <v>41</v>
      </c>
      <c r="E26" s="15"/>
      <c r="F26" s="15"/>
      <c r="G26" s="15"/>
      <c r="H26" s="15">
        <f>SUM(H12:H25)</f>
      </c>
      <c r="P26">
        <f>SUM(P12:P25)</f>
      </c>
    </row>
    <row r="28" spans="1:16" ht="12.75" customHeight="1">
      <c r="A28" s="15"/>
      <c r="B28" s="15"/>
      <c r="C28" s="15"/>
      <c r="D28" s="15" t="s">
        <v>74</v>
      </c>
      <c r="E28" s="15"/>
      <c r="F28" s="15"/>
      <c r="G28" s="15"/>
      <c r="H28" s="15">
        <f>+H26</f>
      </c>
      <c r="P28">
        <f>+P26</f>
      </c>
    </row>
    <row r="30" spans="1:8" ht="12.75" customHeight="1">
      <c r="A30" s="8" t="s">
        <v>75</v>
      </c>
      <c r="B30" s="8"/>
      <c r="C30" s="8"/>
      <c r="D30" s="8"/>
      <c r="E30" s="8"/>
      <c r="F30" s="8"/>
      <c r="G30" s="8"/>
      <c r="H30" s="8"/>
    </row>
    <row r="31" spans="1:8" ht="12.75" customHeight="1">
      <c r="A31" s="8"/>
      <c r="B31" s="8"/>
      <c r="C31" s="8"/>
      <c r="D31" s="8" t="s">
        <v>76</v>
      </c>
      <c r="E31" s="8"/>
      <c r="F31" s="8"/>
      <c r="G31" s="8"/>
      <c r="H31" s="8"/>
    </row>
    <row r="32" spans="1:16" ht="12.75" customHeight="1">
      <c r="A32" s="15"/>
      <c r="B32" s="15"/>
      <c r="C32" s="15"/>
      <c r="D32" s="15" t="s">
        <v>77</v>
      </c>
      <c r="E32" s="15"/>
      <c r="F32" s="15"/>
      <c r="G32" s="15"/>
      <c r="H32" s="15">
        <v>0</v>
      </c>
      <c r="P32">
        <v>0</v>
      </c>
    </row>
    <row r="33" spans="1:8" ht="12.75" customHeight="1">
      <c r="A33" s="15"/>
      <c r="B33" s="15"/>
      <c r="C33" s="15"/>
      <c r="D33" s="15" t="s">
        <v>78</v>
      </c>
      <c r="E33" s="15"/>
      <c r="F33" s="15"/>
      <c r="G33" s="15"/>
      <c r="H33" s="15"/>
    </row>
    <row r="34" spans="1:16" ht="12.75" customHeight="1">
      <c r="A34" s="15"/>
      <c r="B34" s="15"/>
      <c r="C34" s="15"/>
      <c r="D34" s="15" t="s">
        <v>79</v>
      </c>
      <c r="E34" s="15"/>
      <c r="F34" s="15"/>
      <c r="G34" s="15"/>
      <c r="H34" s="15">
        <v>0</v>
      </c>
      <c r="P34">
        <v>0</v>
      </c>
    </row>
    <row r="35" spans="1:16" ht="12.75" customHeight="1">
      <c r="A35" s="15"/>
      <c r="B35" s="15"/>
      <c r="C35" s="15"/>
      <c r="D35" s="15" t="s">
        <v>80</v>
      </c>
      <c r="E35" s="15"/>
      <c r="F35" s="15"/>
      <c r="G35" s="15"/>
      <c r="H35" s="15">
        <f>H32+H34</f>
      </c>
      <c r="P35">
        <f>P32+P34</f>
      </c>
    </row>
    <row r="37" spans="1:16" ht="12.75" customHeight="1">
      <c r="A37" s="15"/>
      <c r="B37" s="15"/>
      <c r="C37" s="15"/>
      <c r="D37" s="15" t="s">
        <v>80</v>
      </c>
      <c r="E37" s="15"/>
      <c r="F37" s="15"/>
      <c r="G37" s="15"/>
      <c r="H37" s="15">
        <f>H28+H35</f>
      </c>
      <c r="P37">
        <f>P28+P35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0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81</v>
      </c>
      <c r="D5" s="5" t="s">
        <v>82</v>
      </c>
      <c r="E5" s="5"/>
    </row>
    <row r="6" spans="1:5" ht="12.75" customHeight="1">
      <c r="A6" t="s">
        <v>18</v>
      </c>
      <c r="C6" s="5" t="s">
        <v>81</v>
      </c>
      <c r="D6" s="5" t="s">
        <v>82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83</v>
      </c>
      <c r="C12" s="7" t="s">
        <v>44</v>
      </c>
      <c r="D12" s="7" t="s">
        <v>84</v>
      </c>
      <c r="E12" s="7" t="s">
        <v>85</v>
      </c>
      <c r="F12" s="9">
        <v>33.7</v>
      </c>
      <c r="G12" s="13"/>
      <c r="H12" s="12">
        <f>ROUND((G12*F12),2)</f>
      </c>
      <c r="O12">
        <f>rekapitulace!H8</f>
      </c>
      <c r="P12">
        <f>ROUND(O12/100*H12,2)</f>
      </c>
    </row>
    <row r="13" ht="51">
      <c r="D13" s="14" t="s">
        <v>86</v>
      </c>
    </row>
    <row r="14" spans="1:16" ht="12.75">
      <c r="A14" s="7">
        <v>2</v>
      </c>
      <c r="B14" s="7" t="s">
        <v>87</v>
      </c>
      <c r="C14" s="7" t="s">
        <v>44</v>
      </c>
      <c r="D14" s="7" t="s">
        <v>88</v>
      </c>
      <c r="E14" s="7" t="s">
        <v>85</v>
      </c>
      <c r="F14" s="9">
        <v>116</v>
      </c>
      <c r="G14" s="13"/>
      <c r="H14" s="12">
        <f>ROUND((G14*F14),2)</f>
      </c>
      <c r="O14">
        <f>rekapitulace!H8</f>
      </c>
      <c r="P14">
        <f>ROUND(O14/100*H14,2)</f>
      </c>
    </row>
    <row r="15" ht="204">
      <c r="D15" s="14" t="s">
        <v>89</v>
      </c>
    </row>
    <row r="16" spans="1:16" ht="12.75" customHeight="1">
      <c r="A16" s="15"/>
      <c r="B16" s="15"/>
      <c r="C16" s="15" t="s">
        <v>42</v>
      </c>
      <c r="D16" s="15" t="s">
        <v>41</v>
      </c>
      <c r="E16" s="15"/>
      <c r="F16" s="15"/>
      <c r="G16" s="15"/>
      <c r="H16" s="15">
        <f>SUM(H12:H15)</f>
      </c>
      <c r="P16">
        <f>SUM(P12:P15)</f>
      </c>
    </row>
    <row r="18" spans="1:8" ht="12.75" customHeight="1">
      <c r="A18" s="8"/>
      <c r="B18" s="8"/>
      <c r="C18" s="8" t="s">
        <v>24</v>
      </c>
      <c r="D18" s="8" t="s">
        <v>90</v>
      </c>
      <c r="E18" s="8"/>
      <c r="F18" s="10"/>
      <c r="G18" s="8"/>
      <c r="H18" s="10"/>
    </row>
    <row r="19" spans="1:16" ht="12.75">
      <c r="A19" s="7">
        <v>3</v>
      </c>
      <c r="B19" s="7" t="s">
        <v>91</v>
      </c>
      <c r="C19" s="7" t="s">
        <v>44</v>
      </c>
      <c r="D19" s="7" t="s">
        <v>92</v>
      </c>
      <c r="E19" s="7" t="s">
        <v>85</v>
      </c>
      <c r="F19" s="9">
        <v>51.2</v>
      </c>
      <c r="G19" s="13"/>
      <c r="H19" s="12">
        <f>ROUND((G19*F19),2)</f>
      </c>
      <c r="O19">
        <f>rekapitulace!H8</f>
      </c>
      <c r="P19">
        <f>ROUND(O19/100*H19,2)</f>
      </c>
    </row>
    <row r="20" ht="63.75">
      <c r="D20" s="14" t="s">
        <v>93</v>
      </c>
    </row>
    <row r="21" spans="1:16" ht="12.75">
      <c r="A21" s="7">
        <v>4</v>
      </c>
      <c r="B21" s="7" t="s">
        <v>94</v>
      </c>
      <c r="C21" s="7" t="s">
        <v>44</v>
      </c>
      <c r="D21" s="7" t="s">
        <v>95</v>
      </c>
      <c r="E21" s="7" t="s">
        <v>85</v>
      </c>
      <c r="F21" s="9">
        <v>13.5</v>
      </c>
      <c r="G21" s="13"/>
      <c r="H21" s="12">
        <f>ROUND((G21*F21),2)</f>
      </c>
      <c r="O21">
        <f>rekapitulace!H8</f>
      </c>
      <c r="P21">
        <f>ROUND(O21/100*H21,2)</f>
      </c>
    </row>
    <row r="22" ht="165.75">
      <c r="D22" s="14" t="s">
        <v>96</v>
      </c>
    </row>
    <row r="23" spans="1:16" ht="12.75">
      <c r="A23" s="7">
        <v>5</v>
      </c>
      <c r="B23" s="7" t="s">
        <v>97</v>
      </c>
      <c r="C23" s="7" t="s">
        <v>44</v>
      </c>
      <c r="D23" s="7" t="s">
        <v>98</v>
      </c>
      <c r="E23" s="7" t="s">
        <v>99</v>
      </c>
      <c r="F23" s="9">
        <v>38</v>
      </c>
      <c r="G23" s="13"/>
      <c r="H23" s="12">
        <f>ROUND((G23*F23),2)</f>
      </c>
      <c r="O23">
        <f>rekapitulace!H8</f>
      </c>
      <c r="P23">
        <f>ROUND(O23/100*H23,2)</f>
      </c>
    </row>
    <row r="24" ht="51">
      <c r="D24" s="14" t="s">
        <v>100</v>
      </c>
    </row>
    <row r="25" spans="1:16" ht="12.75">
      <c r="A25" s="7">
        <v>6</v>
      </c>
      <c r="B25" s="7" t="s">
        <v>101</v>
      </c>
      <c r="C25" s="7" t="s">
        <v>44</v>
      </c>
      <c r="D25" s="7" t="s">
        <v>102</v>
      </c>
      <c r="E25" s="7" t="s">
        <v>85</v>
      </c>
      <c r="F25" s="9">
        <v>51.3</v>
      </c>
      <c r="G25" s="13"/>
      <c r="H25" s="12">
        <f>ROUND((G25*F25),2)</f>
      </c>
      <c r="O25">
        <f>rekapitulace!H8</f>
      </c>
      <c r="P25">
        <f>ROUND(O25/100*H25,2)</f>
      </c>
    </row>
    <row r="26" ht="63.75">
      <c r="D26" s="14" t="s">
        <v>103</v>
      </c>
    </row>
    <row r="27" spans="1:16" ht="12.75">
      <c r="A27" s="7">
        <v>7</v>
      </c>
      <c r="B27" s="7" t="s">
        <v>104</v>
      </c>
      <c r="C27" s="7" t="s">
        <v>44</v>
      </c>
      <c r="D27" s="7" t="s">
        <v>105</v>
      </c>
      <c r="E27" s="7" t="s">
        <v>99</v>
      </c>
      <c r="F27" s="9">
        <v>212.5</v>
      </c>
      <c r="G27" s="13"/>
      <c r="H27" s="12">
        <f>ROUND((G27*F27),2)</f>
      </c>
      <c r="O27">
        <f>rekapitulace!H8</f>
      </c>
      <c r="P27">
        <f>ROUND(O27/100*H27,2)</f>
      </c>
    </row>
    <row r="28" ht="204">
      <c r="D28" s="14" t="s">
        <v>106</v>
      </c>
    </row>
    <row r="29" spans="1:16" ht="12.75">
      <c r="A29" s="7">
        <v>8</v>
      </c>
      <c r="B29" s="7" t="s">
        <v>107</v>
      </c>
      <c r="C29" s="7" t="s">
        <v>44</v>
      </c>
      <c r="D29" s="7" t="s">
        <v>108</v>
      </c>
      <c r="E29" s="7" t="s">
        <v>85</v>
      </c>
      <c r="F29" s="9">
        <v>33.7</v>
      </c>
      <c r="G29" s="13"/>
      <c r="H29" s="12">
        <f>ROUND((G29*F29),2)</f>
      </c>
      <c r="O29">
        <f>rekapitulace!H8</f>
      </c>
      <c r="P29">
        <f>ROUND(O29/100*H29,2)</f>
      </c>
    </row>
    <row r="30" ht="318.75">
      <c r="D30" s="14" t="s">
        <v>109</v>
      </c>
    </row>
    <row r="31" spans="1:16" ht="12.75">
      <c r="A31" s="7">
        <v>9</v>
      </c>
      <c r="B31" s="7" t="s">
        <v>110</v>
      </c>
      <c r="C31" s="7" t="s">
        <v>44</v>
      </c>
      <c r="D31" s="7" t="s">
        <v>111</v>
      </c>
      <c r="E31" s="7" t="s">
        <v>51</v>
      </c>
      <c r="F31" s="9">
        <v>16.25</v>
      </c>
      <c r="G31" s="13"/>
      <c r="H31" s="12">
        <f>ROUND((G31*F31),2)</f>
      </c>
      <c r="O31">
        <f>rekapitulace!H8</f>
      </c>
      <c r="P31">
        <f>ROUND(O31/100*H31,2)</f>
      </c>
    </row>
    <row r="32" ht="51">
      <c r="D32" s="14" t="s">
        <v>112</v>
      </c>
    </row>
    <row r="33" spans="1:16" ht="12.75">
      <c r="A33" s="7">
        <v>10</v>
      </c>
      <c r="B33" s="7" t="s">
        <v>113</v>
      </c>
      <c r="C33" s="7" t="s">
        <v>44</v>
      </c>
      <c r="D33" s="7" t="s">
        <v>114</v>
      </c>
      <c r="E33" s="7" t="s">
        <v>51</v>
      </c>
      <c r="F33" s="9">
        <v>16.25</v>
      </c>
      <c r="G33" s="13"/>
      <c r="H33" s="12">
        <f>ROUND((G33*F33),2)</f>
      </c>
      <c r="O33">
        <f>rekapitulace!H8</f>
      </c>
      <c r="P33">
        <f>ROUND(O33/100*H33,2)</f>
      </c>
    </row>
    <row r="34" ht="51">
      <c r="D34" s="14" t="s">
        <v>112</v>
      </c>
    </row>
    <row r="35" spans="1:16" ht="12.75" customHeight="1">
      <c r="A35" s="15"/>
      <c r="B35" s="15"/>
      <c r="C35" s="15" t="s">
        <v>24</v>
      </c>
      <c r="D35" s="15" t="s">
        <v>90</v>
      </c>
      <c r="E35" s="15"/>
      <c r="F35" s="15"/>
      <c r="G35" s="15"/>
      <c r="H35" s="15">
        <f>SUM(H19:H34)</f>
      </c>
      <c r="P35">
        <f>SUM(P19:P34)</f>
      </c>
    </row>
    <row r="37" spans="1:8" ht="12.75" customHeight="1">
      <c r="A37" s="8"/>
      <c r="B37" s="8"/>
      <c r="C37" s="8" t="s">
        <v>34</v>
      </c>
      <c r="D37" s="8" t="s">
        <v>115</v>
      </c>
      <c r="E37" s="8"/>
      <c r="F37" s="10"/>
      <c r="G37" s="8"/>
      <c r="H37" s="10"/>
    </row>
    <row r="38" spans="1:16" ht="12.75">
      <c r="A38" s="7">
        <v>11</v>
      </c>
      <c r="B38" s="7" t="s">
        <v>116</v>
      </c>
      <c r="C38" s="7" t="s">
        <v>44</v>
      </c>
      <c r="D38" s="7" t="s">
        <v>117</v>
      </c>
      <c r="E38" s="7" t="s">
        <v>51</v>
      </c>
      <c r="F38" s="9">
        <v>54</v>
      </c>
      <c r="G38" s="13"/>
      <c r="H38" s="12">
        <f>ROUND((G38*F38),2)</f>
      </c>
      <c r="O38">
        <f>rekapitulace!H8</f>
      </c>
      <c r="P38">
        <f>ROUND(O38/100*H38,2)</f>
      </c>
    </row>
    <row r="39" ht="153">
      <c r="D39" s="14" t="s">
        <v>118</v>
      </c>
    </row>
    <row r="40" spans="1:16" ht="12.75" customHeight="1">
      <c r="A40" s="15"/>
      <c r="B40" s="15"/>
      <c r="C40" s="15" t="s">
        <v>34</v>
      </c>
      <c r="D40" s="15" t="s">
        <v>115</v>
      </c>
      <c r="E40" s="15"/>
      <c r="F40" s="15"/>
      <c r="G40" s="15"/>
      <c r="H40" s="15">
        <f>SUM(H38:H39)</f>
      </c>
      <c r="P40">
        <f>SUM(P38:P39)</f>
      </c>
    </row>
    <row r="42" spans="1:8" ht="12.75" customHeight="1">
      <c r="A42" s="8"/>
      <c r="B42" s="8"/>
      <c r="C42" s="8" t="s">
        <v>36</v>
      </c>
      <c r="D42" s="8" t="s">
        <v>119</v>
      </c>
      <c r="E42" s="8"/>
      <c r="F42" s="10"/>
      <c r="G42" s="8"/>
      <c r="H42" s="10"/>
    </row>
    <row r="43" spans="1:16" ht="12.75">
      <c r="A43" s="7">
        <v>12</v>
      </c>
      <c r="B43" s="7" t="s">
        <v>120</v>
      </c>
      <c r="C43" s="7" t="s">
        <v>44</v>
      </c>
      <c r="D43" s="7" t="s">
        <v>121</v>
      </c>
      <c r="E43" s="7" t="s">
        <v>85</v>
      </c>
      <c r="F43" s="9">
        <v>8.7</v>
      </c>
      <c r="G43" s="13"/>
      <c r="H43" s="12">
        <f>ROUND((G43*F43),2)</f>
      </c>
      <c r="O43">
        <f>rekapitulace!H8</f>
      </c>
      <c r="P43">
        <f>ROUND(O43/100*H43,2)</f>
      </c>
    </row>
    <row r="44" ht="76.5">
      <c r="D44" s="14" t="s">
        <v>122</v>
      </c>
    </row>
    <row r="45" spans="1:16" ht="12.75">
      <c r="A45" s="7">
        <v>13</v>
      </c>
      <c r="B45" s="7" t="s">
        <v>123</v>
      </c>
      <c r="C45" s="7" t="s">
        <v>44</v>
      </c>
      <c r="D45" s="7" t="s">
        <v>124</v>
      </c>
      <c r="E45" s="7" t="s">
        <v>51</v>
      </c>
      <c r="F45" s="9">
        <v>2</v>
      </c>
      <c r="G45" s="13"/>
      <c r="H45" s="12">
        <f>ROUND((G45*F45),2)</f>
      </c>
      <c r="O45">
        <f>rekapitulace!H8</f>
      </c>
      <c r="P45">
        <f>ROUND(O45/100*H45,2)</f>
      </c>
    </row>
    <row r="46" ht="38.25">
      <c r="D46" s="14" t="s">
        <v>125</v>
      </c>
    </row>
    <row r="47" spans="1:16" ht="12.75" customHeight="1">
      <c r="A47" s="15"/>
      <c r="B47" s="15"/>
      <c r="C47" s="15" t="s">
        <v>36</v>
      </c>
      <c r="D47" s="15" t="s">
        <v>119</v>
      </c>
      <c r="E47" s="15"/>
      <c r="F47" s="15"/>
      <c r="G47" s="15"/>
      <c r="H47" s="15">
        <f>SUM(H43:H46)</f>
      </c>
      <c r="P47">
        <f>SUM(P43:P46)</f>
      </c>
    </row>
    <row r="49" spans="1:8" ht="12.75" customHeight="1">
      <c r="A49" s="8"/>
      <c r="B49" s="8"/>
      <c r="C49" s="8" t="s">
        <v>37</v>
      </c>
      <c r="D49" s="8" t="s">
        <v>82</v>
      </c>
      <c r="E49" s="8"/>
      <c r="F49" s="10"/>
      <c r="G49" s="8"/>
      <c r="H49" s="10"/>
    </row>
    <row r="50" spans="1:16" ht="12.75">
      <c r="A50" s="7">
        <v>14</v>
      </c>
      <c r="B50" s="7" t="s">
        <v>126</v>
      </c>
      <c r="C50" s="7" t="s">
        <v>44</v>
      </c>
      <c r="D50" s="7" t="s">
        <v>127</v>
      </c>
      <c r="E50" s="7" t="s">
        <v>51</v>
      </c>
      <c r="F50" s="9">
        <v>128</v>
      </c>
      <c r="G50" s="13"/>
      <c r="H50" s="12">
        <f>ROUND((G50*F50),2)</f>
      </c>
      <c r="O50">
        <f>rekapitulace!H8</f>
      </c>
      <c r="P50">
        <f>ROUND(O50/100*H50,2)</f>
      </c>
    </row>
    <row r="51" ht="76.5">
      <c r="D51" s="14" t="s">
        <v>128</v>
      </c>
    </row>
    <row r="52" spans="1:16" ht="12.75">
      <c r="A52" s="7">
        <v>15</v>
      </c>
      <c r="B52" s="7" t="s">
        <v>129</v>
      </c>
      <c r="C52" s="7" t="s">
        <v>44</v>
      </c>
      <c r="D52" s="7" t="s">
        <v>130</v>
      </c>
      <c r="E52" s="7" t="s">
        <v>51</v>
      </c>
      <c r="F52" s="9">
        <v>128</v>
      </c>
      <c r="G52" s="13"/>
      <c r="H52" s="12">
        <f>ROUND((G52*F52),2)</f>
      </c>
      <c r="O52">
        <f>rekapitulace!H8</f>
      </c>
      <c r="P52">
        <f>ROUND(O52/100*H52,2)</f>
      </c>
    </row>
    <row r="53" ht="76.5">
      <c r="D53" s="14" t="s">
        <v>128</v>
      </c>
    </row>
    <row r="54" spans="1:16" ht="12.75">
      <c r="A54" s="7">
        <v>16</v>
      </c>
      <c r="B54" s="7" t="s">
        <v>131</v>
      </c>
      <c r="C54" s="7" t="s">
        <v>44</v>
      </c>
      <c r="D54" s="7" t="s">
        <v>132</v>
      </c>
      <c r="E54" s="7" t="s">
        <v>51</v>
      </c>
      <c r="F54" s="9">
        <v>54</v>
      </c>
      <c r="G54" s="13"/>
      <c r="H54" s="12">
        <f>ROUND((G54*F54),2)</f>
      </c>
      <c r="O54">
        <f>rekapitulace!H8</f>
      </c>
      <c r="P54">
        <f>ROUND(O54/100*H54,2)</f>
      </c>
    </row>
    <row r="55" ht="140.25">
      <c r="D55" s="14" t="s">
        <v>133</v>
      </c>
    </row>
    <row r="56" spans="1:16" ht="12.75">
      <c r="A56" s="7">
        <v>17</v>
      </c>
      <c r="B56" s="7" t="s">
        <v>134</v>
      </c>
      <c r="C56" s="7" t="s">
        <v>44</v>
      </c>
      <c r="D56" s="7" t="s">
        <v>135</v>
      </c>
      <c r="E56" s="7" t="s">
        <v>51</v>
      </c>
      <c r="F56" s="9">
        <v>128</v>
      </c>
      <c r="G56" s="13"/>
      <c r="H56" s="12">
        <f>ROUND((G56*F56),2)</f>
      </c>
      <c r="O56">
        <f>rekapitulace!H8</f>
      </c>
      <c r="P56">
        <f>ROUND(O56/100*H56,2)</f>
      </c>
    </row>
    <row r="57" ht="76.5">
      <c r="D57" s="14" t="s">
        <v>128</v>
      </c>
    </row>
    <row r="58" spans="1:16" ht="12.75">
      <c r="A58" s="7">
        <v>18</v>
      </c>
      <c r="B58" s="7" t="s">
        <v>136</v>
      </c>
      <c r="C58" s="7" t="s">
        <v>44</v>
      </c>
      <c r="D58" s="7" t="s">
        <v>137</v>
      </c>
      <c r="E58" s="7" t="s">
        <v>51</v>
      </c>
      <c r="F58" s="9">
        <v>54</v>
      </c>
      <c r="G58" s="13"/>
      <c r="H58" s="12">
        <f>ROUND((G58*F58),2)</f>
      </c>
      <c r="O58">
        <f>rekapitulace!H8</f>
      </c>
      <c r="P58">
        <f>ROUND(O58/100*H58,2)</f>
      </c>
    </row>
    <row r="59" ht="140.25">
      <c r="D59" s="14" t="s">
        <v>133</v>
      </c>
    </row>
    <row r="60" spans="1:16" ht="12.75">
      <c r="A60" s="7">
        <v>19</v>
      </c>
      <c r="B60" s="7" t="s">
        <v>138</v>
      </c>
      <c r="C60" s="7" t="s">
        <v>44</v>
      </c>
      <c r="D60" s="7" t="s">
        <v>139</v>
      </c>
      <c r="E60" s="7" t="s">
        <v>51</v>
      </c>
      <c r="F60" s="9">
        <v>6</v>
      </c>
      <c r="G60" s="13"/>
      <c r="H60" s="12">
        <f>ROUND((G60*F60),2)</f>
      </c>
      <c r="O60">
        <f>rekapitulace!H8</f>
      </c>
      <c r="P60">
        <f>ROUND(O60/100*H60,2)</f>
      </c>
    </row>
    <row r="61" ht="63.75">
      <c r="D61" s="14" t="s">
        <v>140</v>
      </c>
    </row>
    <row r="62" spans="1:16" ht="12.75">
      <c r="A62" s="7">
        <v>20</v>
      </c>
      <c r="B62" s="7" t="s">
        <v>141</v>
      </c>
      <c r="C62" s="7" t="s">
        <v>44</v>
      </c>
      <c r="D62" s="7" t="s">
        <v>142</v>
      </c>
      <c r="E62" s="7" t="s">
        <v>51</v>
      </c>
      <c r="F62" s="9">
        <v>11</v>
      </c>
      <c r="G62" s="13"/>
      <c r="H62" s="12">
        <f>ROUND((G62*F62),2)</f>
      </c>
      <c r="O62">
        <f>rekapitulace!H8</f>
      </c>
      <c r="P62">
        <f>ROUND(O62/100*H62,2)</f>
      </c>
    </row>
    <row r="63" ht="51">
      <c r="D63" s="14" t="s">
        <v>143</v>
      </c>
    </row>
    <row r="64" spans="1:16" ht="12.75">
      <c r="A64" s="7">
        <v>21</v>
      </c>
      <c r="B64" s="7" t="s">
        <v>144</v>
      </c>
      <c r="C64" s="7" t="s">
        <v>44</v>
      </c>
      <c r="D64" s="7" t="s">
        <v>145</v>
      </c>
      <c r="E64" s="7" t="s">
        <v>51</v>
      </c>
      <c r="F64" s="9">
        <v>128</v>
      </c>
      <c r="G64" s="13"/>
      <c r="H64" s="12">
        <f>ROUND((G64*F64),2)</f>
      </c>
      <c r="O64">
        <f>rekapitulace!H8</f>
      </c>
      <c r="P64">
        <f>ROUND(O64/100*H64,2)</f>
      </c>
    </row>
    <row r="65" ht="63.75">
      <c r="D65" s="14" t="s">
        <v>146</v>
      </c>
    </row>
    <row r="66" spans="1:16" ht="12.75">
      <c r="A66" s="7">
        <v>22</v>
      </c>
      <c r="B66" s="7" t="s">
        <v>147</v>
      </c>
      <c r="C66" s="7" t="s">
        <v>44</v>
      </c>
      <c r="D66" s="7" t="s">
        <v>148</v>
      </c>
      <c r="E66" s="7" t="s">
        <v>51</v>
      </c>
      <c r="F66" s="9">
        <v>54</v>
      </c>
      <c r="G66" s="13"/>
      <c r="H66" s="12">
        <f>ROUND((G66*F66),2)</f>
      </c>
      <c r="O66">
        <f>rekapitulace!H8</f>
      </c>
      <c r="P66">
        <f>ROUND(O66/100*H66,2)</f>
      </c>
    </row>
    <row r="67" ht="140.25">
      <c r="D67" s="14" t="s">
        <v>133</v>
      </c>
    </row>
    <row r="68" spans="1:16" ht="12.75">
      <c r="A68" s="7">
        <v>23</v>
      </c>
      <c r="B68" s="7" t="s">
        <v>149</v>
      </c>
      <c r="C68" s="7" t="s">
        <v>44</v>
      </c>
      <c r="D68" s="7" t="s">
        <v>150</v>
      </c>
      <c r="E68" s="7" t="s">
        <v>51</v>
      </c>
      <c r="F68" s="9">
        <v>741</v>
      </c>
      <c r="G68" s="13"/>
      <c r="H68" s="12">
        <f>ROUND((G68*F68),2)</f>
      </c>
      <c r="O68">
        <f>rekapitulace!H8</f>
      </c>
      <c r="P68">
        <f>ROUND(O68/100*H68,2)</f>
      </c>
    </row>
    <row r="69" ht="63.75">
      <c r="D69" s="14" t="s">
        <v>151</v>
      </c>
    </row>
    <row r="70" spans="1:16" ht="12.75">
      <c r="A70" s="7">
        <v>24</v>
      </c>
      <c r="B70" s="7" t="s">
        <v>152</v>
      </c>
      <c r="C70" s="7" t="s">
        <v>44</v>
      </c>
      <c r="D70" s="7" t="s">
        <v>153</v>
      </c>
      <c r="E70" s="7" t="s">
        <v>51</v>
      </c>
      <c r="F70" s="9">
        <v>54</v>
      </c>
      <c r="G70" s="13"/>
      <c r="H70" s="12">
        <f>ROUND((G70*F70),2)</f>
      </c>
      <c r="O70">
        <f>rekapitulace!H8</f>
      </c>
      <c r="P70">
        <f>ROUND(O70/100*H70,2)</f>
      </c>
    </row>
    <row r="71" ht="140.25">
      <c r="D71" s="14" t="s">
        <v>133</v>
      </c>
    </row>
    <row r="72" spans="1:16" ht="12.75">
      <c r="A72" s="7">
        <v>25</v>
      </c>
      <c r="B72" s="7" t="s">
        <v>154</v>
      </c>
      <c r="C72" s="7" t="s">
        <v>44</v>
      </c>
      <c r="D72" s="7" t="s">
        <v>155</v>
      </c>
      <c r="E72" s="7" t="s">
        <v>51</v>
      </c>
      <c r="F72" s="9">
        <v>370.5</v>
      </c>
      <c r="G72" s="13"/>
      <c r="H72" s="12">
        <f>ROUND((G72*F72),2)</f>
      </c>
      <c r="O72">
        <f>rekapitulace!H8</f>
      </c>
      <c r="P72">
        <f>ROUND(O72/100*H72,2)</f>
      </c>
    </row>
    <row r="73" ht="63.75">
      <c r="D73" s="14" t="s">
        <v>156</v>
      </c>
    </row>
    <row r="74" spans="1:16" ht="12.75">
      <c r="A74" s="7">
        <v>26</v>
      </c>
      <c r="B74" s="7" t="s">
        <v>157</v>
      </c>
      <c r="C74" s="7" t="s">
        <v>44</v>
      </c>
      <c r="D74" s="7" t="s">
        <v>158</v>
      </c>
      <c r="E74" s="7" t="s">
        <v>51</v>
      </c>
      <c r="F74" s="9">
        <v>370.5</v>
      </c>
      <c r="G74" s="13"/>
      <c r="H74" s="12">
        <f>ROUND((G74*F74),2)</f>
      </c>
      <c r="O74">
        <f>rekapitulace!H8</f>
      </c>
      <c r="P74">
        <f>ROUND(O74/100*H74,2)</f>
      </c>
    </row>
    <row r="75" ht="63.75">
      <c r="D75" s="14" t="s">
        <v>156</v>
      </c>
    </row>
    <row r="76" spans="1:16" ht="12.75">
      <c r="A76" s="7">
        <v>27</v>
      </c>
      <c r="B76" s="7" t="s">
        <v>159</v>
      </c>
      <c r="C76" s="7" t="s">
        <v>44</v>
      </c>
      <c r="D76" s="7" t="s">
        <v>160</v>
      </c>
      <c r="E76" s="7" t="s">
        <v>99</v>
      </c>
      <c r="F76" s="9">
        <v>212.5</v>
      </c>
      <c r="G76" s="13"/>
      <c r="H76" s="12">
        <f>ROUND((G76*F76),2)</f>
      </c>
      <c r="O76">
        <f>rekapitulace!H8</f>
      </c>
      <c r="P76">
        <f>ROUND(O76/100*H76,2)</f>
      </c>
    </row>
    <row r="77" ht="204">
      <c r="D77" s="14" t="s">
        <v>106</v>
      </c>
    </row>
    <row r="78" spans="1:16" ht="12.75" customHeight="1">
      <c r="A78" s="15"/>
      <c r="B78" s="15"/>
      <c r="C78" s="15" t="s">
        <v>37</v>
      </c>
      <c r="D78" s="15" t="s">
        <v>82</v>
      </c>
      <c r="E78" s="15"/>
      <c r="F78" s="15"/>
      <c r="G78" s="15"/>
      <c r="H78" s="15">
        <f>SUM(H50:H77)</f>
      </c>
      <c r="P78">
        <f>SUM(P50:P77)</f>
      </c>
    </row>
    <row r="80" spans="1:8" ht="12.75" customHeight="1">
      <c r="A80" s="8"/>
      <c r="B80" s="8"/>
      <c r="C80" s="8" t="s">
        <v>40</v>
      </c>
      <c r="D80" s="8" t="s">
        <v>161</v>
      </c>
      <c r="E80" s="8"/>
      <c r="F80" s="10"/>
      <c r="G80" s="8"/>
      <c r="H80" s="10"/>
    </row>
    <row r="81" spans="1:16" ht="12.75">
      <c r="A81" s="7">
        <v>28</v>
      </c>
      <c r="B81" s="7" t="s">
        <v>162</v>
      </c>
      <c r="C81" s="7" t="s">
        <v>44</v>
      </c>
      <c r="D81" s="7" t="s">
        <v>163</v>
      </c>
      <c r="E81" s="7" t="s">
        <v>99</v>
      </c>
      <c r="F81" s="9">
        <v>14.5</v>
      </c>
      <c r="G81" s="13"/>
      <c r="H81" s="12">
        <f>ROUND((G81*F81),2)</f>
      </c>
      <c r="O81">
        <f>rekapitulace!H8</f>
      </c>
      <c r="P81">
        <f>ROUND(O81/100*H81,2)</f>
      </c>
    </row>
    <row r="82" ht="63.75">
      <c r="D82" s="14" t="s">
        <v>164</v>
      </c>
    </row>
    <row r="83" spans="1:16" ht="12.75">
      <c r="A83" s="7">
        <v>29</v>
      </c>
      <c r="B83" s="7" t="s">
        <v>165</v>
      </c>
      <c r="C83" s="7" t="s">
        <v>44</v>
      </c>
      <c r="D83" s="7" t="s">
        <v>166</v>
      </c>
      <c r="E83" s="7" t="s">
        <v>61</v>
      </c>
      <c r="F83" s="9">
        <v>2</v>
      </c>
      <c r="G83" s="13"/>
      <c r="H83" s="12">
        <f>ROUND((G83*F83),2)</f>
      </c>
      <c r="O83">
        <f>rekapitulace!H8</f>
      </c>
      <c r="P83">
        <f>ROUND(O83/100*H83,2)</f>
      </c>
    </row>
    <row r="84" ht="25.5">
      <c r="D84" s="14" t="s">
        <v>167</v>
      </c>
    </row>
    <row r="85" spans="1:16" ht="12.75" customHeight="1">
      <c r="A85" s="15"/>
      <c r="B85" s="15"/>
      <c r="C85" s="15" t="s">
        <v>40</v>
      </c>
      <c r="D85" s="15" t="s">
        <v>168</v>
      </c>
      <c r="E85" s="15"/>
      <c r="F85" s="15"/>
      <c r="G85" s="15"/>
      <c r="H85" s="15">
        <f>SUM(H81:H84)</f>
      </c>
      <c r="P85">
        <f>SUM(P81:P84)</f>
      </c>
    </row>
    <row r="87" spans="1:8" ht="12.75" customHeight="1">
      <c r="A87" s="8"/>
      <c r="B87" s="8"/>
      <c r="C87" s="8" t="s">
        <v>170</v>
      </c>
      <c r="D87" s="8" t="s">
        <v>169</v>
      </c>
      <c r="E87" s="8"/>
      <c r="F87" s="10"/>
      <c r="G87" s="8"/>
      <c r="H87" s="10"/>
    </row>
    <row r="88" spans="1:16" ht="12.75">
      <c r="A88" s="7">
        <v>30</v>
      </c>
      <c r="B88" s="7" t="s">
        <v>171</v>
      </c>
      <c r="C88" s="7" t="s">
        <v>44</v>
      </c>
      <c r="D88" s="7" t="s">
        <v>172</v>
      </c>
      <c r="E88" s="7" t="s">
        <v>51</v>
      </c>
      <c r="F88" s="9">
        <v>14.25</v>
      </c>
      <c r="G88" s="13"/>
      <c r="H88" s="12">
        <f>ROUND((G88*F88),2)</f>
      </c>
      <c r="O88">
        <f>rekapitulace!H8</f>
      </c>
      <c r="P88">
        <f>ROUND(O88/100*H88,2)</f>
      </c>
    </row>
    <row r="89" ht="51">
      <c r="D89" s="14" t="s">
        <v>173</v>
      </c>
    </row>
    <row r="90" spans="1:16" ht="12.75">
      <c r="A90" s="7">
        <v>31</v>
      </c>
      <c r="B90" s="7" t="s">
        <v>174</v>
      </c>
      <c r="C90" s="7" t="s">
        <v>44</v>
      </c>
      <c r="D90" s="7" t="s">
        <v>175</v>
      </c>
      <c r="E90" s="7" t="s">
        <v>51</v>
      </c>
      <c r="F90" s="9">
        <v>14.25</v>
      </c>
      <c r="G90" s="13"/>
      <c r="H90" s="12">
        <f>ROUND((G90*F90),2)</f>
      </c>
      <c r="O90">
        <f>rekapitulace!H8</f>
      </c>
      <c r="P90">
        <f>ROUND(O90/100*H90,2)</f>
      </c>
    </row>
    <row r="91" ht="51">
      <c r="D91" s="14" t="s">
        <v>173</v>
      </c>
    </row>
    <row r="92" spans="1:16" ht="12.75">
      <c r="A92" s="7">
        <v>32</v>
      </c>
      <c r="B92" s="7" t="s">
        <v>176</v>
      </c>
      <c r="C92" s="7" t="s">
        <v>44</v>
      </c>
      <c r="D92" s="7" t="s">
        <v>177</v>
      </c>
      <c r="E92" s="7" t="s">
        <v>99</v>
      </c>
      <c r="F92" s="9">
        <v>7</v>
      </c>
      <c r="G92" s="13"/>
      <c r="H92" s="12">
        <f>ROUND((G92*F92),2)</f>
      </c>
      <c r="O92">
        <f>rekapitulace!H8</f>
      </c>
      <c r="P92">
        <f>ROUND(O92/100*H92,2)</f>
      </c>
    </row>
    <row r="93" ht="51">
      <c r="D93" s="14" t="s">
        <v>178</v>
      </c>
    </row>
    <row r="94" spans="1:16" ht="12.75">
      <c r="A94" s="7">
        <v>33</v>
      </c>
      <c r="B94" s="7" t="s">
        <v>179</v>
      </c>
      <c r="C94" s="7" t="s">
        <v>44</v>
      </c>
      <c r="D94" s="7" t="s">
        <v>180</v>
      </c>
      <c r="E94" s="7" t="s">
        <v>99</v>
      </c>
      <c r="F94" s="9">
        <v>50</v>
      </c>
      <c r="G94" s="13"/>
      <c r="H94" s="12">
        <f>ROUND((G94*F94),2)</f>
      </c>
      <c r="O94">
        <f>rekapitulace!H8</f>
      </c>
      <c r="P94">
        <f>ROUND(O94/100*H94,2)</f>
      </c>
    </row>
    <row r="95" ht="76.5">
      <c r="D95" s="14" t="s">
        <v>181</v>
      </c>
    </row>
    <row r="96" spans="1:16" ht="12.75">
      <c r="A96" s="7">
        <v>34</v>
      </c>
      <c r="B96" s="7" t="s">
        <v>182</v>
      </c>
      <c r="C96" s="7" t="s">
        <v>44</v>
      </c>
      <c r="D96" s="7" t="s">
        <v>183</v>
      </c>
      <c r="E96" s="7" t="s">
        <v>99</v>
      </c>
      <c r="F96" s="9">
        <v>50</v>
      </c>
      <c r="G96" s="13"/>
      <c r="H96" s="12">
        <f>ROUND((G96*F96),2)</f>
      </c>
      <c r="O96">
        <f>rekapitulace!H8</f>
      </c>
      <c r="P96">
        <f>ROUND(O96/100*H96,2)</f>
      </c>
    </row>
    <row r="97" ht="76.5">
      <c r="D97" s="14" t="s">
        <v>181</v>
      </c>
    </row>
    <row r="98" spans="1:16" ht="12.75" customHeight="1">
      <c r="A98" s="15"/>
      <c r="B98" s="15"/>
      <c r="C98" s="15" t="s">
        <v>170</v>
      </c>
      <c r="D98" s="15" t="s">
        <v>169</v>
      </c>
      <c r="E98" s="15"/>
      <c r="F98" s="15"/>
      <c r="G98" s="15"/>
      <c r="H98" s="15">
        <f>SUM(H88:H97)</f>
      </c>
      <c r="P98">
        <f>SUM(P88:P97)</f>
      </c>
    </row>
    <row r="100" spans="1:16" ht="12.75" customHeight="1">
      <c r="A100" s="15"/>
      <c r="B100" s="15"/>
      <c r="C100" s="15"/>
      <c r="D100" s="15" t="s">
        <v>74</v>
      </c>
      <c r="E100" s="15"/>
      <c r="F100" s="15"/>
      <c r="G100" s="15"/>
      <c r="H100" s="15">
        <f>+H16+H35+H40+H47+H78+H85+H98</f>
      </c>
      <c r="P100">
        <f>+P16+P35+P40+P47+P78+P85+P98</f>
      </c>
    </row>
    <row r="102" spans="1:8" ht="12.75" customHeight="1">
      <c r="A102" s="8" t="s">
        <v>75</v>
      </c>
      <c r="B102" s="8"/>
      <c r="C102" s="8"/>
      <c r="D102" s="8"/>
      <c r="E102" s="8"/>
      <c r="F102" s="8"/>
      <c r="G102" s="8"/>
      <c r="H102" s="8"/>
    </row>
    <row r="103" spans="1:8" ht="12.75" customHeight="1">
      <c r="A103" s="8"/>
      <c r="B103" s="8"/>
      <c r="C103" s="8"/>
      <c r="D103" s="8" t="s">
        <v>76</v>
      </c>
      <c r="E103" s="8"/>
      <c r="F103" s="8"/>
      <c r="G103" s="8"/>
      <c r="H103" s="8"/>
    </row>
    <row r="104" spans="1:16" ht="12.75" customHeight="1">
      <c r="A104" s="15"/>
      <c r="B104" s="15"/>
      <c r="C104" s="15"/>
      <c r="D104" s="15" t="s">
        <v>77</v>
      </c>
      <c r="E104" s="15"/>
      <c r="F104" s="15"/>
      <c r="G104" s="15"/>
      <c r="H104" s="15">
        <v>0</v>
      </c>
      <c r="P104">
        <v>0</v>
      </c>
    </row>
    <row r="105" spans="1:8" ht="12.75" customHeight="1">
      <c r="A105" s="15"/>
      <c r="B105" s="15"/>
      <c r="C105" s="15"/>
      <c r="D105" s="15" t="s">
        <v>78</v>
      </c>
      <c r="E105" s="15"/>
      <c r="F105" s="15"/>
      <c r="G105" s="15"/>
      <c r="H105" s="15"/>
    </row>
    <row r="106" spans="1:16" ht="12.75" customHeight="1">
      <c r="A106" s="15"/>
      <c r="B106" s="15"/>
      <c r="C106" s="15"/>
      <c r="D106" s="15" t="s">
        <v>79</v>
      </c>
      <c r="E106" s="15"/>
      <c r="F106" s="15"/>
      <c r="G106" s="15"/>
      <c r="H106" s="15">
        <v>0</v>
      </c>
      <c r="P106">
        <v>0</v>
      </c>
    </row>
    <row r="107" spans="1:16" ht="12.75" customHeight="1">
      <c r="A107" s="15"/>
      <c r="B107" s="15"/>
      <c r="C107" s="15"/>
      <c r="D107" s="15" t="s">
        <v>80</v>
      </c>
      <c r="E107" s="15"/>
      <c r="F107" s="15"/>
      <c r="G107" s="15"/>
      <c r="H107" s="15">
        <f>H104+H106</f>
      </c>
      <c r="P107">
        <f>P104+P106</f>
      </c>
    </row>
    <row r="109" spans="1:16" ht="12.75" customHeight="1">
      <c r="A109" s="15"/>
      <c r="B109" s="15"/>
      <c r="C109" s="15"/>
      <c r="D109" s="15" t="s">
        <v>80</v>
      </c>
      <c r="E109" s="15"/>
      <c r="F109" s="15"/>
      <c r="G109" s="15"/>
      <c r="H109" s="15">
        <f>H100+H107</f>
      </c>
      <c r="P109">
        <f>P100+P107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184</v>
      </c>
      <c r="D5" s="5" t="s">
        <v>185</v>
      </c>
      <c r="E5" s="5"/>
    </row>
    <row r="6" spans="1:5" ht="12.75" customHeight="1">
      <c r="A6" t="s">
        <v>18</v>
      </c>
      <c r="C6" s="5" t="s">
        <v>184</v>
      </c>
      <c r="D6" s="5" t="s">
        <v>185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42</v>
      </c>
      <c r="D11" s="8" t="s">
        <v>41</v>
      </c>
      <c r="E11" s="8"/>
      <c r="F11" s="10"/>
      <c r="G11" s="8"/>
      <c r="H11" s="10"/>
    </row>
    <row r="12" spans="1:16" ht="12.75">
      <c r="A12" s="7">
        <v>1</v>
      </c>
      <c r="B12" s="7" t="s">
        <v>83</v>
      </c>
      <c r="C12" s="7" t="s">
        <v>44</v>
      </c>
      <c r="D12" s="7" t="s">
        <v>84</v>
      </c>
      <c r="E12" s="7" t="s">
        <v>85</v>
      </c>
      <c r="F12" s="9">
        <v>258.04</v>
      </c>
      <c r="G12" s="13"/>
      <c r="H12" s="12">
        <f>ROUND((G12*F12),2)</f>
      </c>
      <c r="O12">
        <f>rekapitulace!H8</f>
      </c>
      <c r="P12">
        <f>ROUND(O12/100*H12,2)</f>
      </c>
    </row>
    <row r="13" ht="153">
      <c r="D13" s="14" t="s">
        <v>186</v>
      </c>
    </row>
    <row r="14" spans="1:16" ht="12.75">
      <c r="A14" s="7">
        <v>2</v>
      </c>
      <c r="B14" s="7" t="s">
        <v>87</v>
      </c>
      <c r="C14" s="7" t="s">
        <v>44</v>
      </c>
      <c r="D14" s="7" t="s">
        <v>187</v>
      </c>
      <c r="E14" s="7" t="s">
        <v>85</v>
      </c>
      <c r="F14" s="9">
        <v>94.725</v>
      </c>
      <c r="G14" s="13"/>
      <c r="H14" s="12">
        <f>ROUND((G14*F14),2)</f>
      </c>
      <c r="O14">
        <f>rekapitulace!H8</f>
      </c>
      <c r="P14">
        <f>ROUND(O14/100*H14,2)</f>
      </c>
    </row>
    <row r="15" ht="204">
      <c r="D15" s="14" t="s">
        <v>188</v>
      </c>
    </row>
    <row r="16" spans="1:16" ht="12.75">
      <c r="A16" s="7">
        <v>3</v>
      </c>
      <c r="B16" s="7" t="s">
        <v>189</v>
      </c>
      <c r="C16" s="7" t="s">
        <v>44</v>
      </c>
      <c r="D16" s="7" t="s">
        <v>190</v>
      </c>
      <c r="E16" s="7" t="s">
        <v>46</v>
      </c>
      <c r="F16" s="9">
        <v>1</v>
      </c>
      <c r="G16" s="13"/>
      <c r="H16" s="12">
        <f>ROUND((G16*F16),2)</f>
      </c>
      <c r="O16">
        <f>rekapitulace!H8</f>
      </c>
      <c r="P16">
        <f>ROUND(O16/100*H16,2)</f>
      </c>
    </row>
    <row r="17" spans="1:16" ht="12.75" customHeight="1">
      <c r="A17" s="15"/>
      <c r="B17" s="15"/>
      <c r="C17" s="15" t="s">
        <v>42</v>
      </c>
      <c r="D17" s="15" t="s">
        <v>41</v>
      </c>
      <c r="E17" s="15"/>
      <c r="F17" s="15"/>
      <c r="G17" s="15"/>
      <c r="H17" s="15">
        <f>SUM(H12:H16)</f>
      </c>
      <c r="P17">
        <f>SUM(P12:P16)</f>
      </c>
    </row>
    <row r="19" spans="1:8" ht="12.75" customHeight="1">
      <c r="A19" s="8"/>
      <c r="B19" s="8"/>
      <c r="C19" s="8" t="s">
        <v>24</v>
      </c>
      <c r="D19" s="8" t="s">
        <v>90</v>
      </c>
      <c r="E19" s="8"/>
      <c r="F19" s="10"/>
      <c r="G19" s="8"/>
      <c r="H19" s="10"/>
    </row>
    <row r="20" spans="1:16" ht="12.75">
      <c r="A20" s="7">
        <v>4</v>
      </c>
      <c r="B20" s="7" t="s">
        <v>191</v>
      </c>
      <c r="C20" s="7" t="s">
        <v>44</v>
      </c>
      <c r="D20" s="7" t="s">
        <v>192</v>
      </c>
      <c r="E20" s="7" t="s">
        <v>85</v>
      </c>
      <c r="F20" s="9">
        <v>213.04</v>
      </c>
      <c r="G20" s="13"/>
      <c r="H20" s="12">
        <f>ROUND((G20*F20),2)</f>
      </c>
      <c r="O20">
        <f>rekapitulace!H8</f>
      </c>
      <c r="P20">
        <f>ROUND(O20/100*H20,2)</f>
      </c>
    </row>
    <row r="21" ht="242.25">
      <c r="D21" s="14" t="s">
        <v>193</v>
      </c>
    </row>
    <row r="22" spans="1:16" ht="12.75">
      <c r="A22" s="7">
        <v>5</v>
      </c>
      <c r="B22" s="7" t="s">
        <v>194</v>
      </c>
      <c r="C22" s="7" t="s">
        <v>44</v>
      </c>
      <c r="D22" s="7" t="s">
        <v>195</v>
      </c>
      <c r="E22" s="7" t="s">
        <v>85</v>
      </c>
      <c r="F22" s="9">
        <v>45</v>
      </c>
      <c r="G22" s="13"/>
      <c r="H22" s="12">
        <f>ROUND((G22*F22),2)</f>
      </c>
      <c r="O22">
        <f>rekapitulace!H8</f>
      </c>
      <c r="P22">
        <f>ROUND(O22/100*H22,2)</f>
      </c>
    </row>
    <row r="23" ht="293.25">
      <c r="D23" s="14" t="s">
        <v>196</v>
      </c>
    </row>
    <row r="24" spans="1:16" ht="12.75" customHeight="1">
      <c r="A24" s="15"/>
      <c r="B24" s="15"/>
      <c r="C24" s="15" t="s">
        <v>24</v>
      </c>
      <c r="D24" s="15" t="s">
        <v>90</v>
      </c>
      <c r="E24" s="15"/>
      <c r="F24" s="15"/>
      <c r="G24" s="15"/>
      <c r="H24" s="15">
        <f>SUM(H20:H23)</f>
      </c>
      <c r="P24">
        <f>SUM(P20:P23)</f>
      </c>
    </row>
    <row r="26" spans="1:8" ht="12.75" customHeight="1">
      <c r="A26" s="8"/>
      <c r="B26" s="8"/>
      <c r="C26" s="8" t="s">
        <v>34</v>
      </c>
      <c r="D26" s="8" t="s">
        <v>115</v>
      </c>
      <c r="E26" s="8"/>
      <c r="F26" s="10"/>
      <c r="G26" s="8"/>
      <c r="H26" s="10"/>
    </row>
    <row r="27" spans="1:16" ht="12.75">
      <c r="A27" s="7">
        <v>6</v>
      </c>
      <c r="B27" s="7" t="s">
        <v>197</v>
      </c>
      <c r="C27" s="7" t="s">
        <v>44</v>
      </c>
      <c r="D27" s="7" t="s">
        <v>198</v>
      </c>
      <c r="E27" s="7" t="s">
        <v>85</v>
      </c>
      <c r="F27" s="9">
        <v>5.76</v>
      </c>
      <c r="G27" s="13"/>
      <c r="H27" s="12">
        <f>ROUND((G27*F27),2)</f>
      </c>
      <c r="O27">
        <f>rekapitulace!H8</f>
      </c>
      <c r="P27">
        <f>ROUND(O27/100*H27,2)</f>
      </c>
    </row>
    <row r="28" ht="191.25">
      <c r="D28" s="14" t="s">
        <v>199</v>
      </c>
    </row>
    <row r="29" spans="1:16" ht="12.75">
      <c r="A29" s="7">
        <v>7</v>
      </c>
      <c r="B29" s="7" t="s">
        <v>200</v>
      </c>
      <c r="C29" s="7" t="s">
        <v>44</v>
      </c>
      <c r="D29" s="7" t="s">
        <v>201</v>
      </c>
      <c r="E29" s="7" t="s">
        <v>85</v>
      </c>
      <c r="F29" s="9">
        <v>0.161</v>
      </c>
      <c r="G29" s="13"/>
      <c r="H29" s="12">
        <f>ROUND((G29*F29),2)</f>
      </c>
      <c r="O29">
        <f>rekapitulace!H8</f>
      </c>
      <c r="P29">
        <f>ROUND(O29/100*H29,2)</f>
      </c>
    </row>
    <row r="30" ht="38.25">
      <c r="D30" s="14" t="s">
        <v>202</v>
      </c>
    </row>
    <row r="31" spans="1:16" ht="12.75">
      <c r="A31" s="7">
        <v>8</v>
      </c>
      <c r="B31" s="7" t="s">
        <v>116</v>
      </c>
      <c r="C31" s="7" t="s">
        <v>44</v>
      </c>
      <c r="D31" s="7" t="s">
        <v>203</v>
      </c>
      <c r="E31" s="7" t="s">
        <v>51</v>
      </c>
      <c r="F31" s="9">
        <v>83.36</v>
      </c>
      <c r="G31" s="13"/>
      <c r="H31" s="12">
        <f>ROUND((G31*F31),2)</f>
      </c>
      <c r="O31">
        <f>rekapitulace!H8</f>
      </c>
      <c r="P31">
        <f>ROUND(O31/100*H31,2)</f>
      </c>
    </row>
    <row r="32" ht="216.75">
      <c r="D32" s="14" t="s">
        <v>204</v>
      </c>
    </row>
    <row r="33" spans="1:16" ht="12.75">
      <c r="A33" s="7">
        <v>9</v>
      </c>
      <c r="B33" s="7" t="s">
        <v>205</v>
      </c>
      <c r="C33" s="7" t="s">
        <v>44</v>
      </c>
      <c r="D33" s="7" t="s">
        <v>206</v>
      </c>
      <c r="E33" s="7" t="s">
        <v>99</v>
      </c>
      <c r="F33" s="9">
        <v>210</v>
      </c>
      <c r="G33" s="13"/>
      <c r="H33" s="12">
        <f>ROUND((G33*F33),2)</f>
      </c>
      <c r="O33">
        <f>rekapitulace!H8</f>
      </c>
      <c r="P33">
        <f>ROUND(O33/100*H33,2)</f>
      </c>
    </row>
    <row r="34" ht="255">
      <c r="D34" s="14" t="s">
        <v>207</v>
      </c>
    </row>
    <row r="35" spans="1:16" ht="12.75">
      <c r="A35" s="7">
        <v>10</v>
      </c>
      <c r="B35" s="7" t="s">
        <v>208</v>
      </c>
      <c r="C35" s="7" t="s">
        <v>44</v>
      </c>
      <c r="D35" s="7" t="s">
        <v>209</v>
      </c>
      <c r="E35" s="7" t="s">
        <v>210</v>
      </c>
      <c r="F35" s="9">
        <v>13.95</v>
      </c>
      <c r="G35" s="13"/>
      <c r="H35" s="12">
        <f>ROUND((G35*F35),2)</f>
      </c>
      <c r="O35">
        <f>rekapitulace!H8</f>
      </c>
      <c r="P35">
        <f>ROUND(O35/100*H35,2)</f>
      </c>
    </row>
    <row r="36" ht="102">
      <c r="D36" s="14" t="s">
        <v>211</v>
      </c>
    </row>
    <row r="37" spans="1:16" ht="12.75">
      <c r="A37" s="7">
        <v>11</v>
      </c>
      <c r="B37" s="7" t="s">
        <v>212</v>
      </c>
      <c r="C37" s="7" t="s">
        <v>44</v>
      </c>
      <c r="D37" s="7" t="s">
        <v>213</v>
      </c>
      <c r="E37" s="7" t="s">
        <v>210</v>
      </c>
      <c r="F37" s="9">
        <v>13.95</v>
      </c>
      <c r="G37" s="13"/>
      <c r="H37" s="12">
        <f>ROUND((G37*F37),2)</f>
      </c>
      <c r="O37">
        <f>rekapitulace!H8</f>
      </c>
      <c r="P37">
        <f>ROUND(O37/100*H37,2)</f>
      </c>
    </row>
    <row r="38" ht="102">
      <c r="D38" s="14" t="s">
        <v>211</v>
      </c>
    </row>
    <row r="39" spans="1:16" ht="12.75">
      <c r="A39" s="7">
        <v>12</v>
      </c>
      <c r="B39" s="7" t="s">
        <v>214</v>
      </c>
      <c r="C39" s="7" t="s">
        <v>44</v>
      </c>
      <c r="D39" s="7" t="s">
        <v>215</v>
      </c>
      <c r="E39" s="7" t="s">
        <v>99</v>
      </c>
      <c r="F39" s="9">
        <v>210</v>
      </c>
      <c r="G39" s="13"/>
      <c r="H39" s="12">
        <f>ROUND((G39*F39),2)</f>
      </c>
      <c r="O39">
        <f>rekapitulace!H8</f>
      </c>
      <c r="P39">
        <f>ROUND(O39/100*H39,2)</f>
      </c>
    </row>
    <row r="40" ht="153">
      <c r="D40" s="14" t="s">
        <v>216</v>
      </c>
    </row>
    <row r="41" spans="1:16" ht="12.75">
      <c r="A41" s="7">
        <v>13</v>
      </c>
      <c r="B41" s="7" t="s">
        <v>217</v>
      </c>
      <c r="C41" s="7" t="s">
        <v>44</v>
      </c>
      <c r="D41" s="7" t="s">
        <v>218</v>
      </c>
      <c r="E41" s="7" t="s">
        <v>99</v>
      </c>
      <c r="F41" s="9">
        <v>197.4</v>
      </c>
      <c r="G41" s="13"/>
      <c r="H41" s="12">
        <f>ROUND((G41*F41),2)</f>
      </c>
      <c r="O41">
        <f>rekapitulace!H8</f>
      </c>
      <c r="P41">
        <f>ROUND(O41/100*H41,2)</f>
      </c>
    </row>
    <row r="42" ht="280.5">
      <c r="D42" s="14" t="s">
        <v>219</v>
      </c>
    </row>
    <row r="43" spans="1:16" ht="12.75">
      <c r="A43" s="7">
        <v>14</v>
      </c>
      <c r="B43" s="7" t="s">
        <v>220</v>
      </c>
      <c r="C43" s="7" t="s">
        <v>44</v>
      </c>
      <c r="D43" s="7" t="s">
        <v>221</v>
      </c>
      <c r="E43" s="7" t="s">
        <v>85</v>
      </c>
      <c r="F43" s="9">
        <v>22.026</v>
      </c>
      <c r="G43" s="13"/>
      <c r="H43" s="12">
        <f>ROUND((G43*F43),2)</f>
      </c>
      <c r="O43">
        <f>rekapitulace!H8</f>
      </c>
      <c r="P43">
        <f>ROUND(O43/100*H43,2)</f>
      </c>
    </row>
    <row r="44" ht="178.5">
      <c r="D44" s="14" t="s">
        <v>222</v>
      </c>
    </row>
    <row r="45" spans="1:16" ht="12.75">
      <c r="A45" s="7">
        <v>15</v>
      </c>
      <c r="B45" s="7" t="s">
        <v>223</v>
      </c>
      <c r="C45" s="7" t="s">
        <v>44</v>
      </c>
      <c r="D45" s="7" t="s">
        <v>224</v>
      </c>
      <c r="E45" s="7" t="s">
        <v>210</v>
      </c>
      <c r="F45" s="9">
        <v>2.203</v>
      </c>
      <c r="G45" s="13"/>
      <c r="H45" s="12">
        <f>ROUND((G45*F45),2)</f>
      </c>
      <c r="O45">
        <f>rekapitulace!H8</f>
      </c>
      <c r="P45">
        <f>ROUND(O45/100*H45,2)</f>
      </c>
    </row>
    <row r="46" ht="63.75">
      <c r="D46" s="14" t="s">
        <v>225</v>
      </c>
    </row>
    <row r="47" spans="1:16" ht="12.75">
      <c r="A47" s="7">
        <v>16</v>
      </c>
      <c r="B47" s="7" t="s">
        <v>226</v>
      </c>
      <c r="C47" s="7" t="s">
        <v>44</v>
      </c>
      <c r="D47" s="7" t="s">
        <v>227</v>
      </c>
      <c r="E47" s="7" t="s">
        <v>85</v>
      </c>
      <c r="F47" s="9">
        <v>21.938</v>
      </c>
      <c r="G47" s="13"/>
      <c r="H47" s="12">
        <f>ROUND((G47*F47),2)</f>
      </c>
      <c r="O47">
        <f>rekapitulace!H8</f>
      </c>
      <c r="P47">
        <f>ROUND(O47/100*H47,2)</f>
      </c>
    </row>
    <row r="48" ht="293.25">
      <c r="D48" s="14" t="s">
        <v>228</v>
      </c>
    </row>
    <row r="49" spans="1:16" ht="12.75" customHeight="1">
      <c r="A49" s="15"/>
      <c r="B49" s="15"/>
      <c r="C49" s="15" t="s">
        <v>34</v>
      </c>
      <c r="D49" s="15" t="s">
        <v>115</v>
      </c>
      <c r="E49" s="15"/>
      <c r="F49" s="15"/>
      <c r="G49" s="15"/>
      <c r="H49" s="15">
        <f>SUM(H27:H48)</f>
      </c>
      <c r="P49">
        <f>SUM(P27:P48)</f>
      </c>
    </row>
    <row r="51" spans="1:8" ht="12.75" customHeight="1">
      <c r="A51" s="8"/>
      <c r="B51" s="8"/>
      <c r="C51" s="8" t="s">
        <v>35</v>
      </c>
      <c r="D51" s="8" t="s">
        <v>229</v>
      </c>
      <c r="E51" s="8"/>
      <c r="F51" s="10"/>
      <c r="G51" s="8"/>
      <c r="H51" s="10"/>
    </row>
    <row r="52" spans="1:16" ht="12.75">
      <c r="A52" s="7">
        <v>17</v>
      </c>
      <c r="B52" s="7" t="s">
        <v>230</v>
      </c>
      <c r="C52" s="7" t="s">
        <v>44</v>
      </c>
      <c r="D52" s="7" t="s">
        <v>231</v>
      </c>
      <c r="E52" s="7" t="s">
        <v>232</v>
      </c>
      <c r="F52" s="9">
        <v>204</v>
      </c>
      <c r="G52" s="13"/>
      <c r="H52" s="12">
        <f>ROUND((G52*F52),2)</f>
      </c>
      <c r="O52">
        <f>rekapitulace!H8</f>
      </c>
      <c r="P52">
        <f>ROUND(O52/100*H52,2)</f>
      </c>
    </row>
    <row r="53" ht="114.75">
      <c r="D53" s="14" t="s">
        <v>233</v>
      </c>
    </row>
    <row r="54" spans="1:16" ht="12.75">
      <c r="A54" s="7">
        <v>18</v>
      </c>
      <c r="B54" s="7" t="s">
        <v>234</v>
      </c>
      <c r="C54" s="7" t="s">
        <v>44</v>
      </c>
      <c r="D54" s="7" t="s">
        <v>235</v>
      </c>
      <c r="E54" s="7" t="s">
        <v>85</v>
      </c>
      <c r="F54" s="9">
        <v>12.482</v>
      </c>
      <c r="G54" s="13"/>
      <c r="H54" s="12">
        <f>ROUND((G54*F54),2)</f>
      </c>
      <c r="O54">
        <f>rekapitulace!H8</f>
      </c>
      <c r="P54">
        <f>ROUND(O54/100*H54,2)</f>
      </c>
    </row>
    <row r="55" ht="409.5">
      <c r="D55" s="14" t="s">
        <v>236</v>
      </c>
    </row>
    <row r="56" spans="1:16" ht="12.75">
      <c r="A56" s="7">
        <v>19</v>
      </c>
      <c r="B56" s="7" t="s">
        <v>237</v>
      </c>
      <c r="C56" s="7" t="s">
        <v>44</v>
      </c>
      <c r="D56" s="7" t="s">
        <v>238</v>
      </c>
      <c r="E56" s="7" t="s">
        <v>210</v>
      </c>
      <c r="F56" s="9">
        <v>2.496</v>
      </c>
      <c r="G56" s="13"/>
      <c r="H56" s="12">
        <f>ROUND((G56*F56),2)</f>
      </c>
      <c r="O56">
        <f>rekapitulace!H8</f>
      </c>
      <c r="P56">
        <f>ROUND(O56/100*H56,2)</f>
      </c>
    </row>
    <row r="57" ht="63.75">
      <c r="D57" s="14" t="s">
        <v>239</v>
      </c>
    </row>
    <row r="58" spans="1:16" ht="12.75">
      <c r="A58" s="7">
        <v>20</v>
      </c>
      <c r="B58" s="7" t="s">
        <v>240</v>
      </c>
      <c r="C58" s="7" t="s">
        <v>44</v>
      </c>
      <c r="D58" s="7" t="s">
        <v>241</v>
      </c>
      <c r="E58" s="7" t="s">
        <v>85</v>
      </c>
      <c r="F58" s="9">
        <v>6.6</v>
      </c>
      <c r="G58" s="13"/>
      <c r="H58" s="12">
        <f>ROUND((G58*F58),2)</f>
      </c>
      <c r="O58">
        <f>rekapitulace!H8</f>
      </c>
      <c r="P58">
        <f>ROUND(O58/100*H58,2)</f>
      </c>
    </row>
    <row r="59" ht="127.5">
      <c r="D59" s="14" t="s">
        <v>242</v>
      </c>
    </row>
    <row r="60" spans="1:16" ht="12.75">
      <c r="A60" s="7">
        <v>21</v>
      </c>
      <c r="B60" s="7" t="s">
        <v>243</v>
      </c>
      <c r="C60" s="7" t="s">
        <v>44</v>
      </c>
      <c r="D60" s="7" t="s">
        <v>244</v>
      </c>
      <c r="E60" s="7" t="s">
        <v>85</v>
      </c>
      <c r="F60" s="9">
        <v>9.3</v>
      </c>
      <c r="G60" s="13"/>
      <c r="H60" s="12">
        <f>ROUND((G60*F60),2)</f>
      </c>
      <c r="O60">
        <f>rekapitulace!H8</f>
      </c>
      <c r="P60">
        <f>ROUND(O60/100*H60,2)</f>
      </c>
    </row>
    <row r="61" ht="293.25">
      <c r="D61" s="14" t="s">
        <v>245</v>
      </c>
    </row>
    <row r="62" spans="1:16" ht="12.75">
      <c r="A62" s="7">
        <v>22</v>
      </c>
      <c r="B62" s="7" t="s">
        <v>246</v>
      </c>
      <c r="C62" s="7" t="s">
        <v>44</v>
      </c>
      <c r="D62" s="7" t="s">
        <v>247</v>
      </c>
      <c r="E62" s="7" t="s">
        <v>85</v>
      </c>
      <c r="F62" s="9">
        <v>15.65</v>
      </c>
      <c r="G62" s="13"/>
      <c r="H62" s="12">
        <f>ROUND((G62*F62),2)</f>
      </c>
      <c r="O62">
        <f>rekapitulace!H8</f>
      </c>
      <c r="P62">
        <f>ROUND(O62/100*H62,2)</f>
      </c>
    </row>
    <row r="63" ht="216.75">
      <c r="D63" s="14" t="s">
        <v>248</v>
      </c>
    </row>
    <row r="64" spans="1:16" ht="12.75">
      <c r="A64" s="7">
        <v>23</v>
      </c>
      <c r="B64" s="7" t="s">
        <v>249</v>
      </c>
      <c r="C64" s="7" t="s">
        <v>44</v>
      </c>
      <c r="D64" s="7" t="s">
        <v>250</v>
      </c>
      <c r="E64" s="7" t="s">
        <v>210</v>
      </c>
      <c r="F64" s="9">
        <v>3.13</v>
      </c>
      <c r="G64" s="13"/>
      <c r="H64" s="12">
        <f>ROUND((G64*F64),2)</f>
      </c>
      <c r="O64">
        <f>rekapitulace!H8</f>
      </c>
      <c r="P64">
        <f>ROUND(O64/100*H64,2)</f>
      </c>
    </row>
    <row r="65" ht="63.75">
      <c r="D65" s="14" t="s">
        <v>251</v>
      </c>
    </row>
    <row r="66" spans="1:16" ht="12.75" customHeight="1">
      <c r="A66" s="15"/>
      <c r="B66" s="15"/>
      <c r="C66" s="15" t="s">
        <v>35</v>
      </c>
      <c r="D66" s="15" t="s">
        <v>229</v>
      </c>
      <c r="E66" s="15"/>
      <c r="F66" s="15"/>
      <c r="G66" s="15"/>
      <c r="H66" s="15">
        <f>SUM(H52:H65)</f>
      </c>
      <c r="P66">
        <f>SUM(P52:P65)</f>
      </c>
    </row>
    <row r="68" spans="1:8" ht="12.75" customHeight="1">
      <c r="A68" s="8"/>
      <c r="B68" s="8"/>
      <c r="C68" s="8" t="s">
        <v>36</v>
      </c>
      <c r="D68" s="8" t="s">
        <v>119</v>
      </c>
      <c r="E68" s="8"/>
      <c r="F68" s="10"/>
      <c r="G68" s="8"/>
      <c r="H68" s="10"/>
    </row>
    <row r="69" spans="1:16" ht="12.75">
      <c r="A69" s="7">
        <v>24</v>
      </c>
      <c r="B69" s="7" t="s">
        <v>252</v>
      </c>
      <c r="C69" s="7" t="s">
        <v>44</v>
      </c>
      <c r="D69" s="7" t="s">
        <v>253</v>
      </c>
      <c r="E69" s="7" t="s">
        <v>85</v>
      </c>
      <c r="F69" s="9">
        <v>64.024</v>
      </c>
      <c r="G69" s="13"/>
      <c r="H69" s="12">
        <f>ROUND((G69*F69),2)</f>
      </c>
      <c r="O69">
        <f>rekapitulace!H8</f>
      </c>
      <c r="P69">
        <f>ROUND(O69/100*H69,2)</f>
      </c>
    </row>
    <row r="70" ht="51">
      <c r="D70" s="14" t="s">
        <v>254</v>
      </c>
    </row>
    <row r="71" spans="1:16" ht="12.75">
      <c r="A71" s="7">
        <v>25</v>
      </c>
      <c r="B71" s="7" t="s">
        <v>255</v>
      </c>
      <c r="C71" s="7" t="s">
        <v>44</v>
      </c>
      <c r="D71" s="7" t="s">
        <v>256</v>
      </c>
      <c r="E71" s="7" t="s">
        <v>210</v>
      </c>
      <c r="F71" s="9">
        <v>12.805</v>
      </c>
      <c r="G71" s="13"/>
      <c r="H71" s="12">
        <f>ROUND((G71*F71),2)</f>
      </c>
      <c r="O71">
        <f>rekapitulace!H8</f>
      </c>
      <c r="P71">
        <f>ROUND(O71/100*H71,2)</f>
      </c>
    </row>
    <row r="72" ht="63.75">
      <c r="D72" s="14" t="s">
        <v>257</v>
      </c>
    </row>
    <row r="73" spans="1:16" ht="12.75">
      <c r="A73" s="7">
        <v>26</v>
      </c>
      <c r="B73" s="7" t="s">
        <v>258</v>
      </c>
      <c r="C73" s="7" t="s">
        <v>44</v>
      </c>
      <c r="D73" s="7" t="s">
        <v>259</v>
      </c>
      <c r="E73" s="7" t="s">
        <v>85</v>
      </c>
      <c r="F73" s="9">
        <v>15.403</v>
      </c>
      <c r="G73" s="13"/>
      <c r="H73" s="12">
        <f>ROUND((G73*F73),2)</f>
      </c>
      <c r="O73">
        <f>rekapitulace!H8</f>
      </c>
      <c r="P73">
        <f>ROUND(O73/100*H73,2)</f>
      </c>
    </row>
    <row r="74" ht="267.75">
      <c r="D74" s="14" t="s">
        <v>260</v>
      </c>
    </row>
    <row r="75" spans="1:16" ht="12.75">
      <c r="A75" s="7">
        <v>27</v>
      </c>
      <c r="B75" s="7" t="s">
        <v>261</v>
      </c>
      <c r="C75" s="7" t="s">
        <v>44</v>
      </c>
      <c r="D75" s="7" t="s">
        <v>262</v>
      </c>
      <c r="E75" s="7" t="s">
        <v>85</v>
      </c>
      <c r="F75" s="9">
        <v>4.6</v>
      </c>
      <c r="G75" s="13"/>
      <c r="H75" s="12">
        <f>ROUND((G75*F75),2)</f>
      </c>
      <c r="O75">
        <f>rekapitulace!H8</f>
      </c>
      <c r="P75">
        <f>ROUND(O75/100*H75,2)</f>
      </c>
    </row>
    <row r="76" ht="165.75">
      <c r="D76" s="14" t="s">
        <v>263</v>
      </c>
    </row>
    <row r="77" spans="1:16" ht="12.75">
      <c r="A77" s="7">
        <v>28</v>
      </c>
      <c r="B77" s="7" t="s">
        <v>264</v>
      </c>
      <c r="C77" s="7" t="s">
        <v>44</v>
      </c>
      <c r="D77" s="7" t="s">
        <v>265</v>
      </c>
      <c r="E77" s="7" t="s">
        <v>85</v>
      </c>
      <c r="F77" s="9">
        <v>3.8</v>
      </c>
      <c r="G77" s="13"/>
      <c r="H77" s="12">
        <f>ROUND((G77*F77),2)</f>
      </c>
      <c r="O77">
        <f>rekapitulace!H8</f>
      </c>
      <c r="P77">
        <f>ROUND(O77/100*H77,2)</f>
      </c>
    </row>
    <row r="78" ht="140.25">
      <c r="D78" s="14" t="s">
        <v>266</v>
      </c>
    </row>
    <row r="79" spans="1:16" ht="12.75">
      <c r="A79" s="7">
        <v>29</v>
      </c>
      <c r="B79" s="7" t="s">
        <v>267</v>
      </c>
      <c r="C79" s="7" t="s">
        <v>44</v>
      </c>
      <c r="D79" s="7" t="s">
        <v>268</v>
      </c>
      <c r="E79" s="7" t="s">
        <v>85</v>
      </c>
      <c r="F79" s="9">
        <v>38.64</v>
      </c>
      <c r="G79" s="13"/>
      <c r="H79" s="12">
        <f>ROUND((G79*F79),2)</f>
      </c>
      <c r="O79">
        <f>rekapitulace!H8</f>
      </c>
      <c r="P79">
        <f>ROUND(O79/100*H79,2)</f>
      </c>
    </row>
    <row r="80" ht="63.75">
      <c r="D80" s="14" t="s">
        <v>269</v>
      </c>
    </row>
    <row r="81" spans="1:16" ht="12.75">
      <c r="A81" s="7">
        <v>30</v>
      </c>
      <c r="B81" s="7" t="s">
        <v>270</v>
      </c>
      <c r="C81" s="7" t="s">
        <v>44</v>
      </c>
      <c r="D81" s="7" t="s">
        <v>271</v>
      </c>
      <c r="E81" s="7" t="s">
        <v>85</v>
      </c>
      <c r="F81" s="9">
        <v>17.7</v>
      </c>
      <c r="G81" s="13"/>
      <c r="H81" s="12">
        <f>ROUND((G81*F81),2)</f>
      </c>
      <c r="O81">
        <f>rekapitulace!H8</f>
      </c>
      <c r="P81">
        <f>ROUND(O81/100*H81,2)</f>
      </c>
    </row>
    <row r="82" ht="191.25">
      <c r="D82" s="14" t="s">
        <v>272</v>
      </c>
    </row>
    <row r="83" spans="1:16" ht="12.75">
      <c r="A83" s="7">
        <v>31</v>
      </c>
      <c r="B83" s="7" t="s">
        <v>273</v>
      </c>
      <c r="C83" s="7" t="s">
        <v>44</v>
      </c>
      <c r="D83" s="7" t="s">
        <v>274</v>
      </c>
      <c r="E83" s="7" t="s">
        <v>85</v>
      </c>
      <c r="F83" s="9">
        <v>28.5</v>
      </c>
      <c r="G83" s="13"/>
      <c r="H83" s="12">
        <f>ROUND((G83*F83),2)</f>
      </c>
      <c r="O83">
        <f>rekapitulace!H8</f>
      </c>
      <c r="P83">
        <f>ROUND(O83/100*H83,2)</f>
      </c>
    </row>
    <row r="84" ht="178.5">
      <c r="D84" s="14" t="s">
        <v>275</v>
      </c>
    </row>
    <row r="85" spans="1:16" ht="12.75">
      <c r="A85" s="7">
        <v>32</v>
      </c>
      <c r="B85" s="7" t="s">
        <v>276</v>
      </c>
      <c r="C85" s="7" t="s">
        <v>44</v>
      </c>
      <c r="D85" s="7" t="s">
        <v>277</v>
      </c>
      <c r="E85" s="7" t="s">
        <v>85</v>
      </c>
      <c r="F85" s="9">
        <v>4.395</v>
      </c>
      <c r="G85" s="13"/>
      <c r="H85" s="12">
        <f>ROUND((G85*F85),2)</f>
      </c>
      <c r="O85">
        <f>rekapitulace!H8</f>
      </c>
      <c r="P85">
        <f>ROUND(O85/100*H85,2)</f>
      </c>
    </row>
    <row r="86" ht="140.25">
      <c r="D86" s="14" t="s">
        <v>278</v>
      </c>
    </row>
    <row r="87" spans="1:16" ht="12.75">
      <c r="A87" s="7">
        <v>33</v>
      </c>
      <c r="B87" s="7" t="s">
        <v>279</v>
      </c>
      <c r="C87" s="7" t="s">
        <v>44</v>
      </c>
      <c r="D87" s="7" t="s">
        <v>280</v>
      </c>
      <c r="E87" s="7" t="s">
        <v>85</v>
      </c>
      <c r="F87" s="9">
        <v>2.4</v>
      </c>
      <c r="G87" s="13"/>
      <c r="H87" s="12">
        <f>ROUND((G87*F87),2)</f>
      </c>
      <c r="O87">
        <f>rekapitulace!H8</f>
      </c>
      <c r="P87">
        <f>ROUND(O87/100*H87,2)</f>
      </c>
    </row>
    <row r="88" ht="63.75">
      <c r="D88" s="14" t="s">
        <v>281</v>
      </c>
    </row>
    <row r="89" spans="1:16" ht="12.75" customHeight="1">
      <c r="A89" s="15"/>
      <c r="B89" s="15"/>
      <c r="C89" s="15" t="s">
        <v>36</v>
      </c>
      <c r="D89" s="15" t="s">
        <v>119</v>
      </c>
      <c r="E89" s="15"/>
      <c r="F89" s="15"/>
      <c r="G89" s="15"/>
      <c r="H89" s="15">
        <f>SUM(H69:H88)</f>
      </c>
      <c r="P89">
        <f>SUM(P69:P88)</f>
      </c>
    </row>
    <row r="91" spans="1:8" ht="12.75" customHeight="1">
      <c r="A91" s="8"/>
      <c r="B91" s="8"/>
      <c r="C91" s="8" t="s">
        <v>37</v>
      </c>
      <c r="D91" s="8" t="s">
        <v>82</v>
      </c>
      <c r="E91" s="8"/>
      <c r="F91" s="10"/>
      <c r="G91" s="8"/>
      <c r="H91" s="10"/>
    </row>
    <row r="92" spans="1:16" ht="12.75">
      <c r="A92" s="7">
        <v>34</v>
      </c>
      <c r="B92" s="7" t="s">
        <v>282</v>
      </c>
      <c r="C92" s="7" t="s">
        <v>44</v>
      </c>
      <c r="D92" s="7" t="s">
        <v>283</v>
      </c>
      <c r="E92" s="7" t="s">
        <v>51</v>
      </c>
      <c r="F92" s="9">
        <v>70.62</v>
      </c>
      <c r="G92" s="13"/>
      <c r="H92" s="12">
        <f>ROUND((G92*F92),2)</f>
      </c>
      <c r="O92">
        <f>rekapitulace!H8</f>
      </c>
      <c r="P92">
        <f>ROUND(O92/100*H92,2)</f>
      </c>
    </row>
    <row r="93" ht="63.75">
      <c r="D93" s="14" t="s">
        <v>284</v>
      </c>
    </row>
    <row r="94" spans="1:16" ht="12.75" customHeight="1">
      <c r="A94" s="15"/>
      <c r="B94" s="15"/>
      <c r="C94" s="15" t="s">
        <v>37</v>
      </c>
      <c r="D94" s="15" t="s">
        <v>82</v>
      </c>
      <c r="E94" s="15"/>
      <c r="F94" s="15"/>
      <c r="G94" s="15"/>
      <c r="H94" s="15">
        <f>SUM(H92:H93)</f>
      </c>
      <c r="P94">
        <f>SUM(P92:P93)</f>
      </c>
    </row>
    <row r="96" spans="1:8" ht="12.75" customHeight="1">
      <c r="A96" s="8"/>
      <c r="B96" s="8"/>
      <c r="C96" s="8" t="s">
        <v>38</v>
      </c>
      <c r="D96" s="8" t="s">
        <v>285</v>
      </c>
      <c r="E96" s="8"/>
      <c r="F96" s="10"/>
      <c r="G96" s="8"/>
      <c r="H96" s="10"/>
    </row>
    <row r="97" spans="1:16" ht="12.75">
      <c r="A97" s="7">
        <v>35</v>
      </c>
      <c r="B97" s="7" t="s">
        <v>286</v>
      </c>
      <c r="C97" s="7" t="s">
        <v>44</v>
      </c>
      <c r="D97" s="7" t="s">
        <v>287</v>
      </c>
      <c r="E97" s="7" t="s">
        <v>51</v>
      </c>
      <c r="F97" s="9">
        <v>175.5</v>
      </c>
      <c r="G97" s="13"/>
      <c r="H97" s="12">
        <f>ROUND((G97*F97),2)</f>
      </c>
      <c r="O97">
        <f>rekapitulace!H8</f>
      </c>
      <c r="P97">
        <f>ROUND(O97/100*H97,2)</f>
      </c>
    </row>
    <row r="98" ht="242.25">
      <c r="D98" s="14" t="s">
        <v>288</v>
      </c>
    </row>
    <row r="99" spans="1:16" ht="12.75" customHeight="1">
      <c r="A99" s="15"/>
      <c r="B99" s="15"/>
      <c r="C99" s="15" t="s">
        <v>38</v>
      </c>
      <c r="D99" s="15" t="s">
        <v>285</v>
      </c>
      <c r="E99" s="15"/>
      <c r="F99" s="15"/>
      <c r="G99" s="15"/>
      <c r="H99" s="15">
        <f>SUM(H97:H98)</f>
      </c>
      <c r="P99">
        <f>SUM(P97:P98)</f>
      </c>
    </row>
    <row r="101" spans="1:8" ht="12.75" customHeight="1">
      <c r="A101" s="8"/>
      <c r="B101" s="8"/>
      <c r="C101" s="8" t="s">
        <v>39</v>
      </c>
      <c r="D101" s="8" t="s">
        <v>289</v>
      </c>
      <c r="E101" s="8"/>
      <c r="F101" s="10"/>
      <c r="G101" s="8"/>
      <c r="H101" s="10"/>
    </row>
    <row r="102" spans="1:16" ht="12.75">
      <c r="A102" s="7">
        <v>36</v>
      </c>
      <c r="B102" s="7" t="s">
        <v>290</v>
      </c>
      <c r="C102" s="7" t="s">
        <v>44</v>
      </c>
      <c r="D102" s="7" t="s">
        <v>291</v>
      </c>
      <c r="E102" s="7" t="s">
        <v>51</v>
      </c>
      <c r="F102" s="9">
        <v>115.57</v>
      </c>
      <c r="G102" s="13"/>
      <c r="H102" s="12">
        <f>ROUND((G102*F102),2)</f>
      </c>
      <c r="O102">
        <f>rekapitulace!H8</f>
      </c>
      <c r="P102">
        <f>ROUND(O102/100*H102,2)</f>
      </c>
    </row>
    <row r="103" ht="76.5">
      <c r="D103" s="14" t="s">
        <v>292</v>
      </c>
    </row>
    <row r="104" spans="1:16" ht="12.75">
      <c r="A104" s="7">
        <v>37</v>
      </c>
      <c r="B104" s="7" t="s">
        <v>293</v>
      </c>
      <c r="C104" s="7" t="s">
        <v>44</v>
      </c>
      <c r="D104" s="7" t="s">
        <v>294</v>
      </c>
      <c r="E104" s="7" t="s">
        <v>51</v>
      </c>
      <c r="F104" s="9">
        <v>32.1</v>
      </c>
      <c r="G104" s="13"/>
      <c r="H104" s="12">
        <f>ROUND((G104*F104),2)</f>
      </c>
      <c r="O104">
        <f>rekapitulace!H8</f>
      </c>
      <c r="P104">
        <f>ROUND(O104/100*H104,2)</f>
      </c>
    </row>
    <row r="105" ht="63.75">
      <c r="D105" s="14" t="s">
        <v>295</v>
      </c>
    </row>
    <row r="106" spans="1:16" ht="12.75">
      <c r="A106" s="7">
        <v>38</v>
      </c>
      <c r="B106" s="7" t="s">
        <v>296</v>
      </c>
      <c r="C106" s="7" t="s">
        <v>44</v>
      </c>
      <c r="D106" s="7" t="s">
        <v>297</v>
      </c>
      <c r="E106" s="7" t="s">
        <v>51</v>
      </c>
      <c r="F106" s="9">
        <v>53.95</v>
      </c>
      <c r="G106" s="13"/>
      <c r="H106" s="12">
        <f>ROUND((G106*F106),2)</f>
      </c>
      <c r="O106">
        <f>rekapitulace!H8</f>
      </c>
      <c r="P106">
        <f>ROUND(O106/100*H106,2)</f>
      </c>
    </row>
    <row r="107" ht="127.5">
      <c r="D107" s="14" t="s">
        <v>298</v>
      </c>
    </row>
    <row r="108" spans="1:16" ht="12.75">
      <c r="A108" s="7">
        <v>39</v>
      </c>
      <c r="B108" s="7" t="s">
        <v>299</v>
      </c>
      <c r="C108" s="7" t="s">
        <v>44</v>
      </c>
      <c r="D108" s="7" t="s">
        <v>300</v>
      </c>
      <c r="E108" s="7" t="s">
        <v>51</v>
      </c>
      <c r="F108" s="9">
        <v>15</v>
      </c>
      <c r="G108" s="13"/>
      <c r="H108" s="12">
        <f>ROUND((G108*F108),2)</f>
      </c>
      <c r="O108">
        <f>rekapitulace!H8</f>
      </c>
      <c r="P108">
        <f>ROUND(O108/100*H108,2)</f>
      </c>
    </row>
    <row r="109" ht="114.75">
      <c r="D109" s="14" t="s">
        <v>301</v>
      </c>
    </row>
    <row r="110" spans="1:16" ht="12.75">
      <c r="A110" s="7">
        <v>40</v>
      </c>
      <c r="B110" s="7" t="s">
        <v>302</v>
      </c>
      <c r="C110" s="7" t="s">
        <v>44</v>
      </c>
      <c r="D110" s="7" t="s">
        <v>303</v>
      </c>
      <c r="E110" s="7" t="s">
        <v>51</v>
      </c>
      <c r="F110" s="9">
        <v>67.146</v>
      </c>
      <c r="G110" s="13"/>
      <c r="H110" s="12">
        <f>ROUND((G110*F110),2)</f>
      </c>
      <c r="O110">
        <f>rekapitulace!H8</f>
      </c>
      <c r="P110">
        <f>ROUND(O110/100*H110,2)</f>
      </c>
    </row>
    <row r="111" ht="191.25">
      <c r="D111" s="14" t="s">
        <v>304</v>
      </c>
    </row>
    <row r="112" spans="1:16" ht="12.75" customHeight="1">
      <c r="A112" s="15"/>
      <c r="B112" s="15"/>
      <c r="C112" s="15" t="s">
        <v>39</v>
      </c>
      <c r="D112" s="15" t="s">
        <v>289</v>
      </c>
      <c r="E112" s="15"/>
      <c r="F112" s="15"/>
      <c r="G112" s="15"/>
      <c r="H112" s="15">
        <f>SUM(H102:H111)</f>
      </c>
      <c r="P112">
        <f>SUM(P102:P111)</f>
      </c>
    </row>
    <row r="114" spans="1:8" ht="12.75" customHeight="1">
      <c r="A114" s="8"/>
      <c r="B114" s="8"/>
      <c r="C114" s="8" t="s">
        <v>40</v>
      </c>
      <c r="D114" s="8" t="s">
        <v>168</v>
      </c>
      <c r="E114" s="8"/>
      <c r="F114" s="10"/>
      <c r="G114" s="8"/>
      <c r="H114" s="10"/>
    </row>
    <row r="115" spans="1:16" ht="12.75">
      <c r="A115" s="7">
        <v>41</v>
      </c>
      <c r="B115" s="7" t="s">
        <v>305</v>
      </c>
      <c r="C115" s="7" t="s">
        <v>44</v>
      </c>
      <c r="D115" s="7" t="s">
        <v>306</v>
      </c>
      <c r="E115" s="7" t="s">
        <v>99</v>
      </c>
      <c r="F115" s="9">
        <v>36</v>
      </c>
      <c r="G115" s="13"/>
      <c r="H115" s="12">
        <f>ROUND((G115*F115),2)</f>
      </c>
      <c r="O115">
        <f>rekapitulace!H8</f>
      </c>
      <c r="P115">
        <f>ROUND(O115/100*H115,2)</f>
      </c>
    </row>
    <row r="116" ht="76.5">
      <c r="D116" s="14" t="s">
        <v>307</v>
      </c>
    </row>
    <row r="117" spans="1:16" ht="12.75">
      <c r="A117" s="7">
        <v>42</v>
      </c>
      <c r="B117" s="7" t="s">
        <v>308</v>
      </c>
      <c r="C117" s="7" t="s">
        <v>44</v>
      </c>
      <c r="D117" s="7" t="s">
        <v>309</v>
      </c>
      <c r="E117" s="7" t="s">
        <v>99</v>
      </c>
      <c r="F117" s="9">
        <v>21.32</v>
      </c>
      <c r="G117" s="13"/>
      <c r="H117" s="12">
        <f>ROUND((G117*F117),2)</f>
      </c>
      <c r="O117">
        <f>rekapitulace!H8</f>
      </c>
      <c r="P117">
        <f>ROUND(O117/100*H117,2)</f>
      </c>
    </row>
    <row r="118" ht="51">
      <c r="D118" s="14" t="s">
        <v>310</v>
      </c>
    </row>
    <row r="119" spans="1:16" ht="12.75">
      <c r="A119" s="7">
        <v>43</v>
      </c>
      <c r="B119" s="7" t="s">
        <v>311</v>
      </c>
      <c r="C119" s="7" t="s">
        <v>44</v>
      </c>
      <c r="D119" s="7" t="s">
        <v>312</v>
      </c>
      <c r="E119" s="7" t="s">
        <v>99</v>
      </c>
      <c r="F119" s="9">
        <v>40.16</v>
      </c>
      <c r="G119" s="13"/>
      <c r="H119" s="12">
        <f>ROUND((G119*F119),2)</f>
      </c>
      <c r="O119">
        <f>rekapitulace!H8</f>
      </c>
      <c r="P119">
        <f>ROUND(O119/100*H119,2)</f>
      </c>
    </row>
    <row r="120" ht="76.5">
      <c r="D120" s="14" t="s">
        <v>313</v>
      </c>
    </row>
    <row r="121" spans="1:16" ht="12.75">
      <c r="A121" s="7">
        <v>44</v>
      </c>
      <c r="B121" s="7" t="s">
        <v>314</v>
      </c>
      <c r="C121" s="7" t="s">
        <v>44</v>
      </c>
      <c r="D121" s="7" t="s">
        <v>315</v>
      </c>
      <c r="E121" s="7" t="s">
        <v>99</v>
      </c>
      <c r="F121" s="9">
        <v>14.75</v>
      </c>
      <c r="G121" s="13"/>
      <c r="H121" s="12">
        <f>ROUND((G121*F121),2)</f>
      </c>
      <c r="O121">
        <f>rekapitulace!H8</f>
      </c>
      <c r="P121">
        <f>ROUND(O121/100*H121,2)</f>
      </c>
    </row>
    <row r="122" ht="51">
      <c r="D122" s="14" t="s">
        <v>316</v>
      </c>
    </row>
    <row r="123" spans="1:16" ht="12.75" customHeight="1">
      <c r="A123" s="15"/>
      <c r="B123" s="15"/>
      <c r="C123" s="15" t="s">
        <v>40</v>
      </c>
      <c r="D123" s="15" t="s">
        <v>168</v>
      </c>
      <c r="E123" s="15"/>
      <c r="F123" s="15"/>
      <c r="G123" s="15"/>
      <c r="H123" s="15">
        <f>SUM(H115:H122)</f>
      </c>
      <c r="P123">
        <f>SUM(P115:P122)</f>
      </c>
    </row>
    <row r="125" spans="1:8" ht="12.75" customHeight="1">
      <c r="A125" s="8"/>
      <c r="B125" s="8"/>
      <c r="C125" s="8" t="s">
        <v>170</v>
      </c>
      <c r="D125" s="8" t="s">
        <v>169</v>
      </c>
      <c r="E125" s="8"/>
      <c r="F125" s="10"/>
      <c r="G125" s="8"/>
      <c r="H125" s="10"/>
    </row>
    <row r="126" spans="1:16" ht="12.75">
      <c r="A126" s="7">
        <v>45</v>
      </c>
      <c r="B126" s="7" t="s">
        <v>317</v>
      </c>
      <c r="C126" s="7" t="s">
        <v>44</v>
      </c>
      <c r="D126" s="7" t="s">
        <v>318</v>
      </c>
      <c r="E126" s="7" t="s">
        <v>99</v>
      </c>
      <c r="F126" s="9">
        <v>28.95</v>
      </c>
      <c r="G126" s="13"/>
      <c r="H126" s="12">
        <f>ROUND((G126*F126),2)</f>
      </c>
      <c r="O126">
        <f>rekapitulace!H8</f>
      </c>
      <c r="P126">
        <f>ROUND(O126/100*H126,2)</f>
      </c>
    </row>
    <row r="127" ht="51">
      <c r="D127" s="14" t="s">
        <v>319</v>
      </c>
    </row>
    <row r="128" spans="1:16" ht="12.75">
      <c r="A128" s="7">
        <v>46</v>
      </c>
      <c r="B128" s="7" t="s">
        <v>320</v>
      </c>
      <c r="C128" s="7" t="s">
        <v>44</v>
      </c>
      <c r="D128" s="7" t="s">
        <v>321</v>
      </c>
      <c r="E128" s="7" t="s">
        <v>232</v>
      </c>
      <c r="F128" s="9">
        <v>20</v>
      </c>
      <c r="G128" s="13"/>
      <c r="H128" s="12">
        <f>ROUND((G128*F128),2)</f>
      </c>
      <c r="O128">
        <f>rekapitulace!H8</f>
      </c>
      <c r="P128">
        <f>ROUND(O128/100*H128,2)</f>
      </c>
    </row>
    <row r="129" ht="25.5">
      <c r="D129" s="14" t="s">
        <v>322</v>
      </c>
    </row>
    <row r="130" spans="1:16" ht="12.75">
      <c r="A130" s="7">
        <v>47</v>
      </c>
      <c r="B130" s="7" t="s">
        <v>323</v>
      </c>
      <c r="C130" s="7" t="s">
        <v>44</v>
      </c>
      <c r="D130" s="7" t="s">
        <v>324</v>
      </c>
      <c r="E130" s="7" t="s">
        <v>232</v>
      </c>
      <c r="F130" s="9">
        <v>120</v>
      </c>
      <c r="G130" s="13"/>
      <c r="H130" s="12">
        <f>ROUND((G130*F130),2)</f>
      </c>
      <c r="O130">
        <f>rekapitulace!H8</f>
      </c>
      <c r="P130">
        <f>ROUND(O130/100*H130,2)</f>
      </c>
    </row>
    <row r="131" ht="38.25">
      <c r="D131" s="14" t="s">
        <v>325</v>
      </c>
    </row>
    <row r="132" spans="1:16" ht="12.75">
      <c r="A132" s="7">
        <v>48</v>
      </c>
      <c r="B132" s="7" t="s">
        <v>326</v>
      </c>
      <c r="C132" s="7" t="s">
        <v>44</v>
      </c>
      <c r="D132" s="7" t="s">
        <v>327</v>
      </c>
      <c r="E132" s="7" t="s">
        <v>61</v>
      </c>
      <c r="F132" s="9">
        <v>4</v>
      </c>
      <c r="G132" s="13"/>
      <c r="H132" s="12">
        <f>ROUND((G132*F132),2)</f>
      </c>
      <c r="O132">
        <f>rekapitulace!H8</f>
      </c>
      <c r="P132">
        <f>ROUND(O132/100*H132,2)</f>
      </c>
    </row>
    <row r="133" ht="38.25">
      <c r="D133" s="14" t="s">
        <v>328</v>
      </c>
    </row>
    <row r="134" spans="1:16" ht="12.75">
      <c r="A134" s="7">
        <v>49</v>
      </c>
      <c r="B134" s="7" t="s">
        <v>329</v>
      </c>
      <c r="C134" s="7" t="s">
        <v>44</v>
      </c>
      <c r="D134" s="7" t="s">
        <v>330</v>
      </c>
      <c r="E134" s="7" t="s">
        <v>85</v>
      </c>
      <c r="F134" s="9">
        <v>49.725</v>
      </c>
      <c r="G134" s="13"/>
      <c r="H134" s="12">
        <f>ROUND((G134*F134),2)</f>
      </c>
      <c r="O134">
        <f>rekapitulace!H8</f>
      </c>
      <c r="P134">
        <f>ROUND(O134/100*H134,2)</f>
      </c>
    </row>
    <row r="135" ht="229.5">
      <c r="D135" s="14" t="s">
        <v>331</v>
      </c>
    </row>
    <row r="136" spans="1:16" ht="12.75">
      <c r="A136" s="7">
        <v>50</v>
      </c>
      <c r="B136" s="7" t="s">
        <v>332</v>
      </c>
      <c r="C136" s="7" t="s">
        <v>44</v>
      </c>
      <c r="D136" s="7" t="s">
        <v>333</v>
      </c>
      <c r="E136" s="7" t="s">
        <v>85</v>
      </c>
      <c r="F136" s="9">
        <v>30</v>
      </c>
      <c r="G136" s="13"/>
      <c r="H136" s="12">
        <f>ROUND((G136*F136),2)</f>
      </c>
      <c r="O136">
        <f>rekapitulace!H8</f>
      </c>
      <c r="P136">
        <f>ROUND(O136/100*H136,2)</f>
      </c>
    </row>
    <row r="137" ht="76.5">
      <c r="D137" s="14" t="s">
        <v>334</v>
      </c>
    </row>
    <row r="138" spans="1:16" ht="12.75">
      <c r="A138" s="7">
        <v>51</v>
      </c>
      <c r="B138" s="7" t="s">
        <v>335</v>
      </c>
      <c r="C138" s="7" t="s">
        <v>44</v>
      </c>
      <c r="D138" s="7" t="s">
        <v>336</v>
      </c>
      <c r="E138" s="7" t="s">
        <v>210</v>
      </c>
      <c r="F138" s="9">
        <v>19.125</v>
      </c>
      <c r="G138" s="13"/>
      <c r="H138" s="12">
        <f>ROUND((G138*F138),2)</f>
      </c>
      <c r="O138">
        <f>rekapitulace!H8</f>
      </c>
      <c r="P138">
        <f>ROUND(O138/100*H138,2)</f>
      </c>
    </row>
    <row r="139" ht="63.75">
      <c r="D139" s="14" t="s">
        <v>337</v>
      </c>
    </row>
    <row r="140" spans="1:16" ht="12.75">
      <c r="A140" s="7">
        <v>52</v>
      </c>
      <c r="B140" s="7" t="s">
        <v>338</v>
      </c>
      <c r="C140" s="7" t="s">
        <v>44</v>
      </c>
      <c r="D140" s="7" t="s">
        <v>339</v>
      </c>
      <c r="E140" s="7" t="s">
        <v>99</v>
      </c>
      <c r="F140" s="9">
        <v>5</v>
      </c>
      <c r="G140" s="13"/>
      <c r="H140" s="12">
        <f>ROUND((G140*F140),2)</f>
      </c>
      <c r="O140">
        <f>rekapitulace!H8</f>
      </c>
      <c r="P140">
        <f>ROUND(O140/100*H140,2)</f>
      </c>
    </row>
    <row r="141" ht="38.25">
      <c r="D141" s="14" t="s">
        <v>340</v>
      </c>
    </row>
    <row r="142" spans="1:16" ht="12.75">
      <c r="A142" s="7">
        <v>53</v>
      </c>
      <c r="B142" s="7" t="s">
        <v>341</v>
      </c>
      <c r="C142" s="7" t="s">
        <v>44</v>
      </c>
      <c r="D142" s="7" t="s">
        <v>342</v>
      </c>
      <c r="E142" s="7" t="s">
        <v>99</v>
      </c>
      <c r="F142" s="9">
        <v>20</v>
      </c>
      <c r="G142" s="13"/>
      <c r="H142" s="12">
        <f>ROUND((G142*F142),2)</f>
      </c>
      <c r="O142">
        <f>rekapitulace!H8</f>
      </c>
      <c r="P142">
        <f>ROUND(O142/100*H142,2)</f>
      </c>
    </row>
    <row r="143" ht="51">
      <c r="D143" s="14" t="s">
        <v>343</v>
      </c>
    </row>
    <row r="144" spans="1:16" ht="12.75">
      <c r="A144" s="7">
        <v>54</v>
      </c>
      <c r="B144" s="7" t="s">
        <v>344</v>
      </c>
      <c r="C144" s="7" t="s">
        <v>44</v>
      </c>
      <c r="D144" s="7" t="s">
        <v>345</v>
      </c>
      <c r="E144" s="7" t="s">
        <v>99</v>
      </c>
      <c r="F144" s="9">
        <v>13</v>
      </c>
      <c r="G144" s="13"/>
      <c r="H144" s="12">
        <f>ROUND((G144*F144),2)</f>
      </c>
      <c r="O144">
        <f>rekapitulace!H8</f>
      </c>
      <c r="P144">
        <f>ROUND(O144/100*H144,2)</f>
      </c>
    </row>
    <row r="145" ht="51">
      <c r="D145" s="14" t="s">
        <v>346</v>
      </c>
    </row>
    <row r="146" spans="1:16" ht="12.75">
      <c r="A146" s="7">
        <v>55</v>
      </c>
      <c r="B146" s="7" t="s">
        <v>347</v>
      </c>
      <c r="C146" s="7" t="s">
        <v>44</v>
      </c>
      <c r="D146" s="7" t="s">
        <v>348</v>
      </c>
      <c r="E146" s="7" t="s">
        <v>85</v>
      </c>
      <c r="F146" s="9">
        <v>15</v>
      </c>
      <c r="G146" s="13"/>
      <c r="H146" s="12">
        <f>ROUND((G146*F146),2)</f>
      </c>
      <c r="O146">
        <f>rekapitulace!H8</f>
      </c>
      <c r="P146">
        <f>ROUND(O146/100*H146,2)</f>
      </c>
    </row>
    <row r="147" ht="51">
      <c r="D147" s="14" t="s">
        <v>349</v>
      </c>
    </row>
    <row r="148" spans="1:16" ht="12.75" customHeight="1">
      <c r="A148" s="15"/>
      <c r="B148" s="15"/>
      <c r="C148" s="15" t="s">
        <v>170</v>
      </c>
      <c r="D148" s="15" t="s">
        <v>169</v>
      </c>
      <c r="E148" s="15"/>
      <c r="F148" s="15"/>
      <c r="G148" s="15"/>
      <c r="H148" s="15">
        <f>SUM(H126:H147)</f>
      </c>
      <c r="P148">
        <f>SUM(P126:P147)</f>
      </c>
    </row>
    <row r="150" spans="1:16" ht="12.75" customHeight="1">
      <c r="A150" s="15"/>
      <c r="B150" s="15"/>
      <c r="C150" s="15"/>
      <c r="D150" s="15" t="s">
        <v>74</v>
      </c>
      <c r="E150" s="15"/>
      <c r="F150" s="15"/>
      <c r="G150" s="15"/>
      <c r="H150" s="15">
        <f>+H17+H24+H49+H66+H89+H94+H99+H112+H123+H148</f>
      </c>
      <c r="P150">
        <f>+P17+P24+P49+P66+P89+P94+P99+P112+P123+P148</f>
      </c>
    </row>
    <row r="152" spans="1:8" ht="12.75" customHeight="1">
      <c r="A152" s="8" t="s">
        <v>75</v>
      </c>
      <c r="B152" s="8"/>
      <c r="C152" s="8"/>
      <c r="D152" s="8"/>
      <c r="E152" s="8"/>
      <c r="F152" s="8"/>
      <c r="G152" s="8"/>
      <c r="H152" s="8"/>
    </row>
    <row r="153" spans="1:8" ht="12.75" customHeight="1">
      <c r="A153" s="8"/>
      <c r="B153" s="8"/>
      <c r="C153" s="8"/>
      <c r="D153" s="8" t="s">
        <v>76</v>
      </c>
      <c r="E153" s="8"/>
      <c r="F153" s="8"/>
      <c r="G153" s="8"/>
      <c r="H153" s="8"/>
    </row>
    <row r="154" spans="1:16" ht="12.75" customHeight="1">
      <c r="A154" s="15"/>
      <c r="B154" s="15"/>
      <c r="C154" s="15"/>
      <c r="D154" s="15" t="s">
        <v>77</v>
      </c>
      <c r="E154" s="15"/>
      <c r="F154" s="15"/>
      <c r="G154" s="15"/>
      <c r="H154" s="15">
        <v>0</v>
      </c>
      <c r="P154">
        <v>0</v>
      </c>
    </row>
    <row r="155" spans="1:8" ht="12.75" customHeight="1">
      <c r="A155" s="15"/>
      <c r="B155" s="15"/>
      <c r="C155" s="15"/>
      <c r="D155" s="15" t="s">
        <v>78</v>
      </c>
      <c r="E155" s="15"/>
      <c r="F155" s="15"/>
      <c r="G155" s="15"/>
      <c r="H155" s="15"/>
    </row>
    <row r="156" spans="1:16" ht="12.75" customHeight="1">
      <c r="A156" s="15"/>
      <c r="B156" s="15"/>
      <c r="C156" s="15"/>
      <c r="D156" s="15" t="s">
        <v>79</v>
      </c>
      <c r="E156" s="15"/>
      <c r="F156" s="15"/>
      <c r="G156" s="15"/>
      <c r="H156" s="15">
        <v>0</v>
      </c>
      <c r="P156">
        <v>0</v>
      </c>
    </row>
    <row r="157" spans="1:16" ht="12.75" customHeight="1">
      <c r="A157" s="15"/>
      <c r="B157" s="15"/>
      <c r="C157" s="15"/>
      <c r="D157" s="15" t="s">
        <v>80</v>
      </c>
      <c r="E157" s="15"/>
      <c r="F157" s="15"/>
      <c r="G157" s="15"/>
      <c r="H157" s="15">
        <f>H154+H156</f>
      </c>
      <c r="P157">
        <f>P154+P156</f>
      </c>
    </row>
    <row r="159" spans="1:16" ht="12.75" customHeight="1">
      <c r="A159" s="15"/>
      <c r="B159" s="15"/>
      <c r="C159" s="15"/>
      <c r="D159" s="15" t="s">
        <v>80</v>
      </c>
      <c r="E159" s="15"/>
      <c r="F159" s="15"/>
      <c r="G159" s="15"/>
      <c r="H159" s="15">
        <f>H150+H157</f>
      </c>
      <c r="P159">
        <f>P150+P157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 customHeight="1"/>
  <cols>
    <col min="1" max="1" width="6.7109375" style="0" customWidth="1"/>
    <col min="2" max="2" width="15.7109375" style="0" customWidth="1"/>
    <col min="3" max="3" width="18.7109375" style="0" customWidth="1"/>
    <col min="4" max="4" width="75.7109375" style="0" customWidth="1"/>
    <col min="5" max="5" width="9.7109375" style="0" customWidth="1"/>
    <col min="6" max="6" width="12.7109375" style="0" customWidth="1"/>
    <col min="7" max="8" width="14.7109375" style="0" customWidth="1"/>
    <col min="15" max="16" width="9.140625" style="0" hidden="1" customWidth="1"/>
  </cols>
  <sheetData>
    <row r="1" spans="1:3" ht="12.75" customHeight="1">
      <c r="A1" s="5" t="s">
        <v>13</v>
      </c>
      <c r="C1" t="s">
        <v>14</v>
      </c>
    </row>
    <row r="2" ht="12.75" customHeight="1">
      <c r="C2" s="1" t="s">
        <v>15</v>
      </c>
    </row>
    <row r="4" spans="1:5" ht="12.75" customHeight="1">
      <c r="A4" t="s">
        <v>16</v>
      </c>
      <c r="C4" s="5" t="s">
        <v>19</v>
      </c>
      <c r="D4" s="5" t="s">
        <v>20</v>
      </c>
      <c r="E4" s="5"/>
    </row>
    <row r="5" spans="1:5" ht="12.75" customHeight="1">
      <c r="A5" t="s">
        <v>17</v>
      </c>
      <c r="C5" s="5" t="s">
        <v>350</v>
      </c>
      <c r="D5" s="5" t="s">
        <v>351</v>
      </c>
      <c r="E5" s="5"/>
    </row>
    <row r="6" spans="1:5" ht="12.75" customHeight="1">
      <c r="A6" t="s">
        <v>18</v>
      </c>
      <c r="C6" s="5" t="s">
        <v>350</v>
      </c>
      <c r="D6" s="5" t="s">
        <v>351</v>
      </c>
      <c r="E6" s="5"/>
    </row>
    <row r="7" spans="3:5" ht="12.75" customHeight="1">
      <c r="C7" s="5"/>
      <c r="D7" s="5"/>
      <c r="E7" s="5"/>
    </row>
    <row r="8" spans="1:16" ht="12.75" customHeight="1">
      <c r="A8" s="4" t="s">
        <v>23</v>
      </c>
      <c r="B8" s="4" t="s">
        <v>25</v>
      </c>
      <c r="C8" s="4" t="s">
        <v>26</v>
      </c>
      <c r="D8" s="4" t="s">
        <v>27</v>
      </c>
      <c r="E8" s="4" t="s">
        <v>28</v>
      </c>
      <c r="F8" s="4" t="s">
        <v>29</v>
      </c>
      <c r="G8" s="4" t="s">
        <v>30</v>
      </c>
      <c r="H8" s="4"/>
      <c r="O8" t="s">
        <v>33</v>
      </c>
      <c r="P8" t="s">
        <v>11</v>
      </c>
    </row>
    <row r="9" spans="1:15" ht="28.5">
      <c r="A9" s="4"/>
      <c r="B9" s="4"/>
      <c r="C9" s="4"/>
      <c r="D9" s="4"/>
      <c r="E9" s="4"/>
      <c r="F9" s="4"/>
      <c r="G9" s="4" t="s">
        <v>31</v>
      </c>
      <c r="H9" s="4" t="s">
        <v>32</v>
      </c>
      <c r="O9" t="s">
        <v>11</v>
      </c>
    </row>
    <row r="10" spans="1:8" ht="14.25">
      <c r="A10" s="4" t="s">
        <v>24</v>
      </c>
      <c r="B10" s="4" t="s">
        <v>34</v>
      </c>
      <c r="C10" s="4" t="s">
        <v>35</v>
      </c>
      <c r="D10" s="4" t="s">
        <v>36</v>
      </c>
      <c r="E10" s="4" t="s">
        <v>37</v>
      </c>
      <c r="F10" s="4" t="s">
        <v>38</v>
      </c>
      <c r="G10" s="4" t="s">
        <v>39</v>
      </c>
      <c r="H10" s="4" t="s">
        <v>40</v>
      </c>
    </row>
    <row r="11" spans="1:8" ht="12.75" customHeight="1">
      <c r="A11" s="8"/>
      <c r="B11" s="8"/>
      <c r="C11" s="8" t="s">
        <v>39</v>
      </c>
      <c r="D11" s="8" t="s">
        <v>289</v>
      </c>
      <c r="E11" s="8"/>
      <c r="F11" s="10"/>
      <c r="G11" s="8"/>
      <c r="H11" s="10"/>
    </row>
    <row r="12" spans="1:16" ht="12.75">
      <c r="A12" s="7">
        <v>1</v>
      </c>
      <c r="B12" s="7" t="s">
        <v>352</v>
      </c>
      <c r="C12" s="7" t="s">
        <v>44</v>
      </c>
      <c r="D12" s="7" t="s">
        <v>353</v>
      </c>
      <c r="E12" s="7" t="s">
        <v>72</v>
      </c>
      <c r="F12" s="9">
        <v>1</v>
      </c>
      <c r="G12" s="13"/>
      <c r="H12" s="12">
        <f>ROUND((G12*F12),2)</f>
      </c>
      <c r="O12">
        <f>rekapitulace!H8</f>
      </c>
      <c r="P12">
        <f>ROUND(O12/100*H12,2)</f>
      </c>
    </row>
    <row r="13" ht="51">
      <c r="D13" s="14" t="s">
        <v>354</v>
      </c>
    </row>
    <row r="14" spans="1:16" ht="12.75" customHeight="1">
      <c r="A14" s="15"/>
      <c r="B14" s="15"/>
      <c r="C14" s="15" t="s">
        <v>39</v>
      </c>
      <c r="D14" s="15" t="s">
        <v>289</v>
      </c>
      <c r="E14" s="15"/>
      <c r="F14" s="15"/>
      <c r="G14" s="15"/>
      <c r="H14" s="15">
        <f>SUM(H12:H13)</f>
      </c>
      <c r="P14">
        <f>SUM(P12:P13)</f>
      </c>
    </row>
    <row r="16" spans="1:16" ht="12.75" customHeight="1">
      <c r="A16" s="15"/>
      <c r="B16" s="15"/>
      <c r="C16" s="15"/>
      <c r="D16" s="15" t="s">
        <v>74</v>
      </c>
      <c r="E16" s="15"/>
      <c r="F16" s="15"/>
      <c r="G16" s="15"/>
      <c r="H16" s="15">
        <f>+H14</f>
      </c>
      <c r="P16">
        <f>+P14</f>
      </c>
    </row>
    <row r="18" spans="1:8" ht="12.75" customHeight="1">
      <c r="A18" s="8" t="s">
        <v>75</v>
      </c>
      <c r="B18" s="8"/>
      <c r="C18" s="8"/>
      <c r="D18" s="8"/>
      <c r="E18" s="8"/>
      <c r="F18" s="8"/>
      <c r="G18" s="8"/>
      <c r="H18" s="8"/>
    </row>
    <row r="19" spans="1:8" ht="12.75" customHeight="1">
      <c r="A19" s="8"/>
      <c r="B19" s="8"/>
      <c r="C19" s="8"/>
      <c r="D19" s="8" t="s">
        <v>76</v>
      </c>
      <c r="E19" s="8"/>
      <c r="F19" s="8"/>
      <c r="G19" s="8"/>
      <c r="H19" s="8"/>
    </row>
    <row r="20" spans="1:16" ht="12.75" customHeight="1">
      <c r="A20" s="15"/>
      <c r="B20" s="15"/>
      <c r="C20" s="15"/>
      <c r="D20" s="15" t="s">
        <v>77</v>
      </c>
      <c r="E20" s="15"/>
      <c r="F20" s="15"/>
      <c r="G20" s="15"/>
      <c r="H20" s="15">
        <v>0</v>
      </c>
      <c r="P20">
        <v>0</v>
      </c>
    </row>
    <row r="21" spans="1:8" ht="12.75" customHeight="1">
      <c r="A21" s="15"/>
      <c r="B21" s="15"/>
      <c r="C21" s="15"/>
      <c r="D21" s="15" t="s">
        <v>78</v>
      </c>
      <c r="E21" s="15"/>
      <c r="F21" s="15"/>
      <c r="G21" s="15"/>
      <c r="H21" s="15"/>
    </row>
    <row r="22" spans="1:16" ht="12.75" customHeight="1">
      <c r="A22" s="15"/>
      <c r="B22" s="15"/>
      <c r="C22" s="15"/>
      <c r="D22" s="15" t="s">
        <v>79</v>
      </c>
      <c r="E22" s="15"/>
      <c r="F22" s="15"/>
      <c r="G22" s="15"/>
      <c r="H22" s="15">
        <v>0</v>
      </c>
      <c r="P22">
        <v>0</v>
      </c>
    </row>
    <row r="23" spans="1:16" ht="12.75" customHeight="1">
      <c r="A23" s="15"/>
      <c r="B23" s="15"/>
      <c r="C23" s="15"/>
      <c r="D23" s="15" t="s">
        <v>80</v>
      </c>
      <c r="E23" s="15"/>
      <c r="F23" s="15"/>
      <c r="G23" s="15"/>
      <c r="H23" s="15">
        <f>H20+H22</f>
      </c>
      <c r="P23">
        <f>P20+P22</f>
      </c>
    </row>
    <row r="25" spans="1:16" ht="12.75" customHeight="1">
      <c r="A25" s="15"/>
      <c r="B25" s="15"/>
      <c r="C25" s="15"/>
      <c r="D25" s="15" t="s">
        <v>80</v>
      </c>
      <c r="E25" s="15"/>
      <c r="F25" s="15"/>
      <c r="G25" s="15"/>
      <c r="H25" s="15">
        <f>H16+H23</f>
      </c>
      <c r="P25">
        <f>P16+P23</f>
      </c>
    </row>
  </sheetData>
  <sheetProtection formatColumns="0"/>
  <mergeCells count="7">
    <mergeCell ref="A8:A9"/>
    <mergeCell ref="B8:B9"/>
    <mergeCell ref="C8:C9"/>
    <mergeCell ref="D8:D9"/>
    <mergeCell ref="E8:E9"/>
    <mergeCell ref="F8:F9"/>
    <mergeCell ref="G8:H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