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101" sheetId="2" r:id="rId2"/>
    <sheet name="SO 102" sheetId="3" r:id="rId3"/>
    <sheet name="SO 131" sheetId="4" r:id="rId4"/>
    <sheet name="SO 180.1" sheetId="5" r:id="rId5"/>
    <sheet name="SO 180.2" sheetId="6" r:id="rId6"/>
    <sheet name="SO 190.1" sheetId="7" r:id="rId7"/>
    <sheet name="SO 190.2" sheetId="8" r:id="rId8"/>
  </sheets>
  <definedNames/>
  <calcPr fullCalcOnLoad="1"/>
</workbook>
</file>

<file path=xl/sharedStrings.xml><?xml version="1.0" encoding="utf-8"?>
<sst xmlns="http://schemas.openxmlformats.org/spreadsheetml/2006/main" count="2971" uniqueCount="680">
  <si>
    <t>Soupis objektů s DPH</t>
  </si>
  <si>
    <t>Stavba: 17-157 - Rekonstrukce ul. Plk. Švece</t>
  </si>
  <si>
    <t>Varianta: 01 - PDPS</t>
  </si>
  <si>
    <t>Odbytová cena:</t>
  </si>
  <si>
    <t>OC+DPH:</t>
  </si>
  <si>
    <t>Objekt</t>
  </si>
  <si>
    <t>Popis</t>
  </si>
  <si>
    <t>OC</t>
  </si>
  <si>
    <t>DPH</t>
  </si>
  <si>
    <t>OC+DPH</t>
  </si>
  <si>
    <t>ASPE10</t>
  </si>
  <si>
    <t>S</t>
  </si>
  <si>
    <t>Příloha k formuláři pro ocenění nabídky</t>
  </si>
  <si>
    <t>Stavba:</t>
  </si>
  <si>
    <t>17-157</t>
  </si>
  <si>
    <t>Rekonstrukce ul. Plk. Švece</t>
  </si>
  <si>
    <t>O</t>
  </si>
  <si>
    <t>Rozpočet:</t>
  </si>
  <si>
    <t>0,00</t>
  </si>
  <si>
    <t>15,00</t>
  </si>
  <si>
    <t>21,00</t>
  </si>
  <si>
    <t>3</t>
  </si>
  <si>
    <t>2</t>
  </si>
  <si>
    <t>SO 101</t>
  </si>
  <si>
    <t>Rekonstrukce ul. Plk. Švece - západní část</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</si>
  <si>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</si>
  <si>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</si>
  <si>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</si>
  <si>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</si>
  <si>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</si>
  <si>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</si>
  <si>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</si>
  <si>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</si>
  <si>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</si>
  <si>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</si>
  <si>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</si>
  <si>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</si>
  <si>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</si>
  <si>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</si>
  <si>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</si>
  <si>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</si>
  <si>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</si>
  <si>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</si>
  <si>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</si>
  <si>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</si>
  <si>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014111</t>
  </si>
  <si>
    <t/>
  </si>
  <si>
    <t>POPLATKY ZA SKLÁDKU TYP S-IO (INERTNÍ ODPAD)</t>
  </si>
  <si>
    <t>M3</t>
  </si>
  <si>
    <t>PP</t>
  </si>
  <si>
    <t>demoliční materiál - stavební suť (kámen, beton, železobeton)</t>
  </si>
  <si>
    <t>VV</t>
  </si>
  <si>
    <t>pol. 11332 133+ 
pol. 11334 6+ 
pol. 11347 11,61+ 
pol. 11348 33,48+ 
pol. 11352 30*0,2*0,5 
=187,090 [A]</t>
  </si>
  <si>
    <t>TS</t>
  </si>
  <si>
    <t>zahrnuje veškeré poplatky provozovateli skládky související s uložením odpadu na skládce.</t>
  </si>
  <si>
    <t>014121</t>
  </si>
  <si>
    <t>POPLATKY ZA SKLÁDKU TYP S-OO (OSTATNÍ ODPAD)</t>
  </si>
  <si>
    <t>zemina</t>
  </si>
  <si>
    <t>pol. 12373 110,7+ 
pol. 13373 z rýh: 36,026+ 
pol. 13173 z jam: 103,034 
=249,760 [A]</t>
  </si>
  <si>
    <t>014131</t>
  </si>
  <si>
    <t>POPLATKY ZA SKLÁDKU TYP S-NO (NEBEZPEČNÝ ODPAD)</t>
  </si>
  <si>
    <t>materiál s asfaltem</t>
  </si>
  <si>
    <t>pol. 11313 4=4,000 [A]</t>
  </si>
  <si>
    <t>02730</t>
  </si>
  <si>
    <t>POMOC PRÁCE ZŘÍZ NEBO ZAJIŠŤ OCHRANU INŽENÝRSKÝCH SÍTÍ</t>
  </si>
  <si>
    <t>KPL</t>
  </si>
  <si>
    <t>Zajištění inženýrských sítí během realizace stavby dle požadavku správců. Nutné vytyčení všech podzemních sítí s protokolárním zápisem příslušných správců. Přesnou polohu podzemních vedení ověřit ručně kopanými sondami. Ve stavbě podzemní plynovod, sdělovací kabely, elektrické vedení, veřejné osvětlení, vodovod, metropolitní síť. Zajištění stavby proti škodě naokolních pozemcích a objektech.</t>
  </si>
  <si>
    <t>1=1,000 [A]</t>
  </si>
  <si>
    <t>zahrnuje veškeré náklady spojené s objednatelem požadovanými zařízeními</t>
  </si>
  <si>
    <t>02910</t>
  </si>
  <si>
    <t>a</t>
  </si>
  <si>
    <t>OSTATNÍ POŽADAVKY - ZEMĚMĚŘIČSKÁ MĚŘENÍ</t>
  </si>
  <si>
    <t>Zaměření skutečného provedení díla ke kolaudaci stavby v délce stavby 
3x tištěné paré + 1x CD</t>
  </si>
  <si>
    <t>zahrnuje veškeré náklady spojené s objednatelem požadovanými pracemi,   
- pro stanovení orientační investorské ceny určete jednotkovou cenu jako 1% odhadované ceny stavby</t>
  </si>
  <si>
    <t>02943</t>
  </si>
  <si>
    <t>OSTATNÍ POŽADAVKY - VYPRACOVÁNÍ RDS</t>
  </si>
  <si>
    <t>Realizační dokumentace objektů stavby, přechodné úpravy DIO, stanovení místní úpravy DZ po stavbě ( tiskem 4x + 1x CD).</t>
  </si>
  <si>
    <t>zahrnuje veškeré náklady spojené s objednatelem požadovanými pracemi</t>
  </si>
  <si>
    <t>7</t>
  </si>
  <si>
    <t>02944</t>
  </si>
  <si>
    <t>OSTAT POŽADAVKY - DOKUMENTACE SKUTEČ PROVEDENÍ V DIGIT FORMĚ</t>
  </si>
  <si>
    <t>Dokumentace skutečného provedení stavby. Výkresy a související písemnosti zhotovené stavby potřebné pro evidenci pozemní komunikace. Výkresy odchylek a změn stavby oproti DSP, PDPS pro objekty stavby. Ověřené podpisem odpovědného zástupce zhotovitele a správce stavby - tiskem ve 4 vyhotoveních a 1 x na CD</t>
  </si>
  <si>
    <t>8</t>
  </si>
  <si>
    <t>02950</t>
  </si>
  <si>
    <t>OSTATNÍ POŽADAVKY - POSUDKY, KONTROLY, REVIZNÍ ZPRÁVY</t>
  </si>
  <si>
    <t>Pasportizace zástavby a objektů, které mohou být dotčeny stavbou před zahájením stavebních prací na délku SO 101.</t>
  </si>
  <si>
    <t>Zemní práce</t>
  </si>
  <si>
    <t>11313</t>
  </si>
  <si>
    <t>ODSTRANĚNÍ KRYTU ZPEVNĚNÝCH PLOCH S ASFALTOVÝM POJIVEM</t>
  </si>
  <si>
    <t>na trvalou skládku</t>
  </si>
  <si>
    <t>dle situace 
v napojení na ul. Jiráskova 40*0,10=4,000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</si>
  <si>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</si>
  <si>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11332</t>
  </si>
  <si>
    <t>ODSTRANĚNÍ PODKLADŮ ZPEVNĚNÝCH PLOCH Z KAMENIVA NESTMELENÉHO</t>
  </si>
  <si>
    <t>dle situace 
pod asf. krytem 40*0,220=8,800 [A] 
kryt a podklad v ploše nezpevněné části 460*0,270=124,200 [B] 
a+b=133,000 [C]</t>
  </si>
  <si>
    <t>11</t>
  </si>
  <si>
    <t>11334</t>
  </si>
  <si>
    <t>ODSTRANĚNÍ PODKLADU ZPEVNĚNÝCH PLOCH S CEMENT POJIVEM</t>
  </si>
  <si>
    <t>dle situace  
pod asfaltovou plochou v napojení na ul. Jiráskova  40*0,150=6,000 [A]</t>
  </si>
  <si>
    <t>12</t>
  </si>
  <si>
    <t>11347</t>
  </si>
  <si>
    <t>ODSTRAN KRYTU ZPEVNĚNÝCH PLOCH Z DLAŽEB KOSTEK VČET PODKL</t>
  </si>
  <si>
    <t>stávající dlážděné plochy - na trvalou skládku</t>
  </si>
  <si>
    <t>dle situace 
(10+13+20)*0,270=11,610 [A]</t>
  </si>
  <si>
    <t>13</t>
  </si>
  <si>
    <t>11348</t>
  </si>
  <si>
    <t>ODSTRANĚNÍ KRYTU ZPEVNĚNÝCH PLOCH Z DLAŽDIC VČETNĚ PODKLADU</t>
  </si>
  <si>
    <t>původní chodníkové plochy včetně podkladu - na trvalou skládku</t>
  </si>
  <si>
    <t>dle situace 
pod chodníky (15+58+25+26)*0,270=33,480 [B]</t>
  </si>
  <si>
    <t>14</t>
  </si>
  <si>
    <t>11352</t>
  </si>
  <si>
    <t>ODSTRANĚNÍ CHODNÍKOVÝCH A SILNIČNÍCH OBRUBNÍKŮ BETONOVÝCH</t>
  </si>
  <si>
    <t>M</t>
  </si>
  <si>
    <t>dle situace 
30=30,000 [A]</t>
  </si>
  <si>
    <t>15</t>
  </si>
  <si>
    <t>11353</t>
  </si>
  <si>
    <t>ODSTRANĚNÍ CHODNÍKOVÝCH KAMENNÝCH OBRUBNÍKŮ</t>
  </si>
  <si>
    <t>stávající pískovcové obruby - včetně očištění a roztřídění pro zpětné využití</t>
  </si>
  <si>
    <t>dle situace 
v napojení na ul. Jiráskova 8+56=64,000 [A] 
v délce pl. Švece 30=30,000 [B] 
a+b=94,000 [C]</t>
  </si>
  <si>
    <t>16</t>
  </si>
  <si>
    <t>11355</t>
  </si>
  <si>
    <t>ODSTRANĚNÍ OBRUB Z DLAŽEBNÍCH KOSTEK JEDNODUCHÝCH</t>
  </si>
  <si>
    <t>stávající přídlažba z kostek</t>
  </si>
  <si>
    <t>dle situace 
17=17,000 [A]</t>
  </si>
  <si>
    <t>17</t>
  </si>
  <si>
    <t>11372</t>
  </si>
  <si>
    <t>FRÉZOVÁNÍ ZPEVNĚNÝCH PLOCH ASFALTOVÝCH</t>
  </si>
  <si>
    <t>podél obruby Jiráskova a Čechova 
30*0,5+20*0,50=25,000 [A] 
a*0,10=2,500 [B]</t>
  </si>
  <si>
    <t>18</t>
  </si>
  <si>
    <t>113766</t>
  </si>
  <si>
    <t>FRÉZOVÁNÍ DRÁŽKY PRŮŘEZU DO 800MM2 V ASFALTOVÉ VOZOVCE</t>
  </si>
  <si>
    <t>komůrky pro zálivky</t>
  </si>
  <si>
    <t>dle situace 
spáry v napojení na stávající konstrukci 5,5+ 
spáry podél obrub na hlavní silnici 5+5+30+ 
spáry Jiráskova + Čechova 30+0,5+0,5+20,0+0,5+0,5=97,500 [A]</t>
  </si>
  <si>
    <t>Položka zahrnuje veškerou manipulaci s vybouranou sutí a s vybouranými hmotami vč. uložení na skládku.</t>
  </si>
  <si>
    <t>19</t>
  </si>
  <si>
    <t>12110</t>
  </si>
  <si>
    <t>SEJMUTÍ ORNICE NEBO LESNÍ PŮDY</t>
  </si>
  <si>
    <t>sejmutí a uložení na dočasnou skládku - zemník</t>
  </si>
  <si>
    <t>dle situace 
(30+15)*0,20=9,000 [A]</t>
  </si>
  <si>
    <t>položka zahrnuje sejmutí ornice bez ohledu na tloušťku vrstvy a její vodorovnou dopravu 
nezahrnuje uložení na trvalou skládku</t>
  </si>
  <si>
    <t>20</t>
  </si>
  <si>
    <t>12373</t>
  </si>
  <si>
    <t>ODKOP PRO SPOD STAVBU SILNIC A ŽELEZNIC TŘ. I</t>
  </si>
  <si>
    <t>dle situace pod úroveň odstraněnách podkladů 
v ploše nezpevněné komunikace 460*0,20*1,10=101,200 [A] 
v ploše dlažděných krytů (10+13+20)*0,20*1,10=9,460 [B] 
a+b=110,660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</si>
  <si>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</si>
  <si>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21</t>
  </si>
  <si>
    <t>13173</t>
  </si>
  <si>
    <t>HLOUBENÍ JAM ZAPAŽ I NEPAŽ TŘ. I</t>
  </si>
  <si>
    <t>vše se odveze, pro vsakovací šachty od HTÚ</t>
  </si>
  <si>
    <t>VŠ 1.1 v chodníku: 
2,78*2,78*2,25=17,389 [A] 
2*1,125*3,905*2,25=19,769 [B] 
VŠ 2.1 ve vozovce: 
2,26*2,26*1,92=9,807 [C] 
2*0,96*3,22*1,92=11,870 [D] 
VŠ 3.1 v nezpevněném: 
2,78*2,78*2,49=19,244 [E] 
2*1,245*4,025*2,49=24,955 [F] 
Celkem: A+B+C+D+E+F=103,034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</si>
  <si>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</si>
  <si>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22</t>
  </si>
  <si>
    <t>13273</t>
  </si>
  <si>
    <t>HLOUBENÍ RÝH ŠÍŘ DO 2M PAŽ I NEPAŽ TŘ. I</t>
  </si>
  <si>
    <t>vše se odveze, vč. pažení, vč. rozšíření a prohloubení pro vpusti a výkopu pro štěrbinový žlab od HTÚ</t>
  </si>
  <si>
    <t>dle výkazu výkopu rýh - viz. příloha TZ (list 1): 
27,144=27,144 [A] 
rozšíření pro vpusti: 
1,8*0,65*(2*0,43+0,7)=1,825 [B] 
prohloubení pro vpusti: 
1,8*1,8*0,57*3=5,540 [C] 
výkop pro štěrbinový žlab: 
6,32*1,6*0,15=1,517 [D] 
Celkem: A+B+C+D=36,026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</si>
  <si>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</si>
  <si>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23</t>
  </si>
  <si>
    <t>17120</t>
  </si>
  <si>
    <t>ULOŽENÍ SYPANINY DO NÁSYPŮ A NA SKLÁDKY BEZ ZHUT</t>
  </si>
  <si>
    <t>dle pol. 014121: 
139,06=139,060 [A]</t>
  </si>
  <si>
    <t>Položka zahrnuje:  
- kompletní provedení zemní konstrukce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</si>
  <si>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24</t>
  </si>
  <si>
    <t>17481A</t>
  </si>
  <si>
    <t>ZÁSYP JAM A RÝH Z NAKUPOVANÝCH MATERIÁLŮ</t>
  </si>
  <si>
    <t>hlinito písčitá zemina se zhutněním - vč. dovozu ze zdroje dle zhotovitele a poplatku za nakoupení</t>
  </si>
  <si>
    <t>výkop rýh: 36,026=36,026 [A] 
Odpočet z rýh: 
podsypy: -3,094=-3,094 [B] 
obsypy vč.trub: -16,027=-16,027 [C] 
desky pod vpusti: -0,972=-0,972 [D] 
vpusti: -3,1416*0,55*0,55/4*(1,56+3*0,57)=-0,777 [E] 
deska a obet.štěrbinového žlabu ve výkopu: -0,32=-0,320 [F] 
štěrbinový žlab ve výkopu: -0,0045*5,12=-0,023 [G] 
Celkem: A+B+C+D+E+F+G=14,813 [H]</t>
  </si>
  <si>
    <t>Položka zahrnuje:  
- kompletní provedení zemní konstrukce vč. výběru vhodného materiálu   
- nákup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a ochrana případně zhutnění podloží a svahů  
- svahování, hutnění a uzavírání povrchů svahů  
- zřízení lavic na svazích a zásyp rýh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případné prohození nebo třídění materiálu.</t>
  </si>
  <si>
    <t>25</t>
  </si>
  <si>
    <t>17581</t>
  </si>
  <si>
    <t>A</t>
  </si>
  <si>
    <t>OBSYP POTRUBÍ A OBJEKTŮ Z NAKUPOVANÝCH MATERIÁLŮ</t>
  </si>
  <si>
    <t>obsypvsakovacích šachet po zemní pláň komunikace -zemina tř. G1 - G3 se zhutněním - vč. dovozu ze zdroje dle zhotovitele a poplatku za nakoupení</t>
  </si>
  <si>
    <t>výkop jam: 103,034=103,034 [A] 
Odpočet z jam: 
kačírek: -39,06=-39,060 [B] 
VŠ: 
-3,1416*2,18*2,18/4*2,25=-8,398 [C] 
-3,1416*1,66*1,66/4*1,92=-4,155 [D] 
-3,1416*2,18*2,18/4*2,49=-9,294 [E] 
Celkem: A+B+C+D+E=42,127 [F]</t>
  </si>
  <si>
    <t>26</t>
  </si>
  <si>
    <t>B</t>
  </si>
  <si>
    <t>hutněný obsyp potrubí (300 mm nad vrch potrubí), frakce 0-16 mm, vč.ztratného, zhutnění</t>
  </si>
  <si>
    <t>obsyp vč.trub: 
3,58*1,1*0,47=1,851 [A] 
23,48*1,15*0,525=14,176 [B] 
odpočet trub: 
-3,1416*0,17*0,17/4*3,58=-0,081 [C] 
-3,1416*0,225*0,225/4*23,48=-0,934 [D] 
Celkem: A+B+C+D=15,012 [E] 
(15,012*1,03*1,13*1,67=29,18 t)</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</si>
  <si>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</si>
  <si>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27</t>
  </si>
  <si>
    <t>18233</t>
  </si>
  <si>
    <t>ROZPROSTŘENÍ ORNICE V ROVINĚ V TL DO 0,20M</t>
  </si>
  <si>
    <t>M2</t>
  </si>
  <si>
    <t>zpětné rozprostření ornice - ornice ze zemníku</t>
  </si>
  <si>
    <t>dle situace 
9+11+14+11+11=56,000 [A] 
a*0,20=11,200 [B]</t>
  </si>
  <si>
    <t>položka zahrnuje: 
nutné přemístění ornice z dočasných skládek vzdálených do 50m 
rozprostření ornice v předepsané tloušťce v rovině a ve svahu do 1:5</t>
  </si>
  <si>
    <t>28</t>
  </si>
  <si>
    <t>18241</t>
  </si>
  <si>
    <t>ZALOŽENÍ TRÁVNÍKU RUČNÍM VÝSEVEM</t>
  </si>
  <si>
    <t>dle situace 
18+14,5=32,500 [A]</t>
  </si>
  <si>
    <t>Zahrnuje dodání předepsané travní směsi, její výsev na ornici, zalévání, první pokosení, to vše bez ohledu na sklon terénu</t>
  </si>
  <si>
    <t>29</t>
  </si>
  <si>
    <t>18247</t>
  </si>
  <si>
    <t>OŠETŘOVÁNÍ TRÁVNÍKU</t>
  </si>
  <si>
    <t>Zahrnuje pokosení se shrabáním, naložení shrabků na dopravní prostředek, s odvozem a se složením, to vše bez ohledu na sklon terénu 
zahrnuje nutné zalití a hnojení</t>
  </si>
  <si>
    <t>Základy</t>
  </si>
  <si>
    <t>30</t>
  </si>
  <si>
    <t>212635</t>
  </si>
  <si>
    <t>TRATIVODY KOMPL Z TRUB Z PLAST HM DN DO 150MM, RÝHA TŘ I</t>
  </si>
  <si>
    <t>kompletní trativody včetně výkopu. Dno betonové lože do 100mmm C16/20, potrubí DN 100, obsyp 16/32. Rýha 0,40 x 0,40 m 
včetně dopojení na uliční vpusti</t>
  </si>
  <si>
    <t>dle situace 
64=64,000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</si>
  <si>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</si>
  <si>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31</t>
  </si>
  <si>
    <t>21361</t>
  </si>
  <si>
    <t>DRENÁŽNÍ VRSTVY Z GEOTEXTILIE</t>
  </si>
  <si>
    <t>geotextilie 200 g/m2 s přesahy pro zavaření - vsakovací zařízení</t>
  </si>
  <si>
    <t>2*2,78*2,78=15,457 [A] 
2,26*2,26=5,108 [B] 
4*4,0*2,3=36,800 [C] 
4*3,5*2,0=28,000 [D] 
4*4,2*2,5=42,000 [E] 
Celkem: A+B+C+D+E=127,365 [F]</t>
  </si>
  <si>
    <t>Popisy prací zahrnují veškerý materiál, výrobky a polotovary, včetně mimostaveništní a vnitrostaveništní dopravy (rovněž přesuny), včetně naložení a složení, případně s uložením</t>
  </si>
  <si>
    <t>32</t>
  </si>
  <si>
    <t>b</t>
  </si>
  <si>
    <t>separační a fitrační geotextilie na pláni (parapláni) dle TP 97  CBR &gt; 3 kN</t>
  </si>
  <si>
    <t>dle situace 
(232+62+82,5+82+5+5,5)*1,15=539,350 [A]</t>
  </si>
  <si>
    <t>Položka zahrnuje: 
- dodávku předepsané geotextilie (včetně nutných přesahů) pro drenážní vrstvu, včetně mimostaveništní a vnitrostaveništní dopravy 
- provedení drenážní vrstvy předepsaných rozměrů a předepsaného tvaru</t>
  </si>
  <si>
    <t>33</t>
  </si>
  <si>
    <t>21452</t>
  </si>
  <si>
    <t>SANAČNÍ VRSTVY Z KAMENIVA DRCENÉHO</t>
  </si>
  <si>
    <t>výměna AZ v případě nevyhovujícího podloží - čerpáno se souhlasem TDI</t>
  </si>
  <si>
    <t>dle situace 
v ploše skladby B 232*0,50*1,10=127,600 [A]</t>
  </si>
  <si>
    <t>položka zahrnuje dodávku předepsaného kameniva, mimostaveništní a vnitrostaveništní dopravu a jeho uložení 
není-li v zadávací dokumentaci uvedeno jinak, jedná se o nakupovaný materiál</t>
  </si>
  <si>
    <t>Vodorovné konstrukce</t>
  </si>
  <si>
    <t>34</t>
  </si>
  <si>
    <t>451312</t>
  </si>
  <si>
    <t>PODKLADNÍ A VÝPLŇOVÉ VRSTVY Z PROSTÉHO BETONU C12/15</t>
  </si>
  <si>
    <t>podkladní desky pod vpusti UV</t>
  </si>
  <si>
    <t>1,8*1,8*0,1*3=0,972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</si>
  <si>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</si>
  <si>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35</t>
  </si>
  <si>
    <t>451313</t>
  </si>
  <si>
    <t>PODKL A VÝPLŇ VRSTVY Z PROST BET DO C16/20 (B20)</t>
  </si>
  <si>
    <t>desky, kladečská vrstva a stabilizační klín štěrbinového žlabu</t>
  </si>
  <si>
    <t>Stěrbinový žlab: (plochy odečteny digitálně) 
Ž1:  
nad HTÚ: 
0,0055*(5,12+2*0,1)=0,029 [A] 
ve výkopu: 
0,009*(5,12+2*0,1)=0,048 [B] 
0,0111*(5,12+2*0,1)=0,059 [C] 
0,04*(5,12+2*0,1)=0,213 [D] 
Celkem: A+B+C+D=0,349 [E]</t>
  </si>
  <si>
    <t>36</t>
  </si>
  <si>
    <t>45157</t>
  </si>
  <si>
    <t>PODKLADNÍ A VÝPLŇOVÉ VRSTVY Z KAMENIVA TĚŽENÉHO</t>
  </si>
  <si>
    <t>štěrkopískový podsyp zrno 0-16 mm</t>
  </si>
  <si>
    <t>DN 150: 3,58*1,1*0,1=0,394 [A] 
DN 200: 23,48*1,15*0,1=2,700 [B] 
Celkem: A+B=3,094 [C]</t>
  </si>
  <si>
    <t>položka zahrnuje dodávku předepsaného kameniva, mimostaveništní a vnitrostaveništní dopravu a jeho uložení  
není-li v zadávací dokumentaci uvedeno jinak, jedná se o nakupovaný materiál</t>
  </si>
  <si>
    <t>37</t>
  </si>
  <si>
    <t>451573</t>
  </si>
  <si>
    <t>VÝPLŇ VRSTVY Z KAMENIVA TĚŽENÉHO, INDEX ZHUTNĚNÍ ID DO 0,9</t>
  </si>
  <si>
    <t>vsakovací obsyp z kačírku 16-32 mm</t>
  </si>
  <si>
    <t>jámy po vrch kačírku: 
VŠ 1.1 a VŠ 3.1: 
2*2,78*2,78*1,5=23,185 [A] 
2*2*0,75*3,53*1,5=15,885 [B] 
VŠ 2.1: 
2,26*2,26*1,5=7,661 [C] 
2*0,75*3,01*1,5=6,773 [D] 
odpočet VŠ po vrch kačírku: 
-2*3,1416*2,18*2,18/4*1,5=-11,198 [E] 
-3,1416*1,66*1,66/4*1,5=-3,246 [F] 
Celkem: A+B+C+D+E+F=39,060 [G]</t>
  </si>
  <si>
    <t>Komunikace</t>
  </si>
  <si>
    <t>38</t>
  </si>
  <si>
    <t>562131</t>
  </si>
  <si>
    <t>VOZOVKOVÉ VRSTVY Z MATERIÁLŮ STABIL CEMENTEM TŘ I TL DO 150MM</t>
  </si>
  <si>
    <t>SC 0/32  C8/10  tl. 120 mm - podkladní vrstva prahy</t>
  </si>
  <si>
    <t>dle situace 
10+20+10+5+12+5=62,000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</si>
  <si>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</si>
  <si>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39</t>
  </si>
  <si>
    <t>56333</t>
  </si>
  <si>
    <t>VOZOVKOVÉ VRSTVY ZE ŠTĚRKODRTI TL. DO 150MM</t>
  </si>
  <si>
    <t>ŠDb 0/32 - podkladní vrstva chodníků  a komunikace 150 mm</t>
  </si>
  <si>
    <t>dle situace 
v ploše chodníků a sjezdů 13,5+50+15+2+2+82+5+5,5=175,000 [A] 
v ploše komunikace a prahů (232+62)*1,05=308,700 [B] 
a+b=483,700 [C]</t>
  </si>
  <si>
    <t>- dodání kameniva předepsané kvality a zrnitosti 
- rozprostření a zhutnění vrstvy v předepsané tloušťce 
- zřízení vrstvy bez rozlišení šířky, pokládání vrstvy po etapách 
- nezahrnuje postřiky, nátěry</t>
  </si>
  <si>
    <t>40</t>
  </si>
  <si>
    <t>56334</t>
  </si>
  <si>
    <t>VOZOVKOVÉ VRSTVY ZE ŠTĚRKODRTI TL. DO 200MM</t>
  </si>
  <si>
    <t>ŠDb 0/63 - tl. 200mm</t>
  </si>
  <si>
    <t>dle situace 
v ploše komunikace (232)*1,05=243,600 [A] 
v ploše skladby sjezdu 82*1,05=86,100 [B] 
a+b=329,700 [C]</t>
  </si>
  <si>
    <t>41</t>
  </si>
  <si>
    <t>577212</t>
  </si>
  <si>
    <t>VRSTVY PRO OBNOVU, OPRAVY - SPOJ POSTŘIK DO 0,5KG/M2</t>
  </si>
  <si>
    <t>spoj. postřiky v napojení Jiráskova a Čechova</t>
  </si>
  <si>
    <t>30*0,5+20*0,5=25,000 [A] 
a*2=50,000 [B]</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</si>
  <si>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</si>
  <si>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42</t>
  </si>
  <si>
    <t>5774AE</t>
  </si>
  <si>
    <t>VRSTVY PRO OBNOVU A OPRAVY Z ASF BETONU ACO 11+, 11S</t>
  </si>
  <si>
    <t>obnova krytu Čechova a Jiráskova  ACO 11+</t>
  </si>
  <si>
    <t>Jiráskova 30*0,50*0,04+ 
Čechova 20*0,50*0,04=1,000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</si>
  <si>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</si>
  <si>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43</t>
  </si>
  <si>
    <t>5774CF</t>
  </si>
  <si>
    <t>VRSTVY PRO OBNOVU A OPRAVY Z ASF BETONU ACL 16</t>
  </si>
  <si>
    <t>ložná pro napojení Jiráskova a Čechova</t>
  </si>
  <si>
    <t>Jiráskova 30*0,5*0,06+ 
Čechova 20*0,5*0,06=1,500 [A]</t>
  </si>
  <si>
    <t>44</t>
  </si>
  <si>
    <t>582612</t>
  </si>
  <si>
    <t>KRYTY Z BETON DLAŽDIC SE ZÁMKEM ŠEDÝCH TL 80MM DO LOŽE Z KAM</t>
  </si>
  <si>
    <t>betonová (zámková) dlažba včetně 2x vyspárování drtí - konstrukce chodníků a vjezdů</t>
  </si>
  <si>
    <t>dle situace 
chodníkové plochy 13,5+50+15+2+2=82,500 [A] 
vjezdy 82=82,000 [B] 
plocha komunikace 232=232,000 [C] 
a+b+c=396,500 [D]</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</si>
  <si>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</si>
  <si>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45</t>
  </si>
  <si>
    <t>582618</t>
  </si>
  <si>
    <t>KRYTY Z BETON DLAŽDIC SE ZÁMKEM ŠEDÝCH RELIÉF TL 80MM DO LOŽE Z KAM</t>
  </si>
  <si>
    <t>umělá vodící linie</t>
  </si>
  <si>
    <t>dle situace 
7*0,50=3,500 [A]</t>
  </si>
  <si>
    <t>46</t>
  </si>
  <si>
    <t>58261B</t>
  </si>
  <si>
    <t>KRYTY Z BETON DLAŽDIC SE ZÁMKEM BAREV RELIÉF TL 80MM DO LOŽE Z KAM</t>
  </si>
  <si>
    <t>varovný a signální pás včetně 2x vyspárování drtí - červená barva, dlažba s hmatovými výstupky</t>
  </si>
  <si>
    <t>dle situace 
(9+3,5)*0,40=5,000 [A] 
(6+5)*0,80=8,800 [B] 
a+b=13,800 [C]</t>
  </si>
  <si>
    <t>47</t>
  </si>
  <si>
    <t>587206</t>
  </si>
  <si>
    <t>PŘEDLÁŽDĚNÍ KRYTU Z BETONOVÝCH DLAŽDIC SE ZÁMKEM</t>
  </si>
  <si>
    <t>předláždění části stávajících dlažeb v místě napojení včetně 2x vyspárování drtí</t>
  </si>
  <si>
    <t>dle situace  
3,5*5,0+2,2*5,0=28,500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</si>
  <si>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</si>
  <si>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Přidružená stavební výroba</t>
  </si>
  <si>
    <t>48</t>
  </si>
  <si>
    <t>711507</t>
  </si>
  <si>
    <t>OCHRANA IZOLACE NA POVRCHU Z PE FÓLIE</t>
  </si>
  <si>
    <t>separační a izolační nopová folie podél soklů objektů</t>
  </si>
  <si>
    <t>dle situace souběh s objekty 
(95+15)*1,5=165,000 [A]</t>
  </si>
  <si>
    <t>položka zahrnuje: 
- dodání  předepsaného ochranného materiálu 
- zřízení ochrany izolace</t>
  </si>
  <si>
    <t>Potrubí</t>
  </si>
  <si>
    <t>49</t>
  </si>
  <si>
    <t>87433A</t>
  </si>
  <si>
    <t>POTRUBÍ Z TRUB PLASTOVÝCH ODPADNÍCH DN DO 150MM</t>
  </si>
  <si>
    <t>PP SN 16, DN 150 mm, včetně tvarovek, počet MJ dle výkresové dokumentace, vč.montáže</t>
  </si>
  <si>
    <t>dle výkazu přípojek: 
3,58+0,51=4,090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</si>
  <si>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</si>
  <si>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50</t>
  </si>
  <si>
    <t>87434A</t>
  </si>
  <si>
    <t>POTRUBÍ Z TRUB PLASTOVÝCH ODPADNÍCH DN DO 200MM</t>
  </si>
  <si>
    <t>PP SN 16, DN 200 mm, včetně tvarovek, systému dodatečného připojení na VŠ;  počet MJ dle výkresové dokumentace, vč.montáže</t>
  </si>
  <si>
    <t>dle výkazu přípojek: 
4,31+12,2+6,97=23,480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</si>
  <si>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</si>
  <si>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51</t>
  </si>
  <si>
    <t>89593N</t>
  </si>
  <si>
    <t>VSAKOVACÍ ŠACHTY Z BET. DÍLCŮ 2000</t>
  </si>
  <si>
    <t>SOUBOR</t>
  </si>
  <si>
    <t>dodávka a montáž vsakovacích šachet ze skruží DN 2000/1000/90 drenážních, skruží DN 2000/500/90 drenážních a kónusů DN 2000/600/800/100 D 400; vč. montáže a dopravy</t>
  </si>
  <si>
    <t>2=2,000 [A]</t>
  </si>
  <si>
    <t>52</t>
  </si>
  <si>
    <t>89594N</t>
  </si>
  <si>
    <t>VSAKOVACÍ ŠACHTY Z BET. DÍLCŮ 1500</t>
  </si>
  <si>
    <t>dodávka a montáž vsakovacích šachet ze skruží DN 1500/1000/80 drenážních, skruží DN 1500/500/80 drenážních a kónusu DN 1500/600/700/100 D 400; vč. montáže a dopravy</t>
  </si>
  <si>
    <t>53</t>
  </si>
  <si>
    <t>89712</t>
  </si>
  <si>
    <t>VPUSŤ KANALIZAČNÍ ULIČNÍ KOMPLETNÍ Z BETONOVÝCH DÍLCŮ</t>
  </si>
  <si>
    <t>KUS</t>
  </si>
  <si>
    <t>s kalovým prostorem a velkým košem dle PD</t>
  </si>
  <si>
    <t>dle situace: 
3=3,000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</si>
  <si>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</si>
  <si>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54</t>
  </si>
  <si>
    <t>899112</t>
  </si>
  <si>
    <t>POKLOPY LITINOVÉ SAMOSTATNÉ</t>
  </si>
  <si>
    <t>litinové poklopy výšky rámu 160 mm na VŠ bez otvorů</t>
  </si>
  <si>
    <t>dle dokumentace: 
3=3,000 [A]</t>
  </si>
  <si>
    <t>Položka zahrnuje dodávku a osazení předepsaného poklopu včetně rámu</t>
  </si>
  <si>
    <t>55</t>
  </si>
  <si>
    <t>89921</t>
  </si>
  <si>
    <t>VÝŠKOVÁ ÚPRAVA POKLOPŮ</t>
  </si>
  <si>
    <t>výšková úprava poklopů šachet MěVaK</t>
  </si>
  <si>
    <t>1+1=2,000 [A]</t>
  </si>
  <si>
    <t>- položka výškové úpravy zahrnuje všechny nutné práce a materiály pro zvýšení nebo snížení zařízení (včetně nutné úpravy stávajícího povrchu vozovky nebo chodníku).</t>
  </si>
  <si>
    <t>56</t>
  </si>
  <si>
    <t>899632</t>
  </si>
  <si>
    <t>ZKOUŠKA VODOTĚSNOSTI POTRUBÍ DN DO 150MM</t>
  </si>
  <si>
    <t>dle položky 87433: 
4,09=4,090 [A]</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</si>
  <si>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</si>
  <si>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57</t>
  </si>
  <si>
    <t>899642</t>
  </si>
  <si>
    <t>ZKOUŠKA VODOTĚSNOSTI POTRUBÍ DN DO 200MM</t>
  </si>
  <si>
    <t>dle položky 87434: 
23,48=23,480 [A]</t>
  </si>
  <si>
    <t>58</t>
  </si>
  <si>
    <t>89980</t>
  </si>
  <si>
    <t>TELEVIZNÍ PROHLÍDKA POTRUBÍ</t>
  </si>
  <si>
    <t>rozsah prohlídky popsán v TZ</t>
  </si>
  <si>
    <t>dle výkresové dokumentace: 
2*(4,09+23,48)=55,140 [A]</t>
  </si>
  <si>
    <t>položka zahrnuje prohlídku potrubí televizní kamerou, záznam prohlídky na nosičích DVD a vyhotovení závěrečného písemného protokolu</t>
  </si>
  <si>
    <t>Ostatní konstrukce a práce</t>
  </si>
  <si>
    <t>59</t>
  </si>
  <si>
    <t>914123</t>
  </si>
  <si>
    <t>DOPRAVNÍ ZNAČKY ZÁKLADNÍ VELIKOSTI OCELOVÉ FÓLIE TŘ 1 - DEMONTÁŽ</t>
  </si>
  <si>
    <t>Položka zahrnuje odstranění, demontáž a odklizení materiálu s odvozem na předepsané místo</t>
  </si>
  <si>
    <t>60</t>
  </si>
  <si>
    <t>914913</t>
  </si>
  <si>
    <t>SLOUPKY A STOJKY DZ Z OCEL TRUBEK ZABETON DEMONTÁŽ</t>
  </si>
  <si>
    <t>stávající sloupky SDZ</t>
  </si>
  <si>
    <t>61</t>
  </si>
  <si>
    <t>915401</t>
  </si>
  <si>
    <t>VODOROVNÉ DOPRAVNÍ ZNAČENÍ BETON PREFABRIK - DODÁVKA A POKLÁDKA</t>
  </si>
  <si>
    <t>betonová přídlažba bílá do bet. lože</t>
  </si>
  <si>
    <t>dle situace 
na ulici Jiráskova 30*0,250=7,500 [A]</t>
  </si>
  <si>
    <t>zahrnuje dodávku betonových prefabrikátů a jejich osazení do předepsaného lože</t>
  </si>
  <si>
    <t>62</t>
  </si>
  <si>
    <t>915402</t>
  </si>
  <si>
    <t>VODOR DOPRAV ZNAČ BETON PREFABRIK - ODSTRANĚNÍ</t>
  </si>
  <si>
    <t>dle situace 
na ulici Jiráskova (8+15)*0,25=5,750 [A]</t>
  </si>
  <si>
    <t>zahrnuje odstranění a odklizení vybouraného materiálu s odvozem na skládku</t>
  </si>
  <si>
    <t>63</t>
  </si>
  <si>
    <t>91710</t>
  </si>
  <si>
    <t>OBRUBY Z BETONOVÝCH PALISÁD</t>
  </si>
  <si>
    <t>ochranná palisáda s dílců výšky 600mm do betonového lože</t>
  </si>
  <si>
    <t>dle situace 
0,120*0,165*0,600*80*1,20=1,140 [A]</t>
  </si>
  <si>
    <t>Položka zahrnuje: 
dodání a pokládku betonových palisád o rozměrech předepsaných zadávací dokumentací 
betonové lože i boční betonovou opěrku.</t>
  </si>
  <si>
    <t>64</t>
  </si>
  <si>
    <t>917212</t>
  </si>
  <si>
    <t>ZÁHONOVÉ OBRUBY Z BETONOVÝCH OBRUBNÍKŮ ŠÍŘ 80MM</t>
  </si>
  <si>
    <t>chodníkový obrubník přímý 80/250/1000 (500) včetně bet. lože C16/20 s boční opěrou</t>
  </si>
  <si>
    <t>dle situace 
34+70=104,000 [A]</t>
  </si>
  <si>
    <t>Položka zahrnuje: 
dodání a pokládku betonových obrubníků o rozměrech předepsaných zadávací dokumentací 
betonové lože i boční betonovou opěrku.</t>
  </si>
  <si>
    <t>65</t>
  </si>
  <si>
    <t>917224</t>
  </si>
  <si>
    <t>SILNIČNÍ A CHODNÍKOVÉ OBRUBY Z BETONOVÝCH OBRUBNÍKŮ ŠÍŘ 150MM</t>
  </si>
  <si>
    <t>obruby komunikace do betonového lože s boční opěrou - přímé</t>
  </si>
  <si>
    <t>dle situace 
15+5=20,000 [A]</t>
  </si>
  <si>
    <t>66</t>
  </si>
  <si>
    <t>obruby komunikace do betonového lože s boční opěrou - obloukové</t>
  </si>
  <si>
    <t>dle situace 
2+2=4,000 [A]</t>
  </si>
  <si>
    <t>67</t>
  </si>
  <si>
    <t>c</t>
  </si>
  <si>
    <t>přejízdné obruby do komunikace do betonového lože</t>
  </si>
  <si>
    <t>dle situace 
5,2*4+4,5*3+6=40,300 [A]</t>
  </si>
  <si>
    <t>68</t>
  </si>
  <si>
    <t>917427</t>
  </si>
  <si>
    <t>CHODNÍKOVÉ OBRUBY Z KAMENNÝCH OBRUBNÍKŮ ŠÍŘ 300MM</t>
  </si>
  <si>
    <t>zpětné uložení stávajících pískovcových obrub + využití výzisku stavebníka, včetně očištění a úprav 
do betonového lože s boční opěrou</t>
  </si>
  <si>
    <t>Položka zahrnuje: 
dodání a pokládku kamenných obrubníků o rozměrech předepsaných zadávací dokumentací 
betonové lože i boční betonovou opěrku.</t>
  </si>
  <si>
    <t>69</t>
  </si>
  <si>
    <t>919112</t>
  </si>
  <si>
    <t>ŘEZÁNÍ ASFALTOVÉHO KRYTU VOZOVEK TL DO 100MM</t>
  </si>
  <si>
    <t>řezání pro napojení na stávající stav</t>
  </si>
  <si>
    <t>Jiráskova 30+0,5+0,5=31,000 [A] 
Čechova 20+0,5+0,5=21,000 [B] 
a+b=52,000 [C]</t>
  </si>
  <si>
    <t>položka zahrnuje řezání vozovkové vrstvy v předepsané tloušťce, včetně spotřeby vody</t>
  </si>
  <si>
    <t>70</t>
  </si>
  <si>
    <t>931316</t>
  </si>
  <si>
    <t>TĚSNĚNÍ DILATAČ SPAR ASF ZÁLIVKOU PRŮŘ DO 800MM2</t>
  </si>
  <si>
    <t>zatěsnění spar - zalití komůrky za horka asfaltovou zálivkou</t>
  </si>
  <si>
    <t>položka zahrnuje dodávku a osazení předepsaného materiálu, očištění ploch spáry před úpravou, očištění okolí spáry po úpravě 
nezahrnuje těsnící profil</t>
  </si>
  <si>
    <t>71</t>
  </si>
  <si>
    <t>935161</t>
  </si>
  <si>
    <t>MIKROŠTĚRBINOVÉ ŽLABY S PŘERUŠOVANOU ŠTĚRBINOU BEZ VNITŘNÍHO SPÁDU</t>
  </si>
  <si>
    <t>štěrbinový žlab z mikroštěrbinových trub pro zatížení D 400 bez vnitřního spádu; vč. záslepek, 1 vpusťového kusu základního</t>
  </si>
  <si>
    <t>dle dokumentace: 
5,12=5,120 [A]</t>
  </si>
  <si>
    <t>položka zahrnuje: 
- veškerý materiál, výrobky a polotovary, včetně mimostaveništní a vnitrostaveništní dopravy (rovněž přesuny), včetně naložení a složení,případně s uložením. 
- veškeré práce nutné pro zřízení těchto konstrukcí, včetně zemních prací, lože, ukončení, patek, spárování, úpravy vtoku a výtoku. Měří se v [m] délky osy žlabu bez čistících kusů a odtokových vpustí.</t>
  </si>
  <si>
    <t>72</t>
  </si>
  <si>
    <t>935212</t>
  </si>
  <si>
    <t>PŘÍKOPOVÉ ŽLABY Z BETON TVÁRNIC ŠÍŘ DO 600MM DO BETONU TL 100MM</t>
  </si>
  <si>
    <t>betonové žlabovky šířky 600 mm do betonového lože</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</si>
  <si>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</si>
  <si>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SO 102</t>
  </si>
  <si>
    <t>Rekonstrukce ul. Plk. Švece - východní část</t>
  </si>
  <si>
    <t>pol. 11332 143,50+ 
pol. 11334 5,4+ 
pol. 11347 2,7+ 
pol. 11348 62,4+ 
pol. 11352 29*0,2*0,5 
=216,900 [A]</t>
  </si>
  <si>
    <t>zemina, odpad z čištění kanalizace (bahno, nánosy)</t>
  </si>
  <si>
    <t>pol. 12373 165,0+ 
pol. 132373 z rýh: 26,516+ 
pol. 13173 z jam: 97,034+ 
bahno a usazeniny z čištění trub: 0,0079*21=288,716 [A]</t>
  </si>
  <si>
    <t>pol. 11313 3,6=3,600 [A]</t>
  </si>
  <si>
    <t>dle situace 
v napojení na ul. Čechova 36*0,10=3,600 [A]</t>
  </si>
  <si>
    <t>dle situace 
pod asf. krytem 36*0,220=7,920 [A] 
kryt a podklad v ploše nezpevněné části 509*0,270=137,430 [B] 
a+b=145,350 [C]</t>
  </si>
  <si>
    <t>dle situace  
pod asfaltovou plochou v napojení na ul. Čechova  36*0,150=5,400 [A]</t>
  </si>
  <si>
    <t>dle situace 
(10)*0,270=2,700 [A]</t>
  </si>
  <si>
    <t>dle situace 
pod chodníky (52+10+13+29+108+7+12)*0,270=62,370 [B]</t>
  </si>
  <si>
    <t>dle situace 
9+20=29,000 [A]</t>
  </si>
  <si>
    <t>dle situace 
v napojení na ul. Jiráskova 35=35,000 [A] 
v délce pl. Švece 160=160,000 [B] 
a+b=195,000 [C]</t>
  </si>
  <si>
    <t>dle situace 
9+25=34,000 [A]</t>
  </si>
  <si>
    <t>podél obrub Čechova 
25*0,50=12,500 [A] 
a*0,10=1,250 [B]</t>
  </si>
  <si>
    <t>dle situace 
spáry v napojení na stávající konstrukci 10+ 
spáry podél obrub na hlavní silnici 5+5+ 
spáry podél obrubníku 108+ 
spáry podél dvoulinky 91+ 
spáry Čechova 25+0,5+0,5=245,000 [A]</t>
  </si>
  <si>
    <t>dle situace 
(50+10+40+155+55)*0,20=62,000 [A]</t>
  </si>
  <si>
    <t>dle situace pod úroveň odstraněnách podkladů 
v ploše nezpevněné komunikace 509*0,20*1,10=111,980 [A] 
v ploše dlažděných krytů (231+10)*0,20*1,10=53,020 [B] 
a+b=165,000 [C]</t>
  </si>
  <si>
    <t>12993</t>
  </si>
  <si>
    <t>ČIŠTĚNÍ POTRUBÍ DN DO 200MM</t>
  </si>
  <si>
    <t>čištění celé stávající přípojky pro napojení UV 4.2; množství nánosů odhadnuto 1/4 profilu</t>
  </si>
  <si>
    <t>odečteno digitálně ze situace: 
21=21,000 [A]</t>
  </si>
  <si>
    <t>- vodorovná a svislá doprava, přemístění, přeložení, manipulace s výkopkem a uložení na skládku (bez poplatku)</t>
  </si>
  <si>
    <t>vše se odveze,  pro vsakovací šachty od HTÚ</t>
  </si>
  <si>
    <t>pro VŠ 1.2 až VŠ 3.2 od HTÚ ve vozovce (-0,42 od U.T.): 
3*2,78*2,78*2,07=47,993 [A] 
3*2*1,035*3,815*2,07=49,041 [B] 
Celkem: A+B=97,034 [C]</t>
  </si>
  <si>
    <t>vše se odveze, vč. pažení, vč. rozšíření a prohloubení pro vpusti</t>
  </si>
  <si>
    <t>dle výkazu výkopu rýh - viz. příloha TZ (list 1): 
15,619=15,619 [A] 
rozšíření pro vpusti: 
1,8*0,65*4*0,75=3,510 [B] 
prohloubení pro vpusti: 
1,8*1,8*0,57*4=7,387 [C] 
Celkem: A+B+C=26,516 [D]</t>
  </si>
  <si>
    <t>zemina a bahno z čištění trub</t>
  </si>
  <si>
    <t>dle pol. 014121: 
123,716=123,716 [A]</t>
  </si>
  <si>
    <t>výkop rýh: 26,516=26,516 [A] 
Odpočet z rýh: 
podsypy: -1,318=-1,318 [B] 
obsypy vč.trub: -6,919=-6,919 [C] 
desky pod vpusti: -1,296=-1,296 [D] 
vpusti: -3,1416*0,55*0,55/4*(3+4*0,57)=-1,254 [E] 
Celkem: A+B+C+D+E=15,729 [F]</t>
  </si>
  <si>
    <t>obsyp vsakovacích šachet po zemní pláň komunikace -zemina tř. G1 - G3 se zhutněním - vč. dovozu ze zdroje dle zhotovitele a poplatku za nakoupení</t>
  </si>
  <si>
    <t>výkop jam: 97,034=97,034 [A] 
Odpočet z jam: 
kačírek: -41,81=-41,810 [B] 
VŠ: -3,1416*2,18*2,18/4*2,07*3=-23,179 [C] 
Celkem: A+B+C=32,045 [D]</t>
  </si>
  <si>
    <t>hutněný obsyp potrubí (300 mm nad vrch potrubí), frakce 0-16 mm, vč.ztratného, zhutnění; vč. opravy obsypu na stáv.přípojce v místě napojení "UV-4.2"</t>
  </si>
  <si>
    <t>obsyp vč.trub: 
11,46*1,15*0,525=6,919 [A] 
odpočet trub: 
-3,1416*0,225*0,225/4*11,46=-0,456 [B] 
Celkem: A+B=6,463 [C] 
(6,463*1,03*1,13*1,67=12,56 t)</t>
  </si>
  <si>
    <t>dle situace 
9+11+14+11+11=56,000 [A]</t>
  </si>
  <si>
    <t>dle situace 
13+35+38+12=98,000 [A]</t>
  </si>
  <si>
    <t>geotextilie 200 g/m2 s přesahy pro zavaření - vsakovací šachty</t>
  </si>
  <si>
    <t>3*2,78*2,78=23,185 [A] 
3*4*4,0*2,10=100,800 [B] 
Celkem: A+B=123,985 [C]</t>
  </si>
  <si>
    <t>dle situace 
(440+35+126+54)*1,15=753,250 [A]</t>
  </si>
  <si>
    <t>dle situace 
v ploše skladby A 440*0,50*1,10=242,000 [A]</t>
  </si>
  <si>
    <t>1,8*1,8*0,1*4=1,296 [A]</t>
  </si>
  <si>
    <t>štěrkopískový podsyp zrno 0-16 mm vč. opravy podsypu na stáv.přípojce v místě napojení "UV-4.2"</t>
  </si>
  <si>
    <t>DN 200: 
(10,46+1)*1,15*0,1=1,318 [A]</t>
  </si>
  <si>
    <t>jámy po vrch kačírku: 
3*2,78*2,78*1,5=34,778 [A] 
3*2*0,75*3,53*1,5=23,828 [B] 
odpočet VŠ po vrch kačírku: 
-3*3,1416*2,18*2,18/4*1,5=-16,796 [C] 
Celkem: A+B+C=41,810 [D]</t>
  </si>
  <si>
    <t>56210</t>
  </si>
  <si>
    <t>VOZOVKOVÉ VRSTVY Z MATERIÁLŮ STABIL CEMENTEM</t>
  </si>
  <si>
    <t>SC 0/32, C8/10  tl. 120mm</t>
  </si>
  <si>
    <t>dle situace 
ve skladbě A 440*1,05*0,120=55,440 [A]</t>
  </si>
  <si>
    <t>ŠDa 0/32 tl. 150mm</t>
  </si>
  <si>
    <t>dle situace 
podkladní vrstva skladby B (35+126+54)*1,05=225,750 [A]</t>
  </si>
  <si>
    <t>dle situace 
v ploše skladby B (35+126+54)*1,05=225,750 [A]</t>
  </si>
  <si>
    <t>56335</t>
  </si>
  <si>
    <t>VOZOVKOVÉ VRSTVY ZE ŠTĚRKODRTI TL. DO 250MM</t>
  </si>
  <si>
    <t>ŠDa 0/32 - tl. 250 mm</t>
  </si>
  <si>
    <t>dle situace  
v ploše skladby A 440*1,05=462,000 [A]</t>
  </si>
  <si>
    <t>572123</t>
  </si>
  <si>
    <t>INFILTRAČNÍ POSTŘIK Z EMULZE DO 1,0KG/M2</t>
  </si>
  <si>
    <t>PI-E 0,6 kg/m2</t>
  </si>
  <si>
    <t>dle situace 
od ACP 440*1,04=457,600 [A]</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</si>
  <si>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</si>
  <si>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</si>
  <si>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t>
  </si>
  <si>
    <t>PS-E  0,40 kg/m2</t>
  </si>
  <si>
    <t>dle situace 
pod obrus 440+12=452,000 [A]</t>
  </si>
  <si>
    <t>574A33</t>
  </si>
  <si>
    <t>ASFALTOVÝ BETON PRO OBRUSNÉ VRSTVY ACO 11 TL. 40MM</t>
  </si>
  <si>
    <t>obrusná vrstva ACO 11  50/70</t>
  </si>
  <si>
    <t>dle situace 
v ploše komunikace 440+ 
v místě napojení 12 =452,000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</si>
  <si>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</si>
  <si>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574E56</t>
  </si>
  <si>
    <t>ASFALTOVÝ BETON PRO PODKLADNÍ VRSTVY ACP 16+, 16S TL. 60MM</t>
  </si>
  <si>
    <t>ložná a podkladní vrstva ACP 16+  50/70</t>
  </si>
  <si>
    <t>dle situace 
440*1,04=457,600 [A]</t>
  </si>
  <si>
    <t>spoj. postřiky v napojení Čechova</t>
  </si>
  <si>
    <t>25*0,5=12,500 [A] 
a*2=25,000 [B]</t>
  </si>
  <si>
    <t>obnova krytu Čechova ACO 11+</t>
  </si>
  <si>
    <t>Čechova 25*0,50*0,04=0,500 [A]</t>
  </si>
  <si>
    <t>ložná pro napojení Čechova</t>
  </si>
  <si>
    <t>Čechova 25*0,5*0,06=0,750 [A]</t>
  </si>
  <si>
    <t>PP SN 16, DN 200 mm, včetně tvarovek, spojky FLEX SEAL, systému dodatečného připojení na VŠ;  počet MJ dle výkresové dokumentace, vč.montáže</t>
  </si>
  <si>
    <t>dle výkazu přípojek: 
2,87+2,88+2,86+1,85=10,460 [A]</t>
  </si>
  <si>
    <t>3=3,000 [A]</t>
  </si>
  <si>
    <t>dle situace: 
4=4,000 [A]</t>
  </si>
  <si>
    <t>dle položky 87434: 
10,46=10,460 [A]</t>
  </si>
  <si>
    <t>včetně celé stávající přípojky pro napojení UV 4.2: 
2*(2,87+2,88+2,86+22,42)=62,060 [A]</t>
  </si>
  <si>
    <t>899901</t>
  </si>
  <si>
    <t>PŘEPOJENÍ PŘÍPOJEK</t>
  </si>
  <si>
    <t>položka zahrnuje řez na potrubí, dodání a osazení příslušných tvarovek a armatur</t>
  </si>
  <si>
    <t>dle situace 
0,120*0,165*0,600*35*1,20=0,499 [A]</t>
  </si>
  <si>
    <t>betonové obruby 80 x 250 pro zajištění plochy</t>
  </si>
  <si>
    <t>dle situace 
20+32=52,000 [A]</t>
  </si>
  <si>
    <t>dle situace 
7+7,5+5+7+7+5+7+2=47,500 [A]</t>
  </si>
  <si>
    <t>dle situace 
7+7=14,000 [A]</t>
  </si>
  <si>
    <t>dle situace 
8+27+12=47,000 [A]</t>
  </si>
  <si>
    <t>Čechova 25+0,5+0,5=26,000 [A]</t>
  </si>
  <si>
    <t>935812</t>
  </si>
  <si>
    <t>ŽLABY A RIGOLY DLÁŽDĚNÉ Z KOSTEK DROBNÝCH DO BETONU TL 100MM</t>
  </si>
  <si>
    <t>odvodňovací proužek - dlážděná dvoulinka podél obruby - žulové kostky 100 x 100 do betonového lože</t>
  </si>
  <si>
    <t>dle situace 
(13+34+38+6)*2=182,000 [A]</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</si>
  <si>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</si>
  <si>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969234</t>
  </si>
  <si>
    <t>VYBOURÁNÍ POTRUBÍ DN DO 200MM KANALIZAČ</t>
  </si>
  <si>
    <t>vč. vodorovného přesunu</t>
  </si>
  <si>
    <t>odečteno ze situace: 
0,6=0,600 [A]</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</si>
  <si>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</si>
  <si>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SO 131</t>
  </si>
  <si>
    <t>Rekonstrukce chodníků v ul. Plk. Švece - východní část</t>
  </si>
  <si>
    <t>dle situace 
18+14,5=32,500 [A] 
a*0,20=6,500 [B]</t>
  </si>
  <si>
    <t>separační geotextilie na pláň chodníků</t>
  </si>
  <si>
    <t>dle situace 
v plochách chodníků a sjezdů 
(217+30,5+14,1)*1,15=300,840 [A]</t>
  </si>
  <si>
    <t>SC 0/30  C3/4 tl. 150mm - podkladní vrstva v nároží chodníků</t>
  </si>
  <si>
    <t>dle situace 
nároží v chodníkové ploše 10+15=25,000 [A]</t>
  </si>
  <si>
    <t>ŠDb 0/32 - podkladní vrstva chodníků 150 mm</t>
  </si>
  <si>
    <t>dle situace 
v ploše chodníků a vjezdů 217+30,5+14,1=261,600 [A] 
a-25 =236,600 [B]  plocha bez vrstev SC</t>
  </si>
  <si>
    <t>dle situace 
chodníkové plochy 31+34+13,5+18+94,5+26=217,000 [A] 
vjezdy 9,5+13+8=30,500 [B] 
a+b=247,500 [C]</t>
  </si>
  <si>
    <t>dle situace 
(6,0+6,0+5,6+7,5+4,8+2,7+2,6)*0,40=14,080 [A]</t>
  </si>
  <si>
    <t>dle situace  
1,60*5,0+1,2*5,0=14,000 [A]</t>
  </si>
  <si>
    <t>dle situace souběh s objekty 
(103+45)*1,5=222,000 [A]</t>
  </si>
  <si>
    <t>85433</t>
  </si>
  <si>
    <t>POTRUBÍ Z TRUB LITINOVÝCH ODPADNÍCH HRDLOVÝCH DN DO 150MM</t>
  </si>
  <si>
    <t>úprava výšky čistících kusů a napojení střešních svodů</t>
  </si>
  <si>
    <t>dle situace 
1+1=2,000 [A]</t>
  </si>
  <si>
    <t>899121</t>
  </si>
  <si>
    <t>MŘÍŽE OCELOVÉ SAMOSTATNÉ</t>
  </si>
  <si>
    <t>stávající mříže sklepních světlíků - demontáž, očištěn, obnova PKO, zpětná montáž</t>
  </si>
  <si>
    <t>dle situace 
9=9,000 [A]</t>
  </si>
  <si>
    <t>Položka zahrnuje dodávku a osazení předepsané mříže včetně rámu</t>
  </si>
  <si>
    <t>89922</t>
  </si>
  <si>
    <t>VÝŠKOVÁ ÚPRAVA MŘÍŽÍ</t>
  </si>
  <si>
    <t>úprava sklepních světlíků v chodníku včetně očištění, sanace betonových konstrukcí a povrchů, dobetonování do 0,20 m3/světlík, provedení ochranného nátěru OS-4 a osazení nových ocelových rámů z úhelníků L60x5 včetně PKO</t>
  </si>
  <si>
    <t>9111A1</t>
  </si>
  <si>
    <t>ZÁBRADLÍ SILNIČNÍ S VODOR MADLY - DODÁVKA A MONTÁŽ</t>
  </si>
  <si>
    <t>dopravně bezpečnostní zábradlí včetně PKO dle TKP 19B  a základů a kotvení - vodorovné části</t>
  </si>
  <si>
    <t>dle situace 
11=11,000 [A]</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</si>
  <si>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</si>
  <si>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dopravně bezpečnostní zábradlí včetně PKO dle TKP 19B  a základů a kotvení - šikmé části</t>
  </si>
  <si>
    <t>dle situace 
6,5+5,5=12,000 [A]</t>
  </si>
  <si>
    <t>dle situace 
13,5+1+1+9+1+1+10+11,5+2,5=50,500 [A]</t>
  </si>
  <si>
    <t>chodníkový obrubník oblukový  80/250/1000 (500) včetně bet. lože C16/20 s boční opěrou</t>
  </si>
  <si>
    <t>dle situace 
6=6,000 [A]</t>
  </si>
  <si>
    <t>zpětné uložení stávajících pískovcových obrub + využití výzisku stavebníka, včetně očištění a úprav 
do betonového lože s boční opěrou 
- přímé části</t>
  </si>
  <si>
    <t>dle situace 
4,5+6,5+3,5+78+12,5+1,75=106,750 [A]</t>
  </si>
  <si>
    <t>zpětné uložení stávajících pískovcových obrub + využití výzisku stavebníka, včetně očištění a úprav 
do betonového lože s boční opěrou 
- obloukové části</t>
  </si>
  <si>
    <t>dle situace 
5,5+1,5+6,0=13,000 [A]</t>
  </si>
  <si>
    <t>SO 180.1</t>
  </si>
  <si>
    <t>Přechodné dopravní značení pro SO 101</t>
  </si>
  <si>
    <t>02720</t>
  </si>
  <si>
    <t>POMOC PRÁCE ZŘÍZ NEBO ZAJIŠŤ REGULACI A OCHRANU DOPRAVY</t>
  </si>
  <si>
    <t>Úhrnná částka musí obsahovat veškeré náklady na dočasné úpravy a regulaci dopravy (i pěší) na staveništi a nezbytné značení a opatření vyplývající z   
požadavků BOZP na staveništi vč. provizorních lávek a nájezdů, apod. Trasy pro pěší v souladu s vyhl. č. 398/2009 Sb., o obecných technických požadavcích zabezpečujících bezbariérové užívání staveb. Po dobu realizace stavby zajištěn přístup k objektům pro požární techniku, policie, záchranné služby. Včetně návrhu dočasného dopravního značení vč. jeho projednání s dotčenými orgány a organizacemi a získání stanovení DIO.</t>
  </si>
  <si>
    <t>914132</t>
  </si>
  <si>
    <t>DOPRAVNÍ ZNAČKY ZÁKLADNÍ VELIKOSTI OCELOVÉ FÓLIE TŘ 2 - MONTÁŽ S PŘEMÍSTĚNÍM</t>
  </si>
  <si>
    <t>dle situace DIO 
5+4+1+2=12,000 [A]</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</si>
  <si>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</si>
  <si>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</si>
  <si>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</si>
  <si>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dle situace DIO 
12=12,000 [A]</t>
  </si>
  <si>
    <t>914139</t>
  </si>
  <si>
    <t>DOPRAV ZNAČKY ZÁKLAD VEL OCEL FÓLIE TŘ 2 - NÁJEMNÉ</t>
  </si>
  <si>
    <t>KSDEN</t>
  </si>
  <si>
    <t>dle situace DIO 
12*4*7=336,000 [A]</t>
  </si>
  <si>
    <t>položka zahrnuje sazbu za pronájem dopravních značek a zařízení, počet jednotek je určen jako součin počtu značek a počtu dní použití</t>
  </si>
  <si>
    <t>914412</t>
  </si>
  <si>
    <t>DOPRAVNÍ ZNAČKY 100X150CM OCELOVÉ - MONTÁŽ S PŘEMÍSTĚNÍM</t>
  </si>
  <si>
    <t>dle situace DIO 
2=2,000 [A]</t>
  </si>
  <si>
    <t>914413</t>
  </si>
  <si>
    <t>DOPRAVNÍ ZNAČKY 100X150CM OCELOVÉ - DEMONTÁŽ</t>
  </si>
  <si>
    <t>914419</t>
  </si>
  <si>
    <t>DOPRAV ZNAČKY 100X150CM OCEL - NÁJEMNÉ</t>
  </si>
  <si>
    <t>dle situace DIO 
2*4*7=56,000 [A]</t>
  </si>
  <si>
    <t>916322</t>
  </si>
  <si>
    <t>DOPRAVNÍ ZÁBRANY Z2 S FÓLIÍ TŘ 2 - MONTÁŽ S PŘESUNEM</t>
  </si>
  <si>
    <t>dle situace DIO 
2 =2,000 [A] po celou dobu stavby</t>
  </si>
  <si>
    <t>položka zahrnuje: 
- přemístění zařízení z dočasné skládky a jeho osazení a montáž na místě určeném projektem 
- údržbu po celou dobu trvání funkce, náhradu zničených nebo ztracených kusů, nutnou opravu poškozených částí</t>
  </si>
  <si>
    <t>916323</t>
  </si>
  <si>
    <t>DOPRAVNÍ ZÁBRANY Z2 S FÓLIÍ TŘ 2 - DEMONTÁŽ</t>
  </si>
  <si>
    <t>Položka zahrnuje odstranění, demontáž a odklizení zařízení s odvozem na předepsané místo</t>
  </si>
  <si>
    <t>916329</t>
  </si>
  <si>
    <t>DOPRAVNÍ ZÁBRANY Z2 S FÓLIÍ TŘ 2 - NÁJEMNÉ</t>
  </si>
  <si>
    <t>položka zahrnuje sazbu za pronájem zařízení. Počet měrných jednotek se určí jako součin počtu zařízení a počtu dní použití.</t>
  </si>
  <si>
    <t>916342</t>
  </si>
  <si>
    <t>SMĚROV DESKY Z4 JEDNOSTR S FÓLIÍ TŘ 2 - MONTÁŽ S PŘESUNEM</t>
  </si>
  <si>
    <t>dle situace DIO 
na Jiráskova 10+ 
na Čechova 5=15,000 [A]</t>
  </si>
  <si>
    <t>916343</t>
  </si>
  <si>
    <t>SMĚROVACÍ DESKY Z4 JEDNOSTR S FÓLIÍ TŘ 2 - DEMONTÁŽ</t>
  </si>
  <si>
    <t>15=15,000 [A]</t>
  </si>
  <si>
    <t>916349</t>
  </si>
  <si>
    <t>SMĚROVACÍ DESKY Z4 JEDNOSTR S FÓLIÍ TŘ 2 - NÁJEMNÉ</t>
  </si>
  <si>
    <t>dle situace DIO 
15*4*7=420,000 [A]</t>
  </si>
  <si>
    <t>916722</t>
  </si>
  <si>
    <t>UPEVŇOVACÍ KONSTR - PODKLADNÍ DESKA OD 28KG - MONTÁŽ S PŘESUNEM</t>
  </si>
  <si>
    <t>dle situace  
SDZ  (5+4+1+2)*2=24,000 [A] 
IP (2)*2*2=8,000 [B] 
Z2 (1+1)*2*2=8,000 [C] 
Z4 (10+5)*2=30,000 [D] 
a+b+c+d=70,000 [E]</t>
  </si>
  <si>
    <t>916723</t>
  </si>
  <si>
    <t>UPEVŇOVACÍ KONSTR - PODKLADNÍ DESKA OD 28KG - DEMONTÁŽ</t>
  </si>
  <si>
    <t>70=70,000 [A]</t>
  </si>
  <si>
    <t>916729</t>
  </si>
  <si>
    <t>UPEVŇOVACÍ KONSTR - PODKL DESKA OD 28KG - NÁJEMNÉ</t>
  </si>
  <si>
    <t>SDZ (5+4+1+2)*4*7*2=672,000 [A] 
IP (2*4*7)*2*2=224,000 [B] 
Z2 (1*4*7+1*4*7)*2*2=224,000 [C] 
Z4 (10*4*7+5*4*7)*2=840,000 [D] 
a+b+c+d=1 960,000 [E]</t>
  </si>
  <si>
    <t>916732</t>
  </si>
  <si>
    <t>UPEVŇOVACÍ KONSTR - OCEL STOJAN - MONTÁŽ S PŘESUNEM</t>
  </si>
  <si>
    <t>dle situace  
SDZ (5+4+1+2)=12,000 [A] 
IP (2)*2=4,000 [B] 
Z2 (1+1)*2=4,000 [C] 
Z4 (10+5)=15,000 [D] 
a+b+c+d=35,000 [E]</t>
  </si>
  <si>
    <t>916733</t>
  </si>
  <si>
    <t>UPEVŇOVACÍ KONSTR - OCEL STOJAN - DEMONTÁŽ</t>
  </si>
  <si>
    <t>35=35,000 [A]</t>
  </si>
  <si>
    <t>916739</t>
  </si>
  <si>
    <t>UPEVŇOVACÍ KONSTR - OCEL STOJAN - NÁJEMNÉ</t>
  </si>
  <si>
    <t>SDZ (5+4+1+2)*4*7=336,000 [A] 
IP (2*4*7)*2=112,000 [B] 
Z2 (1*4*7+1*4*7)*2=112,000 [C] 
Z4 (10*4*7+5*4*7)=420,000 [D] 
a+b+c+d=980,000 [E]</t>
  </si>
  <si>
    <t>SO 180.2</t>
  </si>
  <si>
    <t>Přechodné dopravní značení pro SO 102</t>
  </si>
  <si>
    <t>dle situace DIO 
1 =1,000 [A] po celou dobu stavby</t>
  </si>
  <si>
    <t>dle situace DIO 
1*4*7=28,000 [A]</t>
  </si>
  <si>
    <t>dle situace DIO 
na Čechova 5=5,000 [A]</t>
  </si>
  <si>
    <t>5=5,000 [A]</t>
  </si>
  <si>
    <t>dle situace DIO 
5*4*7=140,000 [A]</t>
  </si>
  <si>
    <t>dle situace  
SDZ  (2)*2=4,000 [A] 
IP (0)*2*2=0,000 [B] 
Z2 (1)*2*2=4,000 [C] 
Z4 (5)*2=10,000 [D] 
a+b+c+d=18,000 [E]</t>
  </si>
  <si>
    <t>18=18,000 [A]</t>
  </si>
  <si>
    <t>SDZ (2)*4*7*2=112,000 [A] 
IP (0)*2*2=0,000 [B] 
Z2 (1*4*7)*2*2=112,000 [C] 
Z4 (5*4*7)*2=280,000 [D] 
a+b+c+d=504,000 [E]</t>
  </si>
  <si>
    <t>dle situace  
SDZ (2)=2,000 [A] 
IP (0)*2=0,000 [B] 
Z2 (1)*2=2,000 [C] 
Z4 (5)=5,000 [D] 
a+b+c+d=9,000 [E]</t>
  </si>
  <si>
    <t>9=9,000 [A]</t>
  </si>
  <si>
    <t>SDZ (2)*4*7=56,000 [A] 
IP (0*4*7)*2=0,000 [B] 
Z2 (1*4*7)*2=56,000 [C] 
Z4 (5*4*7)=140,000 [D] 
a+b+c+d=252,000 [E]</t>
  </si>
  <si>
    <t>SO 190.1</t>
  </si>
  <si>
    <t>Trvalé dopravní značení - západní část</t>
  </si>
  <si>
    <t>914131</t>
  </si>
  <si>
    <t>DOPRAVNÍ ZNAČKY ZÁKLADNÍ VELIKOSTI OCELOVÉ FÓLIE TŘ 2 - DODÁVKA A MONTÁŽ</t>
  </si>
  <si>
    <t>dle situace 
1+1+1+1=4,000 [A]</t>
  </si>
  <si>
    <t>položka zahrnuje: 
- dodávku a montáž značek v požadovaném provedení</t>
  </si>
  <si>
    <t>914431</t>
  </si>
  <si>
    <t>DOPRAVNÍ ZNAČKY 100X150CM OCELOVÉ FÓLIE TŘ 2 - DODÁVKA A MONTÁŽ</t>
  </si>
  <si>
    <t>914911</t>
  </si>
  <si>
    <t>SLOUPKY A STOJKY DOPRAVNÍCH ZNAČEK Z OCEL TRUBEK SE ZABETONOVÁNÍM - DODÁVKA A MONTÁŽ</t>
  </si>
  <si>
    <t>položka zahrnuje:  
- sloupky a upevňovací zařízení včetně jejich osazení (betonová patka, zemní práce)</t>
  </si>
  <si>
    <t>SO 190.2</t>
  </si>
  <si>
    <t>Trvalé dopravní značení - východní část</t>
  </si>
  <si>
    <t>dle situace 
1+1+3+2+3=10,000 [A]</t>
  </si>
  <si>
    <t>dle situace 
1+1+1+1+1=5,000 [A]</t>
  </si>
  <si>
    <t>915111</t>
  </si>
  <si>
    <t>VODOROVNÉ DOPRAVNÍ ZNAČENÍ BARVOU HLADKÉ - DODÁVKA A POKLÁDKA</t>
  </si>
  <si>
    <t>VDZ bílé - barvou</t>
  </si>
  <si>
    <t>dle situace 
V10c 0,125 0,125*(28+38+82)=18,500 [A]</t>
  </si>
  <si>
    <t>položka zahrnuje: 
- dodání a pokládku nátěrového materiálu (měří se pouze natíraná plocha) 
- předznačení a reflexní úpravu</t>
  </si>
  <si>
    <t>VDZ žlutá  - barvou</t>
  </si>
  <si>
    <t>dle situace 
V12 0,125 (18+20)*0,125=4,750 [A]</t>
  </si>
  <si>
    <t>91551</t>
  </si>
  <si>
    <t>VODOROVNÉ DOPRAVNÍ ZNAČENÍ - PŘEDEM PŘIPRAVENÉ SYMBOLY</t>
  </si>
  <si>
    <t>bílé barvou</t>
  </si>
  <si>
    <t>dle situace 
symbol vozíčkáře 1=1,000 [A]</t>
  </si>
  <si>
    <t>položka zahrnuje: 
- dodání a pokládku předepsaného symbolu 
- zahrnuje předznačení a reflexní úpravu</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</si>
</sst>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E16"/>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c r="C1" s="1"/>
      <c r="D1" s="1"/>
      <c r="E1" s="1"/>
    </row>
    <row r="2" spans="1:5" ht="12.75" customHeight="1">
      <c r="A2" s="1"/>
      <c r="B2" s="2" t="s">
        <v>0</v>
      </c>
      <c r="C2" s="1"/>
      <c r="D2" s="1"/>
      <c r="E2" s="1"/>
    </row>
    <row r="3" spans="1:5" ht="19.5" customHeight="1">
      <c r="A3" s="1"/>
      <c r="B3" s="1"/>
      <c r="C3" s="1"/>
      <c r="D3" s="1"/>
      <c r="E3" s="1"/>
    </row>
    <row r="4" spans="1:5" ht="19.5" customHeight="1">
      <c r="A4" s="1"/>
      <c r="B4" s="3" t="s">
        <v>1</v>
      </c>
      <c r="C4" s="1"/>
      <c r="D4" s="1"/>
      <c r="E4" s="1"/>
    </row>
    <row r="5" spans="1:5" ht="12.75" customHeight="1">
      <c r="A5" s="1"/>
      <c r="B5" s="1" t="s">
        <v>2</v>
      </c>
      <c r="C5" s="1"/>
      <c r="D5" s="1"/>
      <c r="E5" s="1"/>
    </row>
    <row r="6" spans="1:5" ht="12.75" customHeight="1">
      <c r="A6" s="1"/>
      <c r="B6" s="4" t="s">
        <v>3</v>
      </c>
      <c r="C6" s="7">
        <f>SUM(C10:C16)</f>
      </c>
      <c r="D6" s="1"/>
      <c r="E6" s="1"/>
    </row>
    <row r="7" spans="1:5" ht="12.75" customHeight="1">
      <c r="A7" s="1"/>
      <c r="B7" s="4" t="s">
        <v>4</v>
      </c>
      <c r="C7" s="7">
        <f>SUM(E10:E16)</f>
      </c>
      <c r="D7" s="1"/>
      <c r="E7" s="1"/>
    </row>
    <row r="8" spans="1:5" ht="12.75" customHeight="1">
      <c r="A8" s="6"/>
      <c r="B8" s="6"/>
      <c r="C8" s="6"/>
      <c r="D8" s="6"/>
      <c r="E8" s="6"/>
    </row>
    <row r="9" spans="1:5" ht="12.75" customHeight="1">
      <c r="A9" s="5" t="s">
        <v>5</v>
      </c>
      <c r="B9" s="5" t="s">
        <v>6</v>
      </c>
      <c r="C9" s="5" t="s">
        <v>7</v>
      </c>
      <c r="D9" s="5" t="s">
        <v>8</v>
      </c>
      <c r="E9" s="5" t="s">
        <v>9</v>
      </c>
    </row>
    <row r="10" spans="1:5" ht="12.75" customHeight="1">
      <c r="A10" s="20" t="s">
        <v>23</v>
      </c>
      <c r="B10" s="20" t="s">
        <v>24</v>
      </c>
      <c r="C10" s="21">
        <f>'SO 101'!I3</f>
      </c>
      <c r="D10" s="21">
        <f>'SO 101'!O2</f>
      </c>
      <c r="E10" s="21">
        <f>C10+D10</f>
      </c>
    </row>
    <row r="11" spans="1:5" ht="12.75" customHeight="1">
      <c r="A11" s="20" t="s">
        <v>434</v>
      </c>
      <c r="B11" s="20" t="s">
        <v>435</v>
      </c>
      <c r="C11" s="21">
        <f>'SO 102'!I3</f>
      </c>
      <c r="D11" s="21">
        <f>'SO 102'!O2</f>
      </c>
      <c r="E11" s="21">
        <f>C11+D11</f>
      </c>
    </row>
    <row r="12" spans="1:5" ht="12.75" customHeight="1">
      <c r="A12" s="20" t="s">
        <v>539</v>
      </c>
      <c r="B12" s="20" t="s">
        <v>540</v>
      </c>
      <c r="C12" s="21">
        <f>'SO 131'!I3</f>
      </c>
      <c r="D12" s="21">
        <f>'SO 131'!O2</f>
      </c>
      <c r="E12" s="21">
        <f>C12+D12</f>
      </c>
    </row>
    <row r="13" spans="1:5" ht="12.75" customHeight="1">
      <c r="A13" s="20" t="s">
        <v>578</v>
      </c>
      <c r="B13" s="20" t="s">
        <v>579</v>
      </c>
      <c r="C13" s="21">
        <f>'SO 180.1'!I3</f>
      </c>
      <c r="D13" s="21">
        <f>'SO 180.1'!O2</f>
      </c>
      <c r="E13" s="21">
        <f>C13+D13</f>
      </c>
    </row>
    <row r="14" spans="1:5" ht="12.75" customHeight="1">
      <c r="A14" s="20" t="s">
        <v>640</v>
      </c>
      <c r="B14" s="20" t="s">
        <v>641</v>
      </c>
      <c r="C14" s="21">
        <f>'SO 180.2'!I3</f>
      </c>
      <c r="D14" s="21">
        <f>'SO 180.2'!O2</f>
      </c>
      <c r="E14" s="21">
        <f>C14+D14</f>
      </c>
    </row>
    <row r="15" spans="1:5" ht="12.75" customHeight="1">
      <c r="A15" s="20" t="s">
        <v>653</v>
      </c>
      <c r="B15" s="20" t="s">
        <v>654</v>
      </c>
      <c r="C15" s="21">
        <f>'SO 190.1'!I3</f>
      </c>
      <c r="D15" s="21">
        <f>'SO 190.1'!O2</f>
      </c>
      <c r="E15" s="21">
        <f>C15+D15</f>
      </c>
    </row>
    <row r="16" spans="1:5" ht="12.75" customHeight="1">
      <c r="A16" s="20" t="s">
        <v>664</v>
      </c>
      <c r="B16" s="20" t="s">
        <v>665</v>
      </c>
      <c r="C16" s="21">
        <f>'SO 190.2'!I3</f>
      </c>
      <c r="D16" s="21">
        <f>'SO 190.2'!O2</f>
      </c>
      <c r="E16" s="21">
        <f>C16+D16</f>
      </c>
    </row>
  </sheetData>
  <mergeCells count="4">
    <mergeCell ref="A1:A3"/>
    <mergeCell ref="B2:B3"/>
    <mergeCell ref="B4:D4"/>
    <mergeCell ref="B5:D5"/>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R30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0+O8+O41+O126+O143+O160+O201+O206+O247</f>
      </c>
      <c r="P2" t="s">
        <v>21</v>
      </c>
    </row>
    <row r="3" spans="1:16" ht="15" customHeight="1">
      <c r="A3" t="s">
        <v>11</v>
      </c>
      <c r="B3" s="12" t="s">
        <v>13</v>
      </c>
      <c r="C3" s="13" t="s">
        <v>14</v>
      </c>
      <c r="D3" s="1"/>
      <c r="E3" s="14" t="s">
        <v>15</v>
      </c>
      <c r="F3" s="1"/>
      <c r="G3" s="9"/>
      <c r="H3" s="8" t="s">
        <v>23</v>
      </c>
      <c r="I3" s="41">
        <f>0+I8+I41+I126+I143+I160+I201+I206+I247</f>
      </c>
      <c r="O3" t="s">
        <v>18</v>
      </c>
      <c r="P3" t="s">
        <v>22</v>
      </c>
    </row>
    <row r="4" spans="1:16" ht="15" customHeight="1">
      <c r="A4" t="s">
        <v>16</v>
      </c>
      <c r="B4" s="16" t="s">
        <v>17</v>
      </c>
      <c r="C4" s="17" t="s">
        <v>23</v>
      </c>
      <c r="D4" s="6"/>
      <c r="E4" s="18" t="s">
        <v>24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0+I9+I13+I17+I21+I25+I29+I33+I37</f>
      </c>
      <c r="R8">
        <f>0+O9+O13+O17+O21+O25+O29+O33+O37</f>
      </c>
    </row>
    <row r="9" spans="1:16" ht="12.75">
      <c r="A9" s="25" t="s">
        <v>44</v>
      </c>
      <c r="B9" s="29" t="s">
        <v>28</v>
      </c>
      <c r="C9" s="29" t="s">
        <v>45</v>
      </c>
      <c r="D9" s="25" t="s">
        <v>46</v>
      </c>
      <c r="E9" s="30" t="s">
        <v>47</v>
      </c>
      <c r="F9" s="31" t="s">
        <v>48</v>
      </c>
      <c r="G9" s="32">
        <v>187.09</v>
      </c>
      <c r="H9" s="33">
        <v>0</v>
      </c>
      <c r="I9" s="33">
        <f>ROUND(ROUND(H9,2)*ROUND(G9,3),2)</f>
      </c>
      <c r="O9">
        <f>(I9*21)/100</f>
      </c>
      <c r="P9" t="s">
        <v>22</v>
      </c>
    </row>
    <row r="10" spans="1:5" ht="12.75">
      <c r="A10" s="34" t="s">
        <v>49</v>
      </c>
      <c r="E10" s="35" t="s">
        <v>50</v>
      </c>
    </row>
    <row r="11" spans="1:5" ht="76.5">
      <c r="A11" s="36" t="s">
        <v>51</v>
      </c>
      <c r="E11" s="37" t="s">
        <v>52</v>
      </c>
    </row>
    <row r="12" spans="1:5" ht="25.5">
      <c r="A12" t="s">
        <v>53</v>
      </c>
      <c r="E12" s="35" t="s">
        <v>54</v>
      </c>
    </row>
    <row r="13" spans="1:16" ht="12.75">
      <c r="A13" s="25" t="s">
        <v>44</v>
      </c>
      <c r="B13" s="29" t="s">
        <v>22</v>
      </c>
      <c r="C13" s="29" t="s">
        <v>55</v>
      </c>
      <c r="D13" s="25" t="s">
        <v>46</v>
      </c>
      <c r="E13" s="30" t="s">
        <v>56</v>
      </c>
      <c r="F13" s="31" t="s">
        <v>48</v>
      </c>
      <c r="G13" s="32">
        <v>249.76</v>
      </c>
      <c r="H13" s="33">
        <v>0</v>
      </c>
      <c r="I13" s="33">
        <f>ROUND(ROUND(H13,2)*ROUND(G13,3),2)</f>
      </c>
      <c r="O13">
        <f>(I13*21)/100</f>
      </c>
      <c r="P13" t="s">
        <v>22</v>
      </c>
    </row>
    <row r="14" spans="1:5" ht="12.75">
      <c r="A14" s="34" t="s">
        <v>49</v>
      </c>
      <c r="E14" s="35" t="s">
        <v>57</v>
      </c>
    </row>
    <row r="15" spans="1:5" ht="51">
      <c r="A15" s="36" t="s">
        <v>51</v>
      </c>
      <c r="E15" s="37" t="s">
        <v>58</v>
      </c>
    </row>
    <row r="16" spans="1:5" ht="25.5">
      <c r="A16" t="s">
        <v>53</v>
      </c>
      <c r="E16" s="35" t="s">
        <v>54</v>
      </c>
    </row>
    <row r="17" spans="1:16" ht="12.75">
      <c r="A17" s="25" t="s">
        <v>44</v>
      </c>
      <c r="B17" s="29" t="s">
        <v>21</v>
      </c>
      <c r="C17" s="29" t="s">
        <v>59</v>
      </c>
      <c r="D17" s="25" t="s">
        <v>46</v>
      </c>
      <c r="E17" s="30" t="s">
        <v>60</v>
      </c>
      <c r="F17" s="31" t="s">
        <v>48</v>
      </c>
      <c r="G17" s="32">
        <v>4</v>
      </c>
      <c r="H17" s="33">
        <v>0</v>
      </c>
      <c r="I17" s="33">
        <f>ROUND(ROUND(H17,2)*ROUND(G17,3),2)</f>
      </c>
      <c r="O17">
        <f>(I17*0)/100</f>
      </c>
      <c r="P17" t="s">
        <v>26</v>
      </c>
    </row>
    <row r="18" spans="1:5" ht="12.75">
      <c r="A18" s="34" t="s">
        <v>49</v>
      </c>
      <c r="E18" s="35" t="s">
        <v>61</v>
      </c>
    </row>
    <row r="19" spans="1:5" ht="12.75">
      <c r="A19" s="36" t="s">
        <v>51</v>
      </c>
      <c r="E19" s="37" t="s">
        <v>62</v>
      </c>
    </row>
    <row r="20" spans="1:5" ht="25.5">
      <c r="A20" t="s">
        <v>53</v>
      </c>
      <c r="E20" s="35" t="s">
        <v>54</v>
      </c>
    </row>
    <row r="21" spans="1:16" ht="12.75">
      <c r="A21" s="25" t="s">
        <v>44</v>
      </c>
      <c r="B21" s="29" t="s">
        <v>32</v>
      </c>
      <c r="C21" s="29" t="s">
        <v>63</v>
      </c>
      <c r="D21" s="25" t="s">
        <v>46</v>
      </c>
      <c r="E21" s="30" t="s">
        <v>64</v>
      </c>
      <c r="F21" s="31" t="s">
        <v>65</v>
      </c>
      <c r="G21" s="32">
        <v>1</v>
      </c>
      <c r="H21" s="33">
        <v>0</v>
      </c>
      <c r="I21" s="33">
        <f>ROUND(ROUND(H21,2)*ROUND(G21,3),2)</f>
      </c>
      <c r="O21">
        <f>(I21*0)/100</f>
      </c>
      <c r="P21" t="s">
        <v>26</v>
      </c>
    </row>
    <row r="22" spans="1:5" ht="63.75">
      <c r="A22" s="34" t="s">
        <v>49</v>
      </c>
      <c r="E22" s="35" t="s">
        <v>66</v>
      </c>
    </row>
    <row r="23" spans="1:5" ht="12.75">
      <c r="A23" s="36" t="s">
        <v>51</v>
      </c>
      <c r="E23" s="37" t="s">
        <v>67</v>
      </c>
    </row>
    <row r="24" spans="1:5" ht="12.75">
      <c r="A24" t="s">
        <v>53</v>
      </c>
      <c r="E24" s="35" t="s">
        <v>68</v>
      </c>
    </row>
    <row r="25" spans="1:16" ht="12.75">
      <c r="A25" s="25" t="s">
        <v>44</v>
      </c>
      <c r="B25" s="29" t="s">
        <v>34</v>
      </c>
      <c r="C25" s="29" t="s">
        <v>69</v>
      </c>
      <c r="D25" s="25" t="s">
        <v>70</v>
      </c>
      <c r="E25" s="30" t="s">
        <v>71</v>
      </c>
      <c r="F25" s="31" t="s">
        <v>65</v>
      </c>
      <c r="G25" s="32">
        <v>1</v>
      </c>
      <c r="H25" s="33">
        <v>0</v>
      </c>
      <c r="I25" s="33">
        <f>ROUND(ROUND(H25,2)*ROUND(G25,3),2)</f>
      </c>
      <c r="O25">
        <f>(I25*0)/100</f>
      </c>
      <c r="P25" t="s">
        <v>26</v>
      </c>
    </row>
    <row r="26" spans="1:5" ht="25.5">
      <c r="A26" s="34" t="s">
        <v>49</v>
      </c>
      <c r="E26" s="35" t="s">
        <v>72</v>
      </c>
    </row>
    <row r="27" spans="1:5" ht="12.75">
      <c r="A27" s="36" t="s">
        <v>51</v>
      </c>
      <c r="E27" s="37" t="s">
        <v>67</v>
      </c>
    </row>
    <row r="28" spans="1:5" ht="38.25">
      <c r="A28" t="s">
        <v>53</v>
      </c>
      <c r="E28" s="35" t="s">
        <v>73</v>
      </c>
    </row>
    <row r="29" spans="1:16" ht="12.75">
      <c r="A29" s="25" t="s">
        <v>44</v>
      </c>
      <c r="B29" s="29" t="s">
        <v>36</v>
      </c>
      <c r="C29" s="29" t="s">
        <v>74</v>
      </c>
      <c r="D29" s="25" t="s">
        <v>46</v>
      </c>
      <c r="E29" s="30" t="s">
        <v>75</v>
      </c>
      <c r="F29" s="31" t="s">
        <v>65</v>
      </c>
      <c r="G29" s="32">
        <v>1</v>
      </c>
      <c r="H29" s="33">
        <v>0</v>
      </c>
      <c r="I29" s="33">
        <f>ROUND(ROUND(H29,2)*ROUND(G29,3),2)</f>
      </c>
      <c r="O29">
        <f>(I29*0)/100</f>
      </c>
      <c r="P29" t="s">
        <v>26</v>
      </c>
    </row>
    <row r="30" spans="1:5" ht="25.5">
      <c r="A30" s="34" t="s">
        <v>49</v>
      </c>
      <c r="E30" s="35" t="s">
        <v>76</v>
      </c>
    </row>
    <row r="31" spans="1:5" ht="12.75">
      <c r="A31" s="36" t="s">
        <v>51</v>
      </c>
      <c r="E31" s="37" t="s">
        <v>67</v>
      </c>
    </row>
    <row r="32" spans="1:5" ht="12.75">
      <c r="A32" t="s">
        <v>53</v>
      </c>
      <c r="E32" s="35" t="s">
        <v>77</v>
      </c>
    </row>
    <row r="33" spans="1:16" ht="12.75">
      <c r="A33" s="25" t="s">
        <v>44</v>
      </c>
      <c r="B33" s="29" t="s">
        <v>78</v>
      </c>
      <c r="C33" s="29" t="s">
        <v>79</v>
      </c>
      <c r="D33" s="25" t="s">
        <v>46</v>
      </c>
      <c r="E33" s="30" t="s">
        <v>80</v>
      </c>
      <c r="F33" s="31" t="s">
        <v>65</v>
      </c>
      <c r="G33" s="32">
        <v>1</v>
      </c>
      <c r="H33" s="33">
        <v>0</v>
      </c>
      <c r="I33" s="33">
        <f>ROUND(ROUND(H33,2)*ROUND(G33,3),2)</f>
      </c>
      <c r="O33">
        <f>(I33*0)/100</f>
      </c>
      <c r="P33" t="s">
        <v>26</v>
      </c>
    </row>
    <row r="34" spans="1:5" ht="51">
      <c r="A34" s="34" t="s">
        <v>49</v>
      </c>
      <c r="E34" s="35" t="s">
        <v>81</v>
      </c>
    </row>
    <row r="35" spans="1:5" ht="12.75">
      <c r="A35" s="36" t="s">
        <v>51</v>
      </c>
      <c r="E35" s="37" t="s">
        <v>67</v>
      </c>
    </row>
    <row r="36" spans="1:5" ht="12.75">
      <c r="A36" t="s">
        <v>53</v>
      </c>
      <c r="E36" s="35" t="s">
        <v>77</v>
      </c>
    </row>
    <row r="37" spans="1:16" ht="12.75">
      <c r="A37" s="25" t="s">
        <v>44</v>
      </c>
      <c r="B37" s="29" t="s">
        <v>82</v>
      </c>
      <c r="C37" s="29" t="s">
        <v>83</v>
      </c>
      <c r="D37" s="25" t="s">
        <v>46</v>
      </c>
      <c r="E37" s="30" t="s">
        <v>84</v>
      </c>
      <c r="F37" s="31" t="s">
        <v>65</v>
      </c>
      <c r="G37" s="32">
        <v>1</v>
      </c>
      <c r="H37" s="33">
        <v>0</v>
      </c>
      <c r="I37" s="33">
        <f>ROUND(ROUND(H37,2)*ROUND(G37,3),2)</f>
      </c>
      <c r="O37">
        <f>(I37*0)/100</f>
      </c>
      <c r="P37" t="s">
        <v>26</v>
      </c>
    </row>
    <row r="38" spans="1:5" ht="25.5">
      <c r="A38" s="34" t="s">
        <v>49</v>
      </c>
      <c r="E38" s="35" t="s">
        <v>85</v>
      </c>
    </row>
    <row r="39" spans="1:5" ht="12.75">
      <c r="A39" s="36" t="s">
        <v>51</v>
      </c>
      <c r="E39" s="37" t="s">
        <v>67</v>
      </c>
    </row>
    <row r="40" spans="1:5" ht="12.75">
      <c r="A40" t="s">
        <v>53</v>
      </c>
      <c r="E40" s="35" t="s">
        <v>77</v>
      </c>
    </row>
    <row r="41" spans="1:18" ht="12.75" customHeight="1">
      <c r="A41" s="6" t="s">
        <v>42</v>
      </c>
      <c r="B41" s="6"/>
      <c r="C41" s="39" t="s">
        <v>28</v>
      </c>
      <c r="D41" s="6"/>
      <c r="E41" s="27" t="s">
        <v>86</v>
      </c>
      <c r="F41" s="6"/>
      <c r="G41" s="6"/>
      <c r="H41" s="6"/>
      <c r="I41" s="40">
        <f>0+Q41</f>
      </c>
      <c r="O41">
        <f>0+R41</f>
      </c>
      <c r="Q41">
        <f>0+I42+I46+I50+I54+I58+I62+I66+I70+I74+I78+I82+I86+I90+I94+I98+I102+I106+I110+I114+I118+I122</f>
      </c>
      <c r="R41">
        <f>0+O42+O46+O50+O54+O58+O62+O66+O70+O74+O78+O82+O86+O90+O94+O98+O102+O106+O110+O114+O118+O122</f>
      </c>
    </row>
    <row r="42" spans="1:16" ht="12.75">
      <c r="A42" s="25" t="s">
        <v>44</v>
      </c>
      <c r="B42" s="29" t="s">
        <v>39</v>
      </c>
      <c r="C42" s="29" t="s">
        <v>87</v>
      </c>
      <c r="D42" s="25" t="s">
        <v>46</v>
      </c>
      <c r="E42" s="30" t="s">
        <v>88</v>
      </c>
      <c r="F42" s="31" t="s">
        <v>48</v>
      </c>
      <c r="G42" s="32">
        <v>4</v>
      </c>
      <c r="H42" s="33">
        <v>0</v>
      </c>
      <c r="I42" s="33">
        <f>ROUND(ROUND(H42,2)*ROUND(G42,3),2)</f>
      </c>
      <c r="O42">
        <f>(I42*0)/100</f>
      </c>
      <c r="P42" t="s">
        <v>26</v>
      </c>
    </row>
    <row r="43" spans="1:5" ht="12.75">
      <c r="A43" s="34" t="s">
        <v>49</v>
      </c>
      <c r="E43" s="35" t="s">
        <v>89</v>
      </c>
    </row>
    <row r="44" spans="1:5" ht="25.5">
      <c r="A44" s="36" t="s">
        <v>51</v>
      </c>
      <c r="E44" s="37" t="s">
        <v>90</v>
      </c>
    </row>
    <row r="45" spans="1:5" ht="63.75">
      <c r="A45" t="s">
        <v>53</v>
      </c>
      <c r="E45" s="35" t="s">
        <v>91</v>
      </c>
    </row>
    <row r="46" spans="1:16" ht="25.5">
      <c r="A46" s="25" t="s">
        <v>44</v>
      </c>
      <c r="B46" s="29" t="s">
        <v>41</v>
      </c>
      <c r="C46" s="29" t="s">
        <v>92</v>
      </c>
      <c r="D46" s="25" t="s">
        <v>46</v>
      </c>
      <c r="E46" s="30" t="s">
        <v>93</v>
      </c>
      <c r="F46" s="31" t="s">
        <v>48</v>
      </c>
      <c r="G46" s="32">
        <v>133</v>
      </c>
      <c r="H46" s="33">
        <v>0</v>
      </c>
      <c r="I46" s="33">
        <f>ROUND(ROUND(H46,2)*ROUND(G46,3),2)</f>
      </c>
      <c r="O46">
        <f>(I46*0)/100</f>
      </c>
      <c r="P46" t="s">
        <v>26</v>
      </c>
    </row>
    <row r="47" spans="1:5" ht="12.75">
      <c r="A47" s="34" t="s">
        <v>49</v>
      </c>
      <c r="E47" s="35" t="s">
        <v>89</v>
      </c>
    </row>
    <row r="48" spans="1:5" ht="51">
      <c r="A48" s="36" t="s">
        <v>51</v>
      </c>
      <c r="E48" s="37" t="s">
        <v>94</v>
      </c>
    </row>
    <row r="49" spans="1:5" ht="63.75">
      <c r="A49" t="s">
        <v>53</v>
      </c>
      <c r="E49" s="35" t="s">
        <v>91</v>
      </c>
    </row>
    <row r="50" spans="1:16" ht="12.75">
      <c r="A50" s="25" t="s">
        <v>44</v>
      </c>
      <c r="B50" s="29" t="s">
        <v>95</v>
      </c>
      <c r="C50" s="29" t="s">
        <v>96</v>
      </c>
      <c r="D50" s="25" t="s">
        <v>46</v>
      </c>
      <c r="E50" s="30" t="s">
        <v>97</v>
      </c>
      <c r="F50" s="31" t="s">
        <v>48</v>
      </c>
      <c r="G50" s="32">
        <v>6</v>
      </c>
      <c r="H50" s="33">
        <v>0</v>
      </c>
      <c r="I50" s="33">
        <f>ROUND(ROUND(H50,2)*ROUND(G50,3),2)</f>
      </c>
      <c r="O50">
        <f>(I50*0)/100</f>
      </c>
      <c r="P50" t="s">
        <v>26</v>
      </c>
    </row>
    <row r="51" spans="1:5" ht="12.75">
      <c r="A51" s="34" t="s">
        <v>49</v>
      </c>
      <c r="E51" s="35" t="s">
        <v>89</v>
      </c>
    </row>
    <row r="52" spans="1:5" ht="25.5">
      <c r="A52" s="36" t="s">
        <v>51</v>
      </c>
      <c r="E52" s="37" t="s">
        <v>98</v>
      </c>
    </row>
    <row r="53" spans="1:5" ht="63.75">
      <c r="A53" t="s">
        <v>53</v>
      </c>
      <c r="E53" s="35" t="s">
        <v>91</v>
      </c>
    </row>
    <row r="54" spans="1:16" ht="12.75">
      <c r="A54" s="25" t="s">
        <v>44</v>
      </c>
      <c r="B54" s="29" t="s">
        <v>99</v>
      </c>
      <c r="C54" s="29" t="s">
        <v>100</v>
      </c>
      <c r="D54" s="25" t="s">
        <v>46</v>
      </c>
      <c r="E54" s="30" t="s">
        <v>101</v>
      </c>
      <c r="F54" s="31" t="s">
        <v>48</v>
      </c>
      <c r="G54" s="32">
        <v>11.61</v>
      </c>
      <c r="H54" s="33">
        <v>0</v>
      </c>
      <c r="I54" s="33">
        <f>ROUND(ROUND(H54,2)*ROUND(G54,3),2)</f>
      </c>
      <c r="O54">
        <f>(I54*0)/100</f>
      </c>
      <c r="P54" t="s">
        <v>26</v>
      </c>
    </row>
    <row r="55" spans="1:5" ht="12.75">
      <c r="A55" s="34" t="s">
        <v>49</v>
      </c>
      <c r="E55" s="35" t="s">
        <v>102</v>
      </c>
    </row>
    <row r="56" spans="1:5" ht="25.5">
      <c r="A56" s="36" t="s">
        <v>51</v>
      </c>
      <c r="E56" s="37" t="s">
        <v>103</v>
      </c>
    </row>
    <row r="57" spans="1:5" ht="63.75">
      <c r="A57" t="s">
        <v>53</v>
      </c>
      <c r="E57" s="35" t="s">
        <v>91</v>
      </c>
    </row>
    <row r="58" spans="1:16" ht="12.75">
      <c r="A58" s="25" t="s">
        <v>44</v>
      </c>
      <c r="B58" s="29" t="s">
        <v>104</v>
      </c>
      <c r="C58" s="29" t="s">
        <v>105</v>
      </c>
      <c r="D58" s="25" t="s">
        <v>46</v>
      </c>
      <c r="E58" s="30" t="s">
        <v>106</v>
      </c>
      <c r="F58" s="31" t="s">
        <v>48</v>
      </c>
      <c r="G58" s="32">
        <v>33.48</v>
      </c>
      <c r="H58" s="33">
        <v>0</v>
      </c>
      <c r="I58" s="33">
        <f>ROUND(ROUND(H58,2)*ROUND(G58,3),2)</f>
      </c>
      <c r="O58">
        <f>(I58*0)/100</f>
      </c>
      <c r="P58" t="s">
        <v>26</v>
      </c>
    </row>
    <row r="59" spans="1:5" ht="12.75">
      <c r="A59" s="34" t="s">
        <v>49</v>
      </c>
      <c r="E59" s="35" t="s">
        <v>107</v>
      </c>
    </row>
    <row r="60" spans="1:5" ht="25.5">
      <c r="A60" s="36" t="s">
        <v>51</v>
      </c>
      <c r="E60" s="37" t="s">
        <v>108</v>
      </c>
    </row>
    <row r="61" spans="1:5" ht="63.75">
      <c r="A61" t="s">
        <v>53</v>
      </c>
      <c r="E61" s="35" t="s">
        <v>91</v>
      </c>
    </row>
    <row r="62" spans="1:16" ht="12.75">
      <c r="A62" s="25" t="s">
        <v>44</v>
      </c>
      <c r="B62" s="29" t="s">
        <v>109</v>
      </c>
      <c r="C62" s="29" t="s">
        <v>110</v>
      </c>
      <c r="D62" s="25" t="s">
        <v>46</v>
      </c>
      <c r="E62" s="30" t="s">
        <v>111</v>
      </c>
      <c r="F62" s="31" t="s">
        <v>112</v>
      </c>
      <c r="G62" s="32">
        <v>30</v>
      </c>
      <c r="H62" s="33">
        <v>0</v>
      </c>
      <c r="I62" s="33">
        <f>ROUND(ROUND(H62,2)*ROUND(G62,3),2)</f>
      </c>
      <c r="O62">
        <f>(I62*0)/100</f>
      </c>
      <c r="P62" t="s">
        <v>26</v>
      </c>
    </row>
    <row r="63" spans="1:5" ht="12.75">
      <c r="A63" s="34" t="s">
        <v>49</v>
      </c>
      <c r="E63" s="35" t="s">
        <v>89</v>
      </c>
    </row>
    <row r="64" spans="1:5" ht="25.5">
      <c r="A64" s="36" t="s">
        <v>51</v>
      </c>
      <c r="E64" s="37" t="s">
        <v>113</v>
      </c>
    </row>
    <row r="65" spans="1:5" ht="63.75">
      <c r="A65" t="s">
        <v>53</v>
      </c>
      <c r="E65" s="35" t="s">
        <v>91</v>
      </c>
    </row>
    <row r="66" spans="1:16" ht="12.75">
      <c r="A66" s="25" t="s">
        <v>44</v>
      </c>
      <c r="B66" s="29" t="s">
        <v>114</v>
      </c>
      <c r="C66" s="29" t="s">
        <v>115</v>
      </c>
      <c r="D66" s="25" t="s">
        <v>46</v>
      </c>
      <c r="E66" s="30" t="s">
        <v>116</v>
      </c>
      <c r="F66" s="31" t="s">
        <v>112</v>
      </c>
      <c r="G66" s="32">
        <v>94</v>
      </c>
      <c r="H66" s="33">
        <v>0</v>
      </c>
      <c r="I66" s="33">
        <f>ROUND(ROUND(H66,2)*ROUND(G66,3),2)</f>
      </c>
      <c r="O66">
        <f>(I66*0)/100</f>
      </c>
      <c r="P66" t="s">
        <v>26</v>
      </c>
    </row>
    <row r="67" spans="1:5" ht="12.75">
      <c r="A67" s="34" t="s">
        <v>49</v>
      </c>
      <c r="E67" s="35" t="s">
        <v>117</v>
      </c>
    </row>
    <row r="68" spans="1:5" ht="51">
      <c r="A68" s="36" t="s">
        <v>51</v>
      </c>
      <c r="E68" s="37" t="s">
        <v>118</v>
      </c>
    </row>
    <row r="69" spans="1:5" ht="63.75">
      <c r="A69" t="s">
        <v>53</v>
      </c>
      <c r="E69" s="35" t="s">
        <v>91</v>
      </c>
    </row>
    <row r="70" spans="1:16" ht="12.75">
      <c r="A70" s="25" t="s">
        <v>44</v>
      </c>
      <c r="B70" s="29" t="s">
        <v>119</v>
      </c>
      <c r="C70" s="29" t="s">
        <v>120</v>
      </c>
      <c r="D70" s="25" t="s">
        <v>46</v>
      </c>
      <c r="E70" s="30" t="s">
        <v>121</v>
      </c>
      <c r="F70" s="31" t="s">
        <v>112</v>
      </c>
      <c r="G70" s="32">
        <v>17</v>
      </c>
      <c r="H70" s="33">
        <v>0</v>
      </c>
      <c r="I70" s="33">
        <f>ROUND(ROUND(H70,2)*ROUND(G70,3),2)</f>
      </c>
      <c r="O70">
        <f>(I70*0)/100</f>
      </c>
      <c r="P70" t="s">
        <v>26</v>
      </c>
    </row>
    <row r="71" spans="1:5" ht="12.75">
      <c r="A71" s="34" t="s">
        <v>49</v>
      </c>
      <c r="E71" s="35" t="s">
        <v>122</v>
      </c>
    </row>
    <row r="72" spans="1:5" ht="25.5">
      <c r="A72" s="36" t="s">
        <v>51</v>
      </c>
      <c r="E72" s="37" t="s">
        <v>123</v>
      </c>
    </row>
    <row r="73" spans="1:5" ht="63.75">
      <c r="A73" t="s">
        <v>53</v>
      </c>
      <c r="E73" s="35" t="s">
        <v>91</v>
      </c>
    </row>
    <row r="74" spans="1:16" ht="12.75">
      <c r="A74" s="25" t="s">
        <v>44</v>
      </c>
      <c r="B74" s="29" t="s">
        <v>124</v>
      </c>
      <c r="C74" s="29" t="s">
        <v>125</v>
      </c>
      <c r="D74" s="25" t="s">
        <v>46</v>
      </c>
      <c r="E74" s="30" t="s">
        <v>126</v>
      </c>
      <c r="F74" s="31" t="s">
        <v>48</v>
      </c>
      <c r="G74" s="32">
        <v>2.5</v>
      </c>
      <c r="H74" s="33">
        <v>0</v>
      </c>
      <c r="I74" s="33">
        <f>ROUND(ROUND(H74,2)*ROUND(G74,3),2)</f>
      </c>
      <c r="O74">
        <f>(I74*0)/100</f>
      </c>
      <c r="P74" t="s">
        <v>26</v>
      </c>
    </row>
    <row r="75" spans="1:5" ht="12.75">
      <c r="A75" s="34" t="s">
        <v>49</v>
      </c>
      <c r="E75" s="35" t="s">
        <v>46</v>
      </c>
    </row>
    <row r="76" spans="1:5" ht="38.25">
      <c r="A76" s="36" t="s">
        <v>51</v>
      </c>
      <c r="E76" s="37" t="s">
        <v>127</v>
      </c>
    </row>
    <row r="77" spans="1:5" ht="63.75">
      <c r="A77" t="s">
        <v>53</v>
      </c>
      <c r="E77" s="35" t="s">
        <v>91</v>
      </c>
    </row>
    <row r="78" spans="1:16" ht="12.75">
      <c r="A78" s="25" t="s">
        <v>44</v>
      </c>
      <c r="B78" s="29" t="s">
        <v>128</v>
      </c>
      <c r="C78" s="29" t="s">
        <v>129</v>
      </c>
      <c r="D78" s="25" t="s">
        <v>46</v>
      </c>
      <c r="E78" s="30" t="s">
        <v>130</v>
      </c>
      <c r="F78" s="31" t="s">
        <v>112</v>
      </c>
      <c r="G78" s="32">
        <v>97.5</v>
      </c>
      <c r="H78" s="33">
        <v>0</v>
      </c>
      <c r="I78" s="33">
        <f>ROUND(ROUND(H78,2)*ROUND(G78,3),2)</f>
      </c>
      <c r="O78">
        <f>(I78*0)/100</f>
      </c>
      <c r="P78" t="s">
        <v>26</v>
      </c>
    </row>
    <row r="79" spans="1:5" ht="12.75">
      <c r="A79" s="34" t="s">
        <v>49</v>
      </c>
      <c r="E79" s="35" t="s">
        <v>131</v>
      </c>
    </row>
    <row r="80" spans="1:5" ht="51">
      <c r="A80" s="36" t="s">
        <v>51</v>
      </c>
      <c r="E80" s="37" t="s">
        <v>132</v>
      </c>
    </row>
    <row r="81" spans="1:5" ht="25.5">
      <c r="A81" t="s">
        <v>53</v>
      </c>
      <c r="E81" s="35" t="s">
        <v>133</v>
      </c>
    </row>
    <row r="82" spans="1:16" ht="12.75">
      <c r="A82" s="25" t="s">
        <v>44</v>
      </c>
      <c r="B82" s="29" t="s">
        <v>134</v>
      </c>
      <c r="C82" s="29" t="s">
        <v>135</v>
      </c>
      <c r="D82" s="25" t="s">
        <v>46</v>
      </c>
      <c r="E82" s="30" t="s">
        <v>136</v>
      </c>
      <c r="F82" s="31" t="s">
        <v>48</v>
      </c>
      <c r="G82" s="32">
        <v>9</v>
      </c>
      <c r="H82" s="33">
        <v>0</v>
      </c>
      <c r="I82" s="33">
        <f>ROUND(ROUND(H82,2)*ROUND(G82,3),2)</f>
      </c>
      <c r="O82">
        <f>(I82*0)/100</f>
      </c>
      <c r="P82" t="s">
        <v>26</v>
      </c>
    </row>
    <row r="83" spans="1:5" ht="12.75">
      <c r="A83" s="34" t="s">
        <v>49</v>
      </c>
      <c r="E83" s="35" t="s">
        <v>137</v>
      </c>
    </row>
    <row r="84" spans="1:5" ht="25.5">
      <c r="A84" s="36" t="s">
        <v>51</v>
      </c>
      <c r="E84" s="37" t="s">
        <v>138</v>
      </c>
    </row>
    <row r="85" spans="1:5" ht="38.25">
      <c r="A85" t="s">
        <v>53</v>
      </c>
      <c r="E85" s="35" t="s">
        <v>139</v>
      </c>
    </row>
    <row r="86" spans="1:16" ht="12.75">
      <c r="A86" s="25" t="s">
        <v>44</v>
      </c>
      <c r="B86" s="29" t="s">
        <v>140</v>
      </c>
      <c r="C86" s="29" t="s">
        <v>141</v>
      </c>
      <c r="D86" s="25" t="s">
        <v>46</v>
      </c>
      <c r="E86" s="30" t="s">
        <v>142</v>
      </c>
      <c r="F86" s="31" t="s">
        <v>48</v>
      </c>
      <c r="G86" s="32">
        <v>110.66</v>
      </c>
      <c r="H86" s="33">
        <v>0</v>
      </c>
      <c r="I86" s="33">
        <f>ROUND(ROUND(H86,2)*ROUND(G86,3),2)</f>
      </c>
      <c r="O86">
        <f>(I86*0)/100</f>
      </c>
      <c r="P86" t="s">
        <v>26</v>
      </c>
    </row>
    <row r="87" spans="1:5" ht="12.75">
      <c r="A87" s="34" t="s">
        <v>49</v>
      </c>
      <c r="E87" s="35" t="s">
        <v>89</v>
      </c>
    </row>
    <row r="88" spans="1:5" ht="51">
      <c r="A88" s="36" t="s">
        <v>51</v>
      </c>
      <c r="E88" s="37" t="s">
        <v>143</v>
      </c>
    </row>
    <row r="89" spans="1:5" ht="369.75">
      <c r="A89" t="s">
        <v>53</v>
      </c>
      <c r="E89" s="35" t="s">
        <v>144</v>
      </c>
    </row>
    <row r="90" spans="1:16" ht="12.75">
      <c r="A90" s="25" t="s">
        <v>44</v>
      </c>
      <c r="B90" s="29" t="s">
        <v>145</v>
      </c>
      <c r="C90" s="29" t="s">
        <v>146</v>
      </c>
      <c r="D90" s="25" t="s">
        <v>46</v>
      </c>
      <c r="E90" s="30" t="s">
        <v>147</v>
      </c>
      <c r="F90" s="31" t="s">
        <v>48</v>
      </c>
      <c r="G90" s="32">
        <v>103.034</v>
      </c>
      <c r="H90" s="33">
        <v>0</v>
      </c>
      <c r="I90" s="33">
        <f>ROUND(ROUND(H90,2)*ROUND(G90,3),2)</f>
      </c>
      <c r="O90">
        <f>(I90*0)/100</f>
      </c>
      <c r="P90" t="s">
        <v>26</v>
      </c>
    </row>
    <row r="91" spans="1:5" ht="12.75">
      <c r="A91" s="34" t="s">
        <v>49</v>
      </c>
      <c r="E91" s="35" t="s">
        <v>148</v>
      </c>
    </row>
    <row r="92" spans="1:5" ht="127.5">
      <c r="A92" s="36" t="s">
        <v>51</v>
      </c>
      <c r="E92" s="37" t="s">
        <v>149</v>
      </c>
    </row>
    <row r="93" spans="1:5" ht="318.75">
      <c r="A93" t="s">
        <v>53</v>
      </c>
      <c r="E93" s="35" t="s">
        <v>150</v>
      </c>
    </row>
    <row r="94" spans="1:16" ht="12.75">
      <c r="A94" s="25" t="s">
        <v>44</v>
      </c>
      <c r="B94" s="29" t="s">
        <v>151</v>
      </c>
      <c r="C94" s="29" t="s">
        <v>152</v>
      </c>
      <c r="D94" s="25" t="s">
        <v>46</v>
      </c>
      <c r="E94" s="30" t="s">
        <v>153</v>
      </c>
      <c r="F94" s="31" t="s">
        <v>48</v>
      </c>
      <c r="G94" s="32">
        <v>36.026</v>
      </c>
      <c r="H94" s="33">
        <v>0</v>
      </c>
      <c r="I94" s="33">
        <f>ROUND(ROUND(H94,2)*ROUND(G94,3),2)</f>
      </c>
      <c r="O94">
        <f>(I94*21)/100</f>
      </c>
      <c r="P94" t="s">
        <v>22</v>
      </c>
    </row>
    <row r="95" spans="1:5" ht="25.5">
      <c r="A95" s="34" t="s">
        <v>49</v>
      </c>
      <c r="E95" s="35" t="s">
        <v>154</v>
      </c>
    </row>
    <row r="96" spans="1:5" ht="114.75">
      <c r="A96" s="36" t="s">
        <v>51</v>
      </c>
      <c r="E96" s="37" t="s">
        <v>155</v>
      </c>
    </row>
    <row r="97" spans="1:5" ht="318.75">
      <c r="A97" t="s">
        <v>53</v>
      </c>
      <c r="E97" s="35" t="s">
        <v>156</v>
      </c>
    </row>
    <row r="98" spans="1:16" ht="12.75">
      <c r="A98" s="25" t="s">
        <v>44</v>
      </c>
      <c r="B98" s="29" t="s">
        <v>157</v>
      </c>
      <c r="C98" s="29" t="s">
        <v>158</v>
      </c>
      <c r="D98" s="25" t="s">
        <v>46</v>
      </c>
      <c r="E98" s="30" t="s">
        <v>159</v>
      </c>
      <c r="F98" s="31" t="s">
        <v>48</v>
      </c>
      <c r="G98" s="32">
        <v>139.06</v>
      </c>
      <c r="H98" s="33">
        <v>0</v>
      </c>
      <c r="I98" s="33">
        <f>ROUND(ROUND(H98,2)*ROUND(G98,3),2)</f>
      </c>
      <c r="O98">
        <f>(I98*0)/100</f>
      </c>
      <c r="P98" t="s">
        <v>26</v>
      </c>
    </row>
    <row r="99" spans="1:5" ht="12.75">
      <c r="A99" s="34" t="s">
        <v>49</v>
      </c>
      <c r="E99" s="35" t="s">
        <v>57</v>
      </c>
    </row>
    <row r="100" spans="1:5" ht="25.5">
      <c r="A100" s="36" t="s">
        <v>51</v>
      </c>
      <c r="E100" s="37" t="s">
        <v>160</v>
      </c>
    </row>
    <row r="101" spans="1:5" ht="191.25">
      <c r="A101" t="s">
        <v>53</v>
      </c>
      <c r="E101" s="35" t="s">
        <v>161</v>
      </c>
    </row>
    <row r="102" spans="1:16" ht="12.75">
      <c r="A102" s="25" t="s">
        <v>44</v>
      </c>
      <c r="B102" s="29" t="s">
        <v>162</v>
      </c>
      <c r="C102" s="29" t="s">
        <v>163</v>
      </c>
      <c r="D102" s="25" t="s">
        <v>46</v>
      </c>
      <c r="E102" s="30" t="s">
        <v>164</v>
      </c>
      <c r="F102" s="31" t="s">
        <v>48</v>
      </c>
      <c r="G102" s="32">
        <v>14.813</v>
      </c>
      <c r="H102" s="33">
        <v>0</v>
      </c>
      <c r="I102" s="33">
        <f>ROUND(ROUND(H102,2)*ROUND(G102,3),2)</f>
      </c>
      <c r="O102">
        <f>(I102*0)/100</f>
      </c>
      <c r="P102" t="s">
        <v>26</v>
      </c>
    </row>
    <row r="103" spans="1:5" ht="25.5">
      <c r="A103" s="34" t="s">
        <v>49</v>
      </c>
      <c r="E103" s="35" t="s">
        <v>165</v>
      </c>
    </row>
    <row r="104" spans="1:5" ht="114.75">
      <c r="A104" s="36" t="s">
        <v>51</v>
      </c>
      <c r="E104" s="37" t="s">
        <v>166</v>
      </c>
    </row>
    <row r="105" spans="1:5" ht="293.25">
      <c r="A105" t="s">
        <v>53</v>
      </c>
      <c r="E105" s="35" t="s">
        <v>167</v>
      </c>
    </row>
    <row r="106" spans="1:16" ht="12.75">
      <c r="A106" s="25" t="s">
        <v>44</v>
      </c>
      <c r="B106" s="29" t="s">
        <v>168</v>
      </c>
      <c r="C106" s="29" t="s">
        <v>169</v>
      </c>
      <c r="D106" s="25" t="s">
        <v>170</v>
      </c>
      <c r="E106" s="30" t="s">
        <v>171</v>
      </c>
      <c r="F106" s="31" t="s">
        <v>48</v>
      </c>
      <c r="G106" s="32">
        <v>42.127</v>
      </c>
      <c r="H106" s="33">
        <v>0</v>
      </c>
      <c r="I106" s="33">
        <f>ROUND(ROUND(H106,2)*ROUND(G106,3),2)</f>
      </c>
      <c r="O106">
        <f>(I106*0)/100</f>
      </c>
      <c r="P106" t="s">
        <v>26</v>
      </c>
    </row>
    <row r="107" spans="1:5" ht="25.5">
      <c r="A107" s="34" t="s">
        <v>49</v>
      </c>
      <c r="E107" s="35" t="s">
        <v>172</v>
      </c>
    </row>
    <row r="108" spans="1:5" ht="102">
      <c r="A108" s="36" t="s">
        <v>51</v>
      </c>
      <c r="E108" s="37" t="s">
        <v>173</v>
      </c>
    </row>
    <row r="109" spans="1:5" ht="293.25">
      <c r="A109" t="s">
        <v>53</v>
      </c>
      <c r="E109" s="35" t="s">
        <v>167</v>
      </c>
    </row>
    <row r="110" spans="1:16" ht="12.75">
      <c r="A110" s="25" t="s">
        <v>44</v>
      </c>
      <c r="B110" s="29" t="s">
        <v>174</v>
      </c>
      <c r="C110" s="29" t="s">
        <v>169</v>
      </c>
      <c r="D110" s="25" t="s">
        <v>175</v>
      </c>
      <c r="E110" s="30" t="s">
        <v>171</v>
      </c>
      <c r="F110" s="31" t="s">
        <v>48</v>
      </c>
      <c r="G110" s="32">
        <v>15.012</v>
      </c>
      <c r="H110" s="33">
        <v>0</v>
      </c>
      <c r="I110" s="33">
        <f>ROUND(ROUND(H110,2)*ROUND(G110,3),2)</f>
      </c>
      <c r="O110">
        <f>(I110*21)/100</f>
      </c>
      <c r="P110" t="s">
        <v>22</v>
      </c>
    </row>
    <row r="111" spans="1:5" ht="25.5">
      <c r="A111" s="34" t="s">
        <v>49</v>
      </c>
      <c r="E111" s="35" t="s">
        <v>176</v>
      </c>
    </row>
    <row r="112" spans="1:5" ht="102">
      <c r="A112" s="36" t="s">
        <v>51</v>
      </c>
      <c r="E112" s="37" t="s">
        <v>177</v>
      </c>
    </row>
    <row r="113" spans="1:5" ht="293.25">
      <c r="A113" t="s">
        <v>53</v>
      </c>
      <c r="E113" s="35" t="s">
        <v>178</v>
      </c>
    </row>
    <row r="114" spans="1:16" ht="12.75">
      <c r="A114" s="25" t="s">
        <v>44</v>
      </c>
      <c r="B114" s="29" t="s">
        <v>179</v>
      </c>
      <c r="C114" s="29" t="s">
        <v>180</v>
      </c>
      <c r="D114" s="25" t="s">
        <v>46</v>
      </c>
      <c r="E114" s="30" t="s">
        <v>181</v>
      </c>
      <c r="F114" s="31" t="s">
        <v>182</v>
      </c>
      <c r="G114" s="32">
        <v>11.2</v>
      </c>
      <c r="H114" s="33">
        <v>0</v>
      </c>
      <c r="I114" s="33">
        <f>ROUND(ROUND(H114,2)*ROUND(G114,3),2)</f>
      </c>
      <c r="O114">
        <f>(I114*21)/100</f>
      </c>
      <c r="P114" t="s">
        <v>22</v>
      </c>
    </row>
    <row r="115" spans="1:5" ht="12.75">
      <c r="A115" s="34" t="s">
        <v>49</v>
      </c>
      <c r="E115" s="35" t="s">
        <v>183</v>
      </c>
    </row>
    <row r="116" spans="1:5" ht="38.25">
      <c r="A116" s="36" t="s">
        <v>51</v>
      </c>
      <c r="E116" s="37" t="s">
        <v>184</v>
      </c>
    </row>
    <row r="117" spans="1:5" ht="38.25">
      <c r="A117" t="s">
        <v>53</v>
      </c>
      <c r="E117" s="35" t="s">
        <v>185</v>
      </c>
    </row>
    <row r="118" spans="1:16" ht="12.75">
      <c r="A118" s="25" t="s">
        <v>44</v>
      </c>
      <c r="B118" s="29" t="s">
        <v>186</v>
      </c>
      <c r="C118" s="29" t="s">
        <v>187</v>
      </c>
      <c r="D118" s="25" t="s">
        <v>46</v>
      </c>
      <c r="E118" s="30" t="s">
        <v>188</v>
      </c>
      <c r="F118" s="31" t="s">
        <v>182</v>
      </c>
      <c r="G118" s="32">
        <v>32.5</v>
      </c>
      <c r="H118" s="33">
        <v>0</v>
      </c>
      <c r="I118" s="33">
        <f>ROUND(ROUND(H118,2)*ROUND(G118,3),2)</f>
      </c>
      <c r="O118">
        <f>(I118*21)/100</f>
      </c>
      <c r="P118" t="s">
        <v>22</v>
      </c>
    </row>
    <row r="119" spans="1:5" ht="12.75">
      <c r="A119" s="34" t="s">
        <v>49</v>
      </c>
      <c r="E119" s="35" t="s">
        <v>46</v>
      </c>
    </row>
    <row r="120" spans="1:5" ht="25.5">
      <c r="A120" s="36" t="s">
        <v>51</v>
      </c>
      <c r="E120" s="37" t="s">
        <v>189</v>
      </c>
    </row>
    <row r="121" spans="1:5" ht="25.5">
      <c r="A121" t="s">
        <v>53</v>
      </c>
      <c r="E121" s="35" t="s">
        <v>190</v>
      </c>
    </row>
    <row r="122" spans="1:16" ht="12.75">
      <c r="A122" s="25" t="s">
        <v>44</v>
      </c>
      <c r="B122" s="29" t="s">
        <v>191</v>
      </c>
      <c r="C122" s="29" t="s">
        <v>192</v>
      </c>
      <c r="D122" s="25" t="s">
        <v>46</v>
      </c>
      <c r="E122" s="30" t="s">
        <v>193</v>
      </c>
      <c r="F122" s="31" t="s">
        <v>182</v>
      </c>
      <c r="G122" s="32">
        <v>32.5</v>
      </c>
      <c r="H122" s="33">
        <v>0</v>
      </c>
      <c r="I122" s="33">
        <f>ROUND(ROUND(H122,2)*ROUND(G122,3),2)</f>
      </c>
      <c r="O122">
        <f>(I122*21)/100</f>
      </c>
      <c r="P122" t="s">
        <v>22</v>
      </c>
    </row>
    <row r="123" spans="1:5" ht="12.75">
      <c r="A123" s="34" t="s">
        <v>49</v>
      </c>
      <c r="E123" s="35" t="s">
        <v>46</v>
      </c>
    </row>
    <row r="124" spans="1:5" ht="25.5">
      <c r="A124" s="36" t="s">
        <v>51</v>
      </c>
      <c r="E124" s="37" t="s">
        <v>189</v>
      </c>
    </row>
    <row r="125" spans="1:5" ht="38.25">
      <c r="A125" t="s">
        <v>53</v>
      </c>
      <c r="E125" s="35" t="s">
        <v>194</v>
      </c>
    </row>
    <row r="126" spans="1:18" ht="12.75" customHeight="1">
      <c r="A126" s="6" t="s">
        <v>42</v>
      </c>
      <c r="B126" s="6"/>
      <c r="C126" s="39" t="s">
        <v>22</v>
      </c>
      <c r="D126" s="6"/>
      <c r="E126" s="27" t="s">
        <v>195</v>
      </c>
      <c r="F126" s="6"/>
      <c r="G126" s="6"/>
      <c r="H126" s="6"/>
      <c r="I126" s="40">
        <f>0+Q126</f>
      </c>
      <c r="O126">
        <f>0+R126</f>
      </c>
      <c r="Q126">
        <f>0+I127+I131+I135+I139</f>
      </c>
      <c r="R126">
        <f>0+O127+O131+O135+O139</f>
      </c>
    </row>
    <row r="127" spans="1:16" ht="12.75">
      <c r="A127" s="25" t="s">
        <v>44</v>
      </c>
      <c r="B127" s="29" t="s">
        <v>196</v>
      </c>
      <c r="C127" s="29" t="s">
        <v>197</v>
      </c>
      <c r="D127" s="25" t="s">
        <v>46</v>
      </c>
      <c r="E127" s="30" t="s">
        <v>198</v>
      </c>
      <c r="F127" s="31" t="s">
        <v>112</v>
      </c>
      <c r="G127" s="32">
        <v>64</v>
      </c>
      <c r="H127" s="33">
        <v>0</v>
      </c>
      <c r="I127" s="33">
        <f>ROUND(ROUND(H127,2)*ROUND(G127,3),2)</f>
      </c>
      <c r="O127">
        <f>(I127*0)/100</f>
      </c>
      <c r="P127" t="s">
        <v>26</v>
      </c>
    </row>
    <row r="128" spans="1:5" ht="38.25">
      <c r="A128" s="34" t="s">
        <v>49</v>
      </c>
      <c r="E128" s="35" t="s">
        <v>199</v>
      </c>
    </row>
    <row r="129" spans="1:5" ht="25.5">
      <c r="A129" s="36" t="s">
        <v>51</v>
      </c>
      <c r="E129" s="37" t="s">
        <v>200</v>
      </c>
    </row>
    <row r="130" spans="1:5" ht="165.75">
      <c r="A130" t="s">
        <v>53</v>
      </c>
      <c r="E130" s="35" t="s">
        <v>201</v>
      </c>
    </row>
    <row r="131" spans="1:16" ht="12.75">
      <c r="A131" s="25" t="s">
        <v>44</v>
      </c>
      <c r="B131" s="29" t="s">
        <v>202</v>
      </c>
      <c r="C131" s="29" t="s">
        <v>203</v>
      </c>
      <c r="D131" s="25" t="s">
        <v>70</v>
      </c>
      <c r="E131" s="30" t="s">
        <v>204</v>
      </c>
      <c r="F131" s="31" t="s">
        <v>182</v>
      </c>
      <c r="G131" s="32">
        <v>127.365</v>
      </c>
      <c r="H131" s="33">
        <v>0</v>
      </c>
      <c r="I131" s="33">
        <f>ROUND(ROUND(H131,2)*ROUND(G131,3),2)</f>
      </c>
      <c r="O131">
        <f>(I131*0)/100</f>
      </c>
      <c r="P131" t="s">
        <v>26</v>
      </c>
    </row>
    <row r="132" spans="1:5" ht="12.75">
      <c r="A132" s="34" t="s">
        <v>49</v>
      </c>
      <c r="E132" s="35" t="s">
        <v>205</v>
      </c>
    </row>
    <row r="133" spans="1:5" ht="76.5">
      <c r="A133" s="36" t="s">
        <v>51</v>
      </c>
      <c r="E133" s="37" t="s">
        <v>206</v>
      </c>
    </row>
    <row r="134" spans="1:5" ht="38.25">
      <c r="A134" t="s">
        <v>53</v>
      </c>
      <c r="E134" s="35" t="s">
        <v>207</v>
      </c>
    </row>
    <row r="135" spans="1:16" ht="12.75">
      <c r="A135" s="25" t="s">
        <v>44</v>
      </c>
      <c r="B135" s="29" t="s">
        <v>208</v>
      </c>
      <c r="C135" s="29" t="s">
        <v>203</v>
      </c>
      <c r="D135" s="25" t="s">
        <v>209</v>
      </c>
      <c r="E135" s="30" t="s">
        <v>204</v>
      </c>
      <c r="F135" s="31" t="s">
        <v>182</v>
      </c>
      <c r="G135" s="32">
        <v>539.35</v>
      </c>
      <c r="H135" s="33">
        <v>0</v>
      </c>
      <c r="I135" s="33">
        <f>ROUND(ROUND(H135,2)*ROUND(G135,3),2)</f>
      </c>
      <c r="O135">
        <f>(I135*0)/100</f>
      </c>
      <c r="P135" t="s">
        <v>26</v>
      </c>
    </row>
    <row r="136" spans="1:5" ht="12.75">
      <c r="A136" s="34" t="s">
        <v>49</v>
      </c>
      <c r="E136" s="35" t="s">
        <v>210</v>
      </c>
    </row>
    <row r="137" spans="1:5" ht="25.5">
      <c r="A137" s="36" t="s">
        <v>51</v>
      </c>
      <c r="E137" s="37" t="s">
        <v>211</v>
      </c>
    </row>
    <row r="138" spans="1:5" ht="51">
      <c r="A138" t="s">
        <v>53</v>
      </c>
      <c r="E138" s="35" t="s">
        <v>212</v>
      </c>
    </row>
    <row r="139" spans="1:16" ht="12.75">
      <c r="A139" s="25" t="s">
        <v>44</v>
      </c>
      <c r="B139" s="29" t="s">
        <v>213</v>
      </c>
      <c r="C139" s="29" t="s">
        <v>214</v>
      </c>
      <c r="D139" s="25" t="s">
        <v>46</v>
      </c>
      <c r="E139" s="30" t="s">
        <v>215</v>
      </c>
      <c r="F139" s="31" t="s">
        <v>48</v>
      </c>
      <c r="G139" s="32">
        <v>127.6</v>
      </c>
      <c r="H139" s="33">
        <v>0</v>
      </c>
      <c r="I139" s="33">
        <f>ROUND(ROUND(H139,2)*ROUND(G139,3),2)</f>
      </c>
      <c r="O139">
        <f>(I139*0)/100</f>
      </c>
      <c r="P139" t="s">
        <v>26</v>
      </c>
    </row>
    <row r="140" spans="1:5" ht="12.75">
      <c r="A140" s="34" t="s">
        <v>49</v>
      </c>
      <c r="E140" s="35" t="s">
        <v>216</v>
      </c>
    </row>
    <row r="141" spans="1:5" ht="25.5">
      <c r="A141" s="36" t="s">
        <v>51</v>
      </c>
      <c r="E141" s="37" t="s">
        <v>217</v>
      </c>
    </row>
    <row r="142" spans="1:5" ht="38.25">
      <c r="A142" t="s">
        <v>53</v>
      </c>
      <c r="E142" s="35" t="s">
        <v>218</v>
      </c>
    </row>
    <row r="143" spans="1:18" ht="12.75" customHeight="1">
      <c r="A143" s="6" t="s">
        <v>42</v>
      </c>
      <c r="B143" s="6"/>
      <c r="C143" s="39" t="s">
        <v>32</v>
      </c>
      <c r="D143" s="6"/>
      <c r="E143" s="27" t="s">
        <v>219</v>
      </c>
      <c r="F143" s="6"/>
      <c r="G143" s="6"/>
      <c r="H143" s="6"/>
      <c r="I143" s="40">
        <f>0+Q143</f>
      </c>
      <c r="O143">
        <f>0+R143</f>
      </c>
      <c r="Q143">
        <f>0+I144+I148+I152+I156</f>
      </c>
      <c r="R143">
        <f>0+O144+O148+O152+O156</f>
      </c>
    </row>
    <row r="144" spans="1:16" ht="12.75">
      <c r="A144" s="25" t="s">
        <v>44</v>
      </c>
      <c r="B144" s="29" t="s">
        <v>220</v>
      </c>
      <c r="C144" s="29" t="s">
        <v>221</v>
      </c>
      <c r="D144" s="25" t="s">
        <v>46</v>
      </c>
      <c r="E144" s="30" t="s">
        <v>222</v>
      </c>
      <c r="F144" s="31" t="s">
        <v>48</v>
      </c>
      <c r="G144" s="32">
        <v>0.972</v>
      </c>
      <c r="H144" s="33">
        <v>0</v>
      </c>
      <c r="I144" s="33">
        <f>ROUND(ROUND(H144,2)*ROUND(G144,3),2)</f>
      </c>
      <c r="O144">
        <f>(I144*21)/100</f>
      </c>
      <c r="P144" t="s">
        <v>22</v>
      </c>
    </row>
    <row r="145" spans="1:5" ht="12.75">
      <c r="A145" s="34" t="s">
        <v>49</v>
      </c>
      <c r="E145" s="35" t="s">
        <v>223</v>
      </c>
    </row>
    <row r="146" spans="1:5" ht="12.75">
      <c r="A146" s="36" t="s">
        <v>51</v>
      </c>
      <c r="E146" s="37" t="s">
        <v>224</v>
      </c>
    </row>
    <row r="147" spans="1:5" ht="369.75">
      <c r="A147" t="s">
        <v>53</v>
      </c>
      <c r="E147" s="35" t="s">
        <v>225</v>
      </c>
    </row>
    <row r="148" spans="1:16" ht="12.75">
      <c r="A148" s="25" t="s">
        <v>44</v>
      </c>
      <c r="B148" s="29" t="s">
        <v>226</v>
      </c>
      <c r="C148" s="29" t="s">
        <v>227</v>
      </c>
      <c r="D148" s="25" t="s">
        <v>46</v>
      </c>
      <c r="E148" s="30" t="s">
        <v>228</v>
      </c>
      <c r="F148" s="31" t="s">
        <v>48</v>
      </c>
      <c r="G148" s="32">
        <v>0.349</v>
      </c>
      <c r="H148" s="33">
        <v>0</v>
      </c>
      <c r="I148" s="33">
        <f>ROUND(ROUND(H148,2)*ROUND(G148,3),2)</f>
      </c>
      <c r="O148">
        <f>(I148*0)/100</f>
      </c>
      <c r="P148" t="s">
        <v>26</v>
      </c>
    </row>
    <row r="149" spans="1:5" ht="12.75">
      <c r="A149" s="34" t="s">
        <v>49</v>
      </c>
      <c r="E149" s="35" t="s">
        <v>229</v>
      </c>
    </row>
    <row r="150" spans="1:5" ht="114.75">
      <c r="A150" s="36" t="s">
        <v>51</v>
      </c>
      <c r="E150" s="37" t="s">
        <v>230</v>
      </c>
    </row>
    <row r="151" spans="1:5" ht="369.75">
      <c r="A151" t="s">
        <v>53</v>
      </c>
      <c r="E151" s="35" t="s">
        <v>225</v>
      </c>
    </row>
    <row r="152" spans="1:16" ht="12.75">
      <c r="A152" s="25" t="s">
        <v>44</v>
      </c>
      <c r="B152" s="29" t="s">
        <v>231</v>
      </c>
      <c r="C152" s="29" t="s">
        <v>232</v>
      </c>
      <c r="D152" s="25" t="s">
        <v>46</v>
      </c>
      <c r="E152" s="30" t="s">
        <v>233</v>
      </c>
      <c r="F152" s="31" t="s">
        <v>48</v>
      </c>
      <c r="G152" s="32">
        <v>3.094</v>
      </c>
      <c r="H152" s="33">
        <v>0</v>
      </c>
      <c r="I152" s="33">
        <f>ROUND(ROUND(H152,2)*ROUND(G152,3),2)</f>
      </c>
      <c r="O152">
        <f>(I152*21)/100</f>
      </c>
      <c r="P152" t="s">
        <v>22</v>
      </c>
    </row>
    <row r="153" spans="1:5" ht="12.75">
      <c r="A153" s="34" t="s">
        <v>49</v>
      </c>
      <c r="E153" s="35" t="s">
        <v>234</v>
      </c>
    </row>
    <row r="154" spans="1:5" ht="38.25">
      <c r="A154" s="36" t="s">
        <v>51</v>
      </c>
      <c r="E154" s="37" t="s">
        <v>235</v>
      </c>
    </row>
    <row r="155" spans="1:5" ht="38.25">
      <c r="A155" t="s">
        <v>53</v>
      </c>
      <c r="E155" s="35" t="s">
        <v>236</v>
      </c>
    </row>
    <row r="156" spans="1:16" ht="12.75">
      <c r="A156" s="25" t="s">
        <v>44</v>
      </c>
      <c r="B156" s="29" t="s">
        <v>237</v>
      </c>
      <c r="C156" s="29" t="s">
        <v>238</v>
      </c>
      <c r="D156" s="25" t="s">
        <v>46</v>
      </c>
      <c r="E156" s="30" t="s">
        <v>239</v>
      </c>
      <c r="F156" s="31" t="s">
        <v>48</v>
      </c>
      <c r="G156" s="32">
        <v>39.06</v>
      </c>
      <c r="H156" s="33">
        <v>0</v>
      </c>
      <c r="I156" s="33">
        <f>ROUND(ROUND(H156,2)*ROUND(G156,3),2)</f>
      </c>
      <c r="O156">
        <f>(I156*0)/100</f>
      </c>
      <c r="P156" t="s">
        <v>26</v>
      </c>
    </row>
    <row r="157" spans="1:5" ht="12.75">
      <c r="A157" s="34" t="s">
        <v>49</v>
      </c>
      <c r="E157" s="35" t="s">
        <v>240</v>
      </c>
    </row>
    <row r="158" spans="1:5" ht="140.25">
      <c r="A158" s="36" t="s">
        <v>51</v>
      </c>
      <c r="E158" s="37" t="s">
        <v>241</v>
      </c>
    </row>
    <row r="159" spans="1:5" ht="38.25">
      <c r="A159" t="s">
        <v>53</v>
      </c>
      <c r="E159" s="35" t="s">
        <v>218</v>
      </c>
    </row>
    <row r="160" spans="1:18" ht="12.75" customHeight="1">
      <c r="A160" s="6" t="s">
        <v>42</v>
      </c>
      <c r="B160" s="6"/>
      <c r="C160" s="39" t="s">
        <v>34</v>
      </c>
      <c r="D160" s="6"/>
      <c r="E160" s="27" t="s">
        <v>242</v>
      </c>
      <c r="F160" s="6"/>
      <c r="G160" s="6"/>
      <c r="H160" s="6"/>
      <c r="I160" s="40">
        <f>0+Q160</f>
      </c>
      <c r="O160">
        <f>0+R160</f>
      </c>
      <c r="Q160">
        <f>0+I161+I165+I169+I173+I177+I181+I185+I189+I193+I197</f>
      </c>
      <c r="R160">
        <f>0+O161+O165+O169+O173+O177+O181+O185+O189+O193+O197</f>
      </c>
    </row>
    <row r="161" spans="1:16" ht="12.75">
      <c r="A161" s="25" t="s">
        <v>44</v>
      </c>
      <c r="B161" s="29" t="s">
        <v>243</v>
      </c>
      <c r="C161" s="29" t="s">
        <v>244</v>
      </c>
      <c r="D161" s="25" t="s">
        <v>46</v>
      </c>
      <c r="E161" s="30" t="s">
        <v>245</v>
      </c>
      <c r="F161" s="31" t="s">
        <v>182</v>
      </c>
      <c r="G161" s="32">
        <v>62</v>
      </c>
      <c r="H161" s="33">
        <v>0</v>
      </c>
      <c r="I161" s="33">
        <f>ROUND(ROUND(H161,2)*ROUND(G161,3),2)</f>
      </c>
      <c r="O161">
        <f>(I161*21)/100</f>
      </c>
      <c r="P161" t="s">
        <v>22</v>
      </c>
    </row>
    <row r="162" spans="1:5" ht="12.75">
      <c r="A162" s="34" t="s">
        <v>49</v>
      </c>
      <c r="E162" s="35" t="s">
        <v>246</v>
      </c>
    </row>
    <row r="163" spans="1:5" ht="25.5">
      <c r="A163" s="36" t="s">
        <v>51</v>
      </c>
      <c r="E163" s="37" t="s">
        <v>247</v>
      </c>
    </row>
    <row r="164" spans="1:5" ht="127.5">
      <c r="A164" t="s">
        <v>53</v>
      </c>
      <c r="E164" s="35" t="s">
        <v>248</v>
      </c>
    </row>
    <row r="165" spans="1:16" ht="12.75">
      <c r="A165" s="25" t="s">
        <v>44</v>
      </c>
      <c r="B165" s="29" t="s">
        <v>249</v>
      </c>
      <c r="C165" s="29" t="s">
        <v>250</v>
      </c>
      <c r="D165" s="25" t="s">
        <v>46</v>
      </c>
      <c r="E165" s="30" t="s">
        <v>251</v>
      </c>
      <c r="F165" s="31" t="s">
        <v>182</v>
      </c>
      <c r="G165" s="32">
        <v>483.7</v>
      </c>
      <c r="H165" s="33">
        <v>0</v>
      </c>
      <c r="I165" s="33">
        <f>ROUND(ROUND(H165,2)*ROUND(G165,3),2)</f>
      </c>
      <c r="O165">
        <f>(I165*21)/100</f>
      </c>
      <c r="P165" t="s">
        <v>22</v>
      </c>
    </row>
    <row r="166" spans="1:5" ht="12.75">
      <c r="A166" s="34" t="s">
        <v>49</v>
      </c>
      <c r="E166" s="35" t="s">
        <v>252</v>
      </c>
    </row>
    <row r="167" spans="1:5" ht="51">
      <c r="A167" s="36" t="s">
        <v>51</v>
      </c>
      <c r="E167" s="37" t="s">
        <v>253</v>
      </c>
    </row>
    <row r="168" spans="1:5" ht="51">
      <c r="A168" t="s">
        <v>53</v>
      </c>
      <c r="E168" s="35" t="s">
        <v>254</v>
      </c>
    </row>
    <row r="169" spans="1:16" ht="12.75">
      <c r="A169" s="25" t="s">
        <v>44</v>
      </c>
      <c r="B169" s="29" t="s">
        <v>255</v>
      </c>
      <c r="C169" s="29" t="s">
        <v>256</v>
      </c>
      <c r="D169" s="25" t="s">
        <v>46</v>
      </c>
      <c r="E169" s="30" t="s">
        <v>257</v>
      </c>
      <c r="F169" s="31" t="s">
        <v>182</v>
      </c>
      <c r="G169" s="32">
        <v>329.7</v>
      </c>
      <c r="H169" s="33">
        <v>0</v>
      </c>
      <c r="I169" s="33">
        <f>ROUND(ROUND(H169,2)*ROUND(G169,3),2)</f>
      </c>
      <c r="O169">
        <f>(I169*0)/100</f>
      </c>
      <c r="P169" t="s">
        <v>26</v>
      </c>
    </row>
    <row r="170" spans="1:5" ht="12.75">
      <c r="A170" s="34" t="s">
        <v>49</v>
      </c>
      <c r="E170" s="35" t="s">
        <v>258</v>
      </c>
    </row>
    <row r="171" spans="1:5" ht="51">
      <c r="A171" s="36" t="s">
        <v>51</v>
      </c>
      <c r="E171" s="37" t="s">
        <v>259</v>
      </c>
    </row>
    <row r="172" spans="1:5" ht="51">
      <c r="A172" t="s">
        <v>53</v>
      </c>
      <c r="E172" s="35" t="s">
        <v>254</v>
      </c>
    </row>
    <row r="173" spans="1:16" ht="12.75">
      <c r="A173" s="25" t="s">
        <v>44</v>
      </c>
      <c r="B173" s="29" t="s">
        <v>260</v>
      </c>
      <c r="C173" s="29" t="s">
        <v>261</v>
      </c>
      <c r="D173" s="25" t="s">
        <v>46</v>
      </c>
      <c r="E173" s="30" t="s">
        <v>262</v>
      </c>
      <c r="F173" s="31" t="s">
        <v>182</v>
      </c>
      <c r="G173" s="32">
        <v>50</v>
      </c>
      <c r="H173" s="33">
        <v>0</v>
      </c>
      <c r="I173" s="33">
        <f>ROUND(ROUND(H173,2)*ROUND(G173,3),2)</f>
      </c>
      <c r="O173">
        <f>(I173*0)/100</f>
      </c>
      <c r="P173" t="s">
        <v>26</v>
      </c>
    </row>
    <row r="174" spans="1:5" ht="12.75">
      <c r="A174" s="34" t="s">
        <v>49</v>
      </c>
      <c r="E174" s="35" t="s">
        <v>263</v>
      </c>
    </row>
    <row r="175" spans="1:5" ht="25.5">
      <c r="A175" s="36" t="s">
        <v>51</v>
      </c>
      <c r="E175" s="37" t="s">
        <v>264</v>
      </c>
    </row>
    <row r="176" spans="1:5" ht="102">
      <c r="A176" t="s">
        <v>53</v>
      </c>
      <c r="E176" s="35" t="s">
        <v>265</v>
      </c>
    </row>
    <row r="177" spans="1:16" ht="12.75">
      <c r="A177" s="25" t="s">
        <v>44</v>
      </c>
      <c r="B177" s="29" t="s">
        <v>266</v>
      </c>
      <c r="C177" s="29" t="s">
        <v>267</v>
      </c>
      <c r="D177" s="25" t="s">
        <v>46</v>
      </c>
      <c r="E177" s="30" t="s">
        <v>268</v>
      </c>
      <c r="F177" s="31" t="s">
        <v>48</v>
      </c>
      <c r="G177" s="32">
        <v>1</v>
      </c>
      <c r="H177" s="33">
        <v>0</v>
      </c>
      <c r="I177" s="33">
        <f>ROUND(ROUND(H177,2)*ROUND(G177,3),2)</f>
      </c>
      <c r="O177">
        <f>(I177*0)/100</f>
      </c>
      <c r="P177" t="s">
        <v>26</v>
      </c>
    </row>
    <row r="178" spans="1:5" ht="12.75">
      <c r="A178" s="34" t="s">
        <v>49</v>
      </c>
      <c r="E178" s="35" t="s">
        <v>269</v>
      </c>
    </row>
    <row r="179" spans="1:5" ht="25.5">
      <c r="A179" s="36" t="s">
        <v>51</v>
      </c>
      <c r="E179" s="37" t="s">
        <v>270</v>
      </c>
    </row>
    <row r="180" spans="1:5" ht="204">
      <c r="A180" t="s">
        <v>53</v>
      </c>
      <c r="E180" s="35" t="s">
        <v>271</v>
      </c>
    </row>
    <row r="181" spans="1:16" ht="12.75">
      <c r="A181" s="25" t="s">
        <v>44</v>
      </c>
      <c r="B181" s="29" t="s">
        <v>272</v>
      </c>
      <c r="C181" s="29" t="s">
        <v>273</v>
      </c>
      <c r="D181" s="25" t="s">
        <v>46</v>
      </c>
      <c r="E181" s="30" t="s">
        <v>274</v>
      </c>
      <c r="F181" s="31" t="s">
        <v>48</v>
      </c>
      <c r="G181" s="32">
        <v>1.5</v>
      </c>
      <c r="H181" s="33">
        <v>0</v>
      </c>
      <c r="I181" s="33">
        <f>ROUND(ROUND(H181,2)*ROUND(G181,3),2)</f>
      </c>
      <c r="O181">
        <f>(I181*0)/100</f>
      </c>
      <c r="P181" t="s">
        <v>26</v>
      </c>
    </row>
    <row r="182" spans="1:5" ht="12.75">
      <c r="A182" s="34" t="s">
        <v>49</v>
      </c>
      <c r="E182" s="35" t="s">
        <v>275</v>
      </c>
    </row>
    <row r="183" spans="1:5" ht="25.5">
      <c r="A183" s="36" t="s">
        <v>51</v>
      </c>
      <c r="E183" s="37" t="s">
        <v>276</v>
      </c>
    </row>
    <row r="184" spans="1:5" ht="204">
      <c r="A184" t="s">
        <v>53</v>
      </c>
      <c r="E184" s="35" t="s">
        <v>271</v>
      </c>
    </row>
    <row r="185" spans="1:16" ht="12.75">
      <c r="A185" s="25" t="s">
        <v>44</v>
      </c>
      <c r="B185" s="29" t="s">
        <v>277</v>
      </c>
      <c r="C185" s="29" t="s">
        <v>278</v>
      </c>
      <c r="D185" s="25" t="s">
        <v>46</v>
      </c>
      <c r="E185" s="30" t="s">
        <v>279</v>
      </c>
      <c r="F185" s="31" t="s">
        <v>182</v>
      </c>
      <c r="G185" s="32">
        <v>396.5</v>
      </c>
      <c r="H185" s="33">
        <v>0</v>
      </c>
      <c r="I185" s="33">
        <f>ROUND(ROUND(H185,2)*ROUND(G185,3),2)</f>
      </c>
      <c r="O185">
        <f>(I185*21)/100</f>
      </c>
      <c r="P185" t="s">
        <v>22</v>
      </c>
    </row>
    <row r="186" spans="1:5" ht="12.75">
      <c r="A186" s="34" t="s">
        <v>49</v>
      </c>
      <c r="E186" s="35" t="s">
        <v>280</v>
      </c>
    </row>
    <row r="187" spans="1:5" ht="63.75">
      <c r="A187" s="36" t="s">
        <v>51</v>
      </c>
      <c r="E187" s="37" t="s">
        <v>281</v>
      </c>
    </row>
    <row r="188" spans="1:5" ht="153">
      <c r="A188" t="s">
        <v>53</v>
      </c>
      <c r="E188" s="35" t="s">
        <v>282</v>
      </c>
    </row>
    <row r="189" spans="1:16" ht="25.5">
      <c r="A189" s="25" t="s">
        <v>44</v>
      </c>
      <c r="B189" s="29" t="s">
        <v>283</v>
      </c>
      <c r="C189" s="29" t="s">
        <v>284</v>
      </c>
      <c r="D189" s="25" t="s">
        <v>46</v>
      </c>
      <c r="E189" s="30" t="s">
        <v>285</v>
      </c>
      <c r="F189" s="31" t="s">
        <v>182</v>
      </c>
      <c r="G189" s="32">
        <v>3.5</v>
      </c>
      <c r="H189" s="33">
        <v>0</v>
      </c>
      <c r="I189" s="33">
        <f>ROUND(ROUND(H189,2)*ROUND(G189,3),2)</f>
      </c>
      <c r="O189">
        <f>(I189*0)/100</f>
      </c>
      <c r="P189" t="s">
        <v>26</v>
      </c>
    </row>
    <row r="190" spans="1:5" ht="12.75">
      <c r="A190" s="34" t="s">
        <v>49</v>
      </c>
      <c r="E190" s="35" t="s">
        <v>286</v>
      </c>
    </row>
    <row r="191" spans="1:5" ht="25.5">
      <c r="A191" s="36" t="s">
        <v>51</v>
      </c>
      <c r="E191" s="37" t="s">
        <v>287</v>
      </c>
    </row>
    <row r="192" spans="1:5" ht="153">
      <c r="A192" t="s">
        <v>53</v>
      </c>
      <c r="E192" s="35" t="s">
        <v>282</v>
      </c>
    </row>
    <row r="193" spans="1:16" ht="25.5">
      <c r="A193" s="25" t="s">
        <v>44</v>
      </c>
      <c r="B193" s="29" t="s">
        <v>288</v>
      </c>
      <c r="C193" s="29" t="s">
        <v>289</v>
      </c>
      <c r="D193" s="25" t="s">
        <v>46</v>
      </c>
      <c r="E193" s="30" t="s">
        <v>290</v>
      </c>
      <c r="F193" s="31" t="s">
        <v>182</v>
      </c>
      <c r="G193" s="32">
        <v>13.8</v>
      </c>
      <c r="H193" s="33">
        <v>0</v>
      </c>
      <c r="I193" s="33">
        <f>ROUND(ROUND(H193,2)*ROUND(G193,3),2)</f>
      </c>
      <c r="O193">
        <f>(I193*21)/100</f>
      </c>
      <c r="P193" t="s">
        <v>22</v>
      </c>
    </row>
    <row r="194" spans="1:5" ht="25.5">
      <c r="A194" s="34" t="s">
        <v>49</v>
      </c>
      <c r="E194" s="35" t="s">
        <v>291</v>
      </c>
    </row>
    <row r="195" spans="1:5" ht="51">
      <c r="A195" s="36" t="s">
        <v>51</v>
      </c>
      <c r="E195" s="37" t="s">
        <v>292</v>
      </c>
    </row>
    <row r="196" spans="1:5" ht="153">
      <c r="A196" t="s">
        <v>53</v>
      </c>
      <c r="E196" s="35" t="s">
        <v>282</v>
      </c>
    </row>
    <row r="197" spans="1:16" ht="12.75">
      <c r="A197" s="25" t="s">
        <v>44</v>
      </c>
      <c r="B197" s="29" t="s">
        <v>293</v>
      </c>
      <c r="C197" s="29" t="s">
        <v>294</v>
      </c>
      <c r="D197" s="25" t="s">
        <v>46</v>
      </c>
      <c r="E197" s="30" t="s">
        <v>295</v>
      </c>
      <c r="F197" s="31" t="s">
        <v>182</v>
      </c>
      <c r="G197" s="32">
        <v>28.5</v>
      </c>
      <c r="H197" s="33">
        <v>0</v>
      </c>
      <c r="I197" s="33">
        <f>ROUND(ROUND(H197,2)*ROUND(G197,3),2)</f>
      </c>
      <c r="O197">
        <f>(I197*21)/100</f>
      </c>
      <c r="P197" t="s">
        <v>22</v>
      </c>
    </row>
    <row r="198" spans="1:5" ht="12.75">
      <c r="A198" s="34" t="s">
        <v>49</v>
      </c>
      <c r="E198" s="35" t="s">
        <v>296</v>
      </c>
    </row>
    <row r="199" spans="1:5" ht="25.5">
      <c r="A199" s="36" t="s">
        <v>51</v>
      </c>
      <c r="E199" s="37" t="s">
        <v>297</v>
      </c>
    </row>
    <row r="200" spans="1:5" ht="89.25">
      <c r="A200" t="s">
        <v>53</v>
      </c>
      <c r="E200" s="35" t="s">
        <v>298</v>
      </c>
    </row>
    <row r="201" spans="1:18" ht="12.75" customHeight="1">
      <c r="A201" s="6" t="s">
        <v>42</v>
      </c>
      <c r="B201" s="6"/>
      <c r="C201" s="39" t="s">
        <v>78</v>
      </c>
      <c r="D201" s="6"/>
      <c r="E201" s="27" t="s">
        <v>299</v>
      </c>
      <c r="F201" s="6"/>
      <c r="G201" s="6"/>
      <c r="H201" s="6"/>
      <c r="I201" s="40">
        <f>0+Q201</f>
      </c>
      <c r="O201">
        <f>0+R201</f>
      </c>
      <c r="Q201">
        <f>0+I202</f>
      </c>
      <c r="R201">
        <f>0+O202</f>
      </c>
    </row>
    <row r="202" spans="1:16" ht="12.75">
      <c r="A202" s="25" t="s">
        <v>44</v>
      </c>
      <c r="B202" s="29" t="s">
        <v>300</v>
      </c>
      <c r="C202" s="29" t="s">
        <v>301</v>
      </c>
      <c r="D202" s="25" t="s">
        <v>46</v>
      </c>
      <c r="E202" s="30" t="s">
        <v>302</v>
      </c>
      <c r="F202" s="31" t="s">
        <v>182</v>
      </c>
      <c r="G202" s="32">
        <v>165</v>
      </c>
      <c r="H202" s="33">
        <v>0</v>
      </c>
      <c r="I202" s="33">
        <f>ROUND(ROUND(H202,2)*ROUND(G202,3),2)</f>
      </c>
      <c r="O202">
        <f>(I202*21)/100</f>
      </c>
      <c r="P202" t="s">
        <v>22</v>
      </c>
    </row>
    <row r="203" spans="1:5" ht="12.75">
      <c r="A203" s="34" t="s">
        <v>49</v>
      </c>
      <c r="E203" s="35" t="s">
        <v>303</v>
      </c>
    </row>
    <row r="204" spans="1:5" ht="25.5">
      <c r="A204" s="36" t="s">
        <v>51</v>
      </c>
      <c r="E204" s="37" t="s">
        <v>304</v>
      </c>
    </row>
    <row r="205" spans="1:5" ht="38.25">
      <c r="A205" t="s">
        <v>53</v>
      </c>
      <c r="E205" s="35" t="s">
        <v>305</v>
      </c>
    </row>
    <row r="206" spans="1:18" ht="12.75" customHeight="1">
      <c r="A206" s="6" t="s">
        <v>42</v>
      </c>
      <c r="B206" s="6"/>
      <c r="C206" s="39" t="s">
        <v>82</v>
      </c>
      <c r="D206" s="6"/>
      <c r="E206" s="27" t="s">
        <v>306</v>
      </c>
      <c r="F206" s="6"/>
      <c r="G206" s="6"/>
      <c r="H206" s="6"/>
      <c r="I206" s="40">
        <f>0+Q206</f>
      </c>
      <c r="O206">
        <f>0+R206</f>
      </c>
      <c r="Q206">
        <f>0+I207+I211+I215+I219+I223+I227+I231+I235+I239+I243</f>
      </c>
      <c r="R206">
        <f>0+O207+O211+O215+O219+O223+O227+O231+O235+O239+O243</f>
      </c>
    </row>
    <row r="207" spans="1:16" ht="12.75">
      <c r="A207" s="25" t="s">
        <v>44</v>
      </c>
      <c r="B207" s="29" t="s">
        <v>307</v>
      </c>
      <c r="C207" s="29" t="s">
        <v>308</v>
      </c>
      <c r="D207" s="25" t="s">
        <v>46</v>
      </c>
      <c r="E207" s="30" t="s">
        <v>309</v>
      </c>
      <c r="F207" s="31" t="s">
        <v>112</v>
      </c>
      <c r="G207" s="32">
        <v>4.09</v>
      </c>
      <c r="H207" s="33">
        <v>0</v>
      </c>
      <c r="I207" s="33">
        <f>ROUND(ROUND(H207,2)*ROUND(G207,3),2)</f>
      </c>
      <c r="O207">
        <f>(I207*0)/100</f>
      </c>
      <c r="P207" t="s">
        <v>26</v>
      </c>
    </row>
    <row r="208" spans="1:5" ht="25.5">
      <c r="A208" s="34" t="s">
        <v>49</v>
      </c>
      <c r="E208" s="35" t="s">
        <v>310</v>
      </c>
    </row>
    <row r="209" spans="1:5" ht="25.5">
      <c r="A209" s="36" t="s">
        <v>51</v>
      </c>
      <c r="E209" s="37" t="s">
        <v>311</v>
      </c>
    </row>
    <row r="210" spans="1:5" ht="255">
      <c r="A210" t="s">
        <v>53</v>
      </c>
      <c r="E210" s="35" t="s">
        <v>312</v>
      </c>
    </row>
    <row r="211" spans="1:16" ht="12.75">
      <c r="A211" s="25" t="s">
        <v>44</v>
      </c>
      <c r="B211" s="29" t="s">
        <v>313</v>
      </c>
      <c r="C211" s="29" t="s">
        <v>314</v>
      </c>
      <c r="D211" s="25" t="s">
        <v>46</v>
      </c>
      <c r="E211" s="30" t="s">
        <v>315</v>
      </c>
      <c r="F211" s="31" t="s">
        <v>112</v>
      </c>
      <c r="G211" s="32">
        <v>23.48</v>
      </c>
      <c r="H211" s="33">
        <v>0</v>
      </c>
      <c r="I211" s="33">
        <f>ROUND(ROUND(H211,2)*ROUND(G211,3),2)</f>
      </c>
      <c r="O211">
        <f>(I211*21)/100</f>
      </c>
      <c r="P211" t="s">
        <v>22</v>
      </c>
    </row>
    <row r="212" spans="1:5" ht="25.5">
      <c r="A212" s="34" t="s">
        <v>49</v>
      </c>
      <c r="E212" s="35" t="s">
        <v>316</v>
      </c>
    </row>
    <row r="213" spans="1:5" ht="25.5">
      <c r="A213" s="36" t="s">
        <v>51</v>
      </c>
      <c r="E213" s="37" t="s">
        <v>317</v>
      </c>
    </row>
    <row r="214" spans="1:5" ht="255">
      <c r="A214" t="s">
        <v>53</v>
      </c>
      <c r="E214" s="35" t="s">
        <v>318</v>
      </c>
    </row>
    <row r="215" spans="1:16" ht="12.75">
      <c r="A215" s="25" t="s">
        <v>44</v>
      </c>
      <c r="B215" s="29" t="s">
        <v>319</v>
      </c>
      <c r="C215" s="29" t="s">
        <v>320</v>
      </c>
      <c r="D215" s="25" t="s">
        <v>46</v>
      </c>
      <c r="E215" s="30" t="s">
        <v>321</v>
      </c>
      <c r="F215" s="31" t="s">
        <v>322</v>
      </c>
      <c r="G215" s="32">
        <v>2</v>
      </c>
      <c r="H215" s="33">
        <v>0</v>
      </c>
      <c r="I215" s="33">
        <f>ROUND(ROUND(H215,2)*ROUND(G215,3),2)</f>
      </c>
      <c r="O215">
        <f>(I215*0)/100</f>
      </c>
      <c r="P215" t="s">
        <v>26</v>
      </c>
    </row>
    <row r="216" spans="1:5" ht="38.25">
      <c r="A216" s="34" t="s">
        <v>49</v>
      </c>
      <c r="E216" s="35" t="s">
        <v>323</v>
      </c>
    </row>
    <row r="217" spans="1:5" ht="12.75">
      <c r="A217" s="36" t="s">
        <v>51</v>
      </c>
      <c r="E217" s="37" t="s">
        <v>324</v>
      </c>
    </row>
    <row r="218" spans="1:5" ht="12.75">
      <c r="A218" t="s">
        <v>53</v>
      </c>
      <c r="E218" s="35" t="s">
        <v>46</v>
      </c>
    </row>
    <row r="219" spans="1:16" ht="12.75">
      <c r="A219" s="25" t="s">
        <v>44</v>
      </c>
      <c r="B219" s="29" t="s">
        <v>325</v>
      </c>
      <c r="C219" s="29" t="s">
        <v>326</v>
      </c>
      <c r="D219" s="25" t="s">
        <v>46</v>
      </c>
      <c r="E219" s="30" t="s">
        <v>327</v>
      </c>
      <c r="F219" s="31" t="s">
        <v>322</v>
      </c>
      <c r="G219" s="32">
        <v>1</v>
      </c>
      <c r="H219" s="33">
        <v>0</v>
      </c>
      <c r="I219" s="33">
        <f>ROUND(ROUND(H219,2)*ROUND(G219,3),2)</f>
      </c>
      <c r="O219">
        <f>(I219*0)/100</f>
      </c>
      <c r="P219" t="s">
        <v>26</v>
      </c>
    </row>
    <row r="220" spans="1:5" ht="38.25">
      <c r="A220" s="34" t="s">
        <v>49</v>
      </c>
      <c r="E220" s="35" t="s">
        <v>328</v>
      </c>
    </row>
    <row r="221" spans="1:5" ht="12.75">
      <c r="A221" s="36" t="s">
        <v>51</v>
      </c>
      <c r="E221" s="37" t="s">
        <v>67</v>
      </c>
    </row>
    <row r="222" spans="1:5" ht="12.75">
      <c r="A222" t="s">
        <v>53</v>
      </c>
      <c r="E222" s="35" t="s">
        <v>46</v>
      </c>
    </row>
    <row r="223" spans="1:16" ht="12.75">
      <c r="A223" s="25" t="s">
        <v>44</v>
      </c>
      <c r="B223" s="29" t="s">
        <v>329</v>
      </c>
      <c r="C223" s="29" t="s">
        <v>330</v>
      </c>
      <c r="D223" s="25" t="s">
        <v>46</v>
      </c>
      <c r="E223" s="30" t="s">
        <v>331</v>
      </c>
      <c r="F223" s="31" t="s">
        <v>332</v>
      </c>
      <c r="G223" s="32">
        <v>3</v>
      </c>
      <c r="H223" s="33">
        <v>0</v>
      </c>
      <c r="I223" s="33">
        <f>ROUND(ROUND(H223,2)*ROUND(G223,3),2)</f>
      </c>
      <c r="O223">
        <f>(I223*21)/100</f>
      </c>
      <c r="P223" t="s">
        <v>22</v>
      </c>
    </row>
    <row r="224" spans="1:5" ht="12.75">
      <c r="A224" s="34" t="s">
        <v>49</v>
      </c>
      <c r="E224" s="35" t="s">
        <v>333</v>
      </c>
    </row>
    <row r="225" spans="1:5" ht="25.5">
      <c r="A225" s="36" t="s">
        <v>51</v>
      </c>
      <c r="E225" s="37" t="s">
        <v>334</v>
      </c>
    </row>
    <row r="226" spans="1:5" ht="76.5">
      <c r="A226" t="s">
        <v>53</v>
      </c>
      <c r="E226" s="35" t="s">
        <v>335</v>
      </c>
    </row>
    <row r="227" spans="1:16" ht="12.75">
      <c r="A227" s="25" t="s">
        <v>44</v>
      </c>
      <c r="B227" s="29" t="s">
        <v>336</v>
      </c>
      <c r="C227" s="29" t="s">
        <v>337</v>
      </c>
      <c r="D227" s="25" t="s">
        <v>46</v>
      </c>
      <c r="E227" s="30" t="s">
        <v>338</v>
      </c>
      <c r="F227" s="31" t="s">
        <v>332</v>
      </c>
      <c r="G227" s="32">
        <v>3</v>
      </c>
      <c r="H227" s="33">
        <v>0</v>
      </c>
      <c r="I227" s="33">
        <f>ROUND(ROUND(H227,2)*ROUND(G227,3),2)</f>
      </c>
      <c r="O227">
        <f>(I227*0)/100</f>
      </c>
      <c r="P227" t="s">
        <v>26</v>
      </c>
    </row>
    <row r="228" spans="1:5" ht="12.75">
      <c r="A228" s="34" t="s">
        <v>49</v>
      </c>
      <c r="E228" s="35" t="s">
        <v>339</v>
      </c>
    </row>
    <row r="229" spans="1:5" ht="25.5">
      <c r="A229" s="36" t="s">
        <v>51</v>
      </c>
      <c r="E229" s="37" t="s">
        <v>340</v>
      </c>
    </row>
    <row r="230" spans="1:5" ht="12.75">
      <c r="A230" t="s">
        <v>53</v>
      </c>
      <c r="E230" s="35" t="s">
        <v>341</v>
      </c>
    </row>
    <row r="231" spans="1:16" ht="12.75">
      <c r="A231" s="25" t="s">
        <v>44</v>
      </c>
      <c r="B231" s="29" t="s">
        <v>342</v>
      </c>
      <c r="C231" s="29" t="s">
        <v>343</v>
      </c>
      <c r="D231" s="25" t="s">
        <v>46</v>
      </c>
      <c r="E231" s="30" t="s">
        <v>344</v>
      </c>
      <c r="F231" s="31" t="s">
        <v>332</v>
      </c>
      <c r="G231" s="32">
        <v>2</v>
      </c>
      <c r="H231" s="33">
        <v>0</v>
      </c>
      <c r="I231" s="33">
        <f>ROUND(ROUND(H231,2)*ROUND(G231,3),2)</f>
      </c>
      <c r="O231">
        <f>(I231*0)/100</f>
      </c>
      <c r="P231" t="s">
        <v>26</v>
      </c>
    </row>
    <row r="232" spans="1:5" ht="12.75">
      <c r="A232" s="34" t="s">
        <v>49</v>
      </c>
      <c r="E232" s="35" t="s">
        <v>345</v>
      </c>
    </row>
    <row r="233" spans="1:5" ht="12.75">
      <c r="A233" s="36" t="s">
        <v>51</v>
      </c>
      <c r="E233" s="37" t="s">
        <v>346</v>
      </c>
    </row>
    <row r="234" spans="1:5" ht="25.5">
      <c r="A234" t="s">
        <v>53</v>
      </c>
      <c r="E234" s="35" t="s">
        <v>347</v>
      </c>
    </row>
    <row r="235" spans="1:16" ht="12.75">
      <c r="A235" s="25" t="s">
        <v>44</v>
      </c>
      <c r="B235" s="29" t="s">
        <v>348</v>
      </c>
      <c r="C235" s="29" t="s">
        <v>349</v>
      </c>
      <c r="D235" s="25" t="s">
        <v>46</v>
      </c>
      <c r="E235" s="30" t="s">
        <v>350</v>
      </c>
      <c r="F235" s="31" t="s">
        <v>112</v>
      </c>
      <c r="G235" s="32">
        <v>4.09</v>
      </c>
      <c r="H235" s="33">
        <v>0</v>
      </c>
      <c r="I235" s="33">
        <f>ROUND(ROUND(H235,2)*ROUND(G235,3),2)</f>
      </c>
      <c r="O235">
        <f>(I235*0)/100</f>
      </c>
      <c r="P235" t="s">
        <v>26</v>
      </c>
    </row>
    <row r="236" spans="1:5" ht="12.75">
      <c r="A236" s="34" t="s">
        <v>49</v>
      </c>
      <c r="E236" s="35" t="s">
        <v>46</v>
      </c>
    </row>
    <row r="237" spans="1:5" ht="25.5">
      <c r="A237" s="36" t="s">
        <v>51</v>
      </c>
      <c r="E237" s="37" t="s">
        <v>351</v>
      </c>
    </row>
    <row r="238" spans="1:5" ht="51">
      <c r="A238" t="s">
        <v>53</v>
      </c>
      <c r="E238" s="35" t="s">
        <v>352</v>
      </c>
    </row>
    <row r="239" spans="1:16" ht="12.75">
      <c r="A239" s="25" t="s">
        <v>44</v>
      </c>
      <c r="B239" s="29" t="s">
        <v>353</v>
      </c>
      <c r="C239" s="29" t="s">
        <v>354</v>
      </c>
      <c r="D239" s="25" t="s">
        <v>46</v>
      </c>
      <c r="E239" s="30" t="s">
        <v>355</v>
      </c>
      <c r="F239" s="31" t="s">
        <v>112</v>
      </c>
      <c r="G239" s="32">
        <v>23.48</v>
      </c>
      <c r="H239" s="33">
        <v>0</v>
      </c>
      <c r="I239" s="33">
        <f>ROUND(ROUND(H239,2)*ROUND(G239,3),2)</f>
      </c>
      <c r="O239">
        <f>(I239*0)/100</f>
      </c>
      <c r="P239" t="s">
        <v>26</v>
      </c>
    </row>
    <row r="240" spans="1:5" ht="12.75">
      <c r="A240" s="34" t="s">
        <v>49</v>
      </c>
      <c r="E240" s="35" t="s">
        <v>46</v>
      </c>
    </row>
    <row r="241" spans="1:5" ht="25.5">
      <c r="A241" s="36" t="s">
        <v>51</v>
      </c>
      <c r="E241" s="37" t="s">
        <v>356</v>
      </c>
    </row>
    <row r="242" spans="1:5" ht="51">
      <c r="A242" t="s">
        <v>53</v>
      </c>
      <c r="E242" s="35" t="s">
        <v>352</v>
      </c>
    </row>
    <row r="243" spans="1:16" ht="12.75">
      <c r="A243" s="25" t="s">
        <v>44</v>
      </c>
      <c r="B243" s="29" t="s">
        <v>357</v>
      </c>
      <c r="C243" s="29" t="s">
        <v>358</v>
      </c>
      <c r="D243" s="25" t="s">
        <v>46</v>
      </c>
      <c r="E243" s="30" t="s">
        <v>359</v>
      </c>
      <c r="F243" s="31" t="s">
        <v>112</v>
      </c>
      <c r="G243" s="32">
        <v>55.14</v>
      </c>
      <c r="H243" s="33">
        <v>0</v>
      </c>
      <c r="I243" s="33">
        <f>ROUND(ROUND(H243,2)*ROUND(G243,3),2)</f>
      </c>
      <c r="O243">
        <f>(I243*21)/100</f>
      </c>
      <c r="P243" t="s">
        <v>22</v>
      </c>
    </row>
    <row r="244" spans="1:5" ht="12.75">
      <c r="A244" s="34" t="s">
        <v>49</v>
      </c>
      <c r="E244" s="35" t="s">
        <v>360</v>
      </c>
    </row>
    <row r="245" spans="1:5" ht="25.5">
      <c r="A245" s="36" t="s">
        <v>51</v>
      </c>
      <c r="E245" s="37" t="s">
        <v>361</v>
      </c>
    </row>
    <row r="246" spans="1:5" ht="25.5">
      <c r="A246" t="s">
        <v>53</v>
      </c>
      <c r="E246" s="35" t="s">
        <v>362</v>
      </c>
    </row>
    <row r="247" spans="1:18" ht="12.75" customHeight="1">
      <c r="A247" s="6" t="s">
        <v>42</v>
      </c>
      <c r="B247" s="6"/>
      <c r="C247" s="39" t="s">
        <v>39</v>
      </c>
      <c r="D247" s="6"/>
      <c r="E247" s="27" t="s">
        <v>363</v>
      </c>
      <c r="F247" s="6"/>
      <c r="G247" s="6"/>
      <c r="H247" s="6"/>
      <c r="I247" s="40">
        <f>0+Q247</f>
      </c>
      <c r="O247">
        <f>0+R247</f>
      </c>
      <c r="Q247">
        <f>0+I248+I252+I256+I260+I264+I268+I272+I276+I280+I284+I288+I292+I296+I300</f>
      </c>
      <c r="R247">
        <f>0+O248+O252+O256+O260+O264+O268+O272+O276+O280+O284+O288+O292+O296+O300</f>
      </c>
    </row>
    <row r="248" spans="1:16" ht="12.75">
      <c r="A248" s="25" t="s">
        <v>44</v>
      </c>
      <c r="B248" s="29" t="s">
        <v>364</v>
      </c>
      <c r="C248" s="29" t="s">
        <v>365</v>
      </c>
      <c r="D248" s="25" t="s">
        <v>46</v>
      </c>
      <c r="E248" s="30" t="s">
        <v>366</v>
      </c>
      <c r="F248" s="31" t="s">
        <v>332</v>
      </c>
      <c r="G248" s="32">
        <v>1</v>
      </c>
      <c r="H248" s="33">
        <v>0</v>
      </c>
      <c r="I248" s="33">
        <f>ROUND(ROUND(H248,2)*ROUND(G248,3),2)</f>
      </c>
      <c r="O248">
        <f>(I248*0)/100</f>
      </c>
      <c r="P248" t="s">
        <v>26</v>
      </c>
    </row>
    <row r="249" spans="1:5" ht="12.75">
      <c r="A249" s="34" t="s">
        <v>49</v>
      </c>
      <c r="E249" s="35" t="s">
        <v>46</v>
      </c>
    </row>
    <row r="250" spans="1:5" ht="12.75">
      <c r="A250" s="36" t="s">
        <v>51</v>
      </c>
      <c r="E250" s="37" t="s">
        <v>67</v>
      </c>
    </row>
    <row r="251" spans="1:5" ht="25.5">
      <c r="A251" t="s">
        <v>53</v>
      </c>
      <c r="E251" s="35" t="s">
        <v>367</v>
      </c>
    </row>
    <row r="252" spans="1:16" ht="12.75">
      <c r="A252" s="25" t="s">
        <v>44</v>
      </c>
      <c r="B252" s="29" t="s">
        <v>368</v>
      </c>
      <c r="C252" s="29" t="s">
        <v>369</v>
      </c>
      <c r="D252" s="25" t="s">
        <v>46</v>
      </c>
      <c r="E252" s="30" t="s">
        <v>370</v>
      </c>
      <c r="F252" s="31" t="s">
        <v>332</v>
      </c>
      <c r="G252" s="32">
        <v>1</v>
      </c>
      <c r="H252" s="33">
        <v>0</v>
      </c>
      <c r="I252" s="33">
        <f>ROUND(ROUND(H252,2)*ROUND(G252,3),2)</f>
      </c>
      <c r="O252">
        <f>(I252*0)/100</f>
      </c>
      <c r="P252" t="s">
        <v>26</v>
      </c>
    </row>
    <row r="253" spans="1:5" ht="12.75">
      <c r="A253" s="34" t="s">
        <v>49</v>
      </c>
      <c r="E253" s="35" t="s">
        <v>371</v>
      </c>
    </row>
    <row r="254" spans="1:5" ht="12.75">
      <c r="A254" s="36" t="s">
        <v>51</v>
      </c>
      <c r="E254" s="37" t="s">
        <v>67</v>
      </c>
    </row>
    <row r="255" spans="1:5" ht="25.5">
      <c r="A255" t="s">
        <v>53</v>
      </c>
      <c r="E255" s="35" t="s">
        <v>367</v>
      </c>
    </row>
    <row r="256" spans="1:16" ht="25.5">
      <c r="A256" s="25" t="s">
        <v>44</v>
      </c>
      <c r="B256" s="29" t="s">
        <v>372</v>
      </c>
      <c r="C256" s="29" t="s">
        <v>373</v>
      </c>
      <c r="D256" s="25" t="s">
        <v>46</v>
      </c>
      <c r="E256" s="30" t="s">
        <v>374</v>
      </c>
      <c r="F256" s="31" t="s">
        <v>182</v>
      </c>
      <c r="G256" s="32">
        <v>7.5</v>
      </c>
      <c r="H256" s="33">
        <v>0</v>
      </c>
      <c r="I256" s="33">
        <f>ROUND(ROUND(H256,2)*ROUND(G256,3),2)</f>
      </c>
      <c r="O256">
        <f>(I256*0)/100</f>
      </c>
      <c r="P256" t="s">
        <v>26</v>
      </c>
    </row>
    <row r="257" spans="1:5" ht="12.75">
      <c r="A257" s="34" t="s">
        <v>49</v>
      </c>
      <c r="E257" s="35" t="s">
        <v>375</v>
      </c>
    </row>
    <row r="258" spans="1:5" ht="25.5">
      <c r="A258" s="36" t="s">
        <v>51</v>
      </c>
      <c r="E258" s="37" t="s">
        <v>376</v>
      </c>
    </row>
    <row r="259" spans="1:5" ht="12.75">
      <c r="A259" t="s">
        <v>53</v>
      </c>
      <c r="E259" s="35" t="s">
        <v>377</v>
      </c>
    </row>
    <row r="260" spans="1:16" ht="12.75">
      <c r="A260" s="25" t="s">
        <v>44</v>
      </c>
      <c r="B260" s="29" t="s">
        <v>378</v>
      </c>
      <c r="C260" s="29" t="s">
        <v>379</v>
      </c>
      <c r="D260" s="25" t="s">
        <v>46</v>
      </c>
      <c r="E260" s="30" t="s">
        <v>380</v>
      </c>
      <c r="F260" s="31" t="s">
        <v>182</v>
      </c>
      <c r="G260" s="32">
        <v>5.75</v>
      </c>
      <c r="H260" s="33">
        <v>0</v>
      </c>
      <c r="I260" s="33">
        <f>ROUND(ROUND(H260,2)*ROUND(G260,3),2)</f>
      </c>
      <c r="O260">
        <f>(I260*0)/100</f>
      </c>
      <c r="P260" t="s">
        <v>26</v>
      </c>
    </row>
    <row r="261" spans="1:5" ht="12.75">
      <c r="A261" s="34" t="s">
        <v>49</v>
      </c>
      <c r="E261" s="35" t="s">
        <v>89</v>
      </c>
    </row>
    <row r="262" spans="1:5" ht="25.5">
      <c r="A262" s="36" t="s">
        <v>51</v>
      </c>
      <c r="E262" s="37" t="s">
        <v>381</v>
      </c>
    </row>
    <row r="263" spans="1:5" ht="12.75">
      <c r="A263" t="s">
        <v>53</v>
      </c>
      <c r="E263" s="35" t="s">
        <v>382</v>
      </c>
    </row>
    <row r="264" spans="1:16" ht="12.75">
      <c r="A264" s="25" t="s">
        <v>44</v>
      </c>
      <c r="B264" s="29" t="s">
        <v>383</v>
      </c>
      <c r="C264" s="29" t="s">
        <v>384</v>
      </c>
      <c r="D264" s="25" t="s">
        <v>46</v>
      </c>
      <c r="E264" s="30" t="s">
        <v>385</v>
      </c>
      <c r="F264" s="31" t="s">
        <v>48</v>
      </c>
      <c r="G264" s="32">
        <v>1.14</v>
      </c>
      <c r="H264" s="33">
        <v>0</v>
      </c>
      <c r="I264" s="33">
        <f>ROUND(ROUND(H264,2)*ROUND(G264,3),2)</f>
      </c>
      <c r="O264">
        <f>(I264*0)/100</f>
      </c>
      <c r="P264" t="s">
        <v>26</v>
      </c>
    </row>
    <row r="265" spans="1:5" ht="12.75">
      <c r="A265" s="34" t="s">
        <v>49</v>
      </c>
      <c r="E265" s="35" t="s">
        <v>386</v>
      </c>
    </row>
    <row r="266" spans="1:5" ht="25.5">
      <c r="A266" s="36" t="s">
        <v>51</v>
      </c>
      <c r="E266" s="37" t="s">
        <v>387</v>
      </c>
    </row>
    <row r="267" spans="1:5" ht="51">
      <c r="A267" t="s">
        <v>53</v>
      </c>
      <c r="E267" s="35" t="s">
        <v>388</v>
      </c>
    </row>
    <row r="268" spans="1:16" ht="12.75">
      <c r="A268" s="25" t="s">
        <v>44</v>
      </c>
      <c r="B268" s="29" t="s">
        <v>389</v>
      </c>
      <c r="C268" s="29" t="s">
        <v>390</v>
      </c>
      <c r="D268" s="25" t="s">
        <v>46</v>
      </c>
      <c r="E268" s="30" t="s">
        <v>391</v>
      </c>
      <c r="F268" s="31" t="s">
        <v>112</v>
      </c>
      <c r="G268" s="32">
        <v>104</v>
      </c>
      <c r="H268" s="33">
        <v>0</v>
      </c>
      <c r="I268" s="33">
        <f>ROUND(ROUND(H268,2)*ROUND(G268,3),2)</f>
      </c>
      <c r="O268">
        <f>(I268*21)/100</f>
      </c>
      <c r="P268" t="s">
        <v>22</v>
      </c>
    </row>
    <row r="269" spans="1:5" ht="12.75">
      <c r="A269" s="34" t="s">
        <v>49</v>
      </c>
      <c r="E269" s="35" t="s">
        <v>392</v>
      </c>
    </row>
    <row r="270" spans="1:5" ht="25.5">
      <c r="A270" s="36" t="s">
        <v>51</v>
      </c>
      <c r="E270" s="37" t="s">
        <v>393</v>
      </c>
    </row>
    <row r="271" spans="1:5" ht="51">
      <c r="A271" t="s">
        <v>53</v>
      </c>
      <c r="E271" s="35" t="s">
        <v>394</v>
      </c>
    </row>
    <row r="272" spans="1:16" ht="12.75">
      <c r="A272" s="25" t="s">
        <v>44</v>
      </c>
      <c r="B272" s="29" t="s">
        <v>395</v>
      </c>
      <c r="C272" s="29" t="s">
        <v>396</v>
      </c>
      <c r="D272" s="25" t="s">
        <v>70</v>
      </c>
      <c r="E272" s="30" t="s">
        <v>397</v>
      </c>
      <c r="F272" s="31" t="s">
        <v>112</v>
      </c>
      <c r="G272" s="32">
        <v>20</v>
      </c>
      <c r="H272" s="33">
        <v>0</v>
      </c>
      <c r="I272" s="33">
        <f>ROUND(ROUND(H272,2)*ROUND(G272,3),2)</f>
      </c>
      <c r="O272">
        <f>(I272*0)/100</f>
      </c>
      <c r="P272" t="s">
        <v>26</v>
      </c>
    </row>
    <row r="273" spans="1:5" ht="12.75">
      <c r="A273" s="34" t="s">
        <v>49</v>
      </c>
      <c r="E273" s="35" t="s">
        <v>398</v>
      </c>
    </row>
    <row r="274" spans="1:5" ht="25.5">
      <c r="A274" s="36" t="s">
        <v>51</v>
      </c>
      <c r="E274" s="37" t="s">
        <v>399</v>
      </c>
    </row>
    <row r="275" spans="1:5" ht="51">
      <c r="A275" t="s">
        <v>53</v>
      </c>
      <c r="E275" s="35" t="s">
        <v>394</v>
      </c>
    </row>
    <row r="276" spans="1:16" ht="12.75">
      <c r="A276" s="25" t="s">
        <v>44</v>
      </c>
      <c r="B276" s="29" t="s">
        <v>400</v>
      </c>
      <c r="C276" s="29" t="s">
        <v>396</v>
      </c>
      <c r="D276" s="25" t="s">
        <v>209</v>
      </c>
      <c r="E276" s="30" t="s">
        <v>397</v>
      </c>
      <c r="F276" s="31" t="s">
        <v>112</v>
      </c>
      <c r="G276" s="32">
        <v>4</v>
      </c>
      <c r="H276" s="33">
        <v>0</v>
      </c>
      <c r="I276" s="33">
        <f>ROUND(ROUND(H276,2)*ROUND(G276,3),2)</f>
      </c>
      <c r="O276">
        <f>(I276*0)/100</f>
      </c>
      <c r="P276" t="s">
        <v>26</v>
      </c>
    </row>
    <row r="277" spans="1:5" ht="12.75">
      <c r="A277" s="34" t="s">
        <v>49</v>
      </c>
      <c r="E277" s="35" t="s">
        <v>401</v>
      </c>
    </row>
    <row r="278" spans="1:5" ht="25.5">
      <c r="A278" s="36" t="s">
        <v>51</v>
      </c>
      <c r="E278" s="37" t="s">
        <v>402</v>
      </c>
    </row>
    <row r="279" spans="1:5" ht="51">
      <c r="A279" t="s">
        <v>53</v>
      </c>
      <c r="E279" s="35" t="s">
        <v>394</v>
      </c>
    </row>
    <row r="280" spans="1:16" ht="12.75">
      <c r="A280" s="25" t="s">
        <v>44</v>
      </c>
      <c r="B280" s="29" t="s">
        <v>403</v>
      </c>
      <c r="C280" s="29" t="s">
        <v>396</v>
      </c>
      <c r="D280" s="25" t="s">
        <v>404</v>
      </c>
      <c r="E280" s="30" t="s">
        <v>397</v>
      </c>
      <c r="F280" s="31" t="s">
        <v>112</v>
      </c>
      <c r="G280" s="32">
        <v>40.3</v>
      </c>
      <c r="H280" s="33">
        <v>0</v>
      </c>
      <c r="I280" s="33">
        <f>ROUND(ROUND(H280,2)*ROUND(G280,3),2)</f>
      </c>
      <c r="O280">
        <f>(I280*0)/100</f>
      </c>
      <c r="P280" t="s">
        <v>26</v>
      </c>
    </row>
    <row r="281" spans="1:5" ht="12.75">
      <c r="A281" s="34" t="s">
        <v>49</v>
      </c>
      <c r="E281" s="35" t="s">
        <v>405</v>
      </c>
    </row>
    <row r="282" spans="1:5" ht="25.5">
      <c r="A282" s="36" t="s">
        <v>51</v>
      </c>
      <c r="E282" s="37" t="s">
        <v>406</v>
      </c>
    </row>
    <row r="283" spans="1:5" ht="51">
      <c r="A283" t="s">
        <v>53</v>
      </c>
      <c r="E283" s="35" t="s">
        <v>394</v>
      </c>
    </row>
    <row r="284" spans="1:16" ht="12.75">
      <c r="A284" s="25" t="s">
        <v>44</v>
      </c>
      <c r="B284" s="29" t="s">
        <v>407</v>
      </c>
      <c r="C284" s="29" t="s">
        <v>408</v>
      </c>
      <c r="D284" s="25" t="s">
        <v>70</v>
      </c>
      <c r="E284" s="30" t="s">
        <v>409</v>
      </c>
      <c r="F284" s="31" t="s">
        <v>112</v>
      </c>
      <c r="G284" s="32">
        <v>30</v>
      </c>
      <c r="H284" s="33">
        <v>0</v>
      </c>
      <c r="I284" s="33">
        <f>ROUND(ROUND(H284,2)*ROUND(G284,3),2)</f>
      </c>
      <c r="O284">
        <f>(I284*21)/100</f>
      </c>
      <c r="P284" t="s">
        <v>22</v>
      </c>
    </row>
    <row r="285" spans="1:5" ht="38.25">
      <c r="A285" s="34" t="s">
        <v>49</v>
      </c>
      <c r="E285" s="35" t="s">
        <v>410</v>
      </c>
    </row>
    <row r="286" spans="1:5" ht="25.5">
      <c r="A286" s="36" t="s">
        <v>51</v>
      </c>
      <c r="E286" s="37" t="s">
        <v>113</v>
      </c>
    </row>
    <row r="287" spans="1:5" ht="51">
      <c r="A287" t="s">
        <v>53</v>
      </c>
      <c r="E287" s="35" t="s">
        <v>411</v>
      </c>
    </row>
    <row r="288" spans="1:16" ht="12.75">
      <c r="A288" s="25" t="s">
        <v>44</v>
      </c>
      <c r="B288" s="29" t="s">
        <v>412</v>
      </c>
      <c r="C288" s="29" t="s">
        <v>413</v>
      </c>
      <c r="D288" s="25" t="s">
        <v>46</v>
      </c>
      <c r="E288" s="30" t="s">
        <v>414</v>
      </c>
      <c r="F288" s="31" t="s">
        <v>112</v>
      </c>
      <c r="G288" s="32">
        <v>52</v>
      </c>
      <c r="H288" s="33">
        <v>0</v>
      </c>
      <c r="I288" s="33">
        <f>ROUND(ROUND(H288,2)*ROUND(G288,3),2)</f>
      </c>
      <c r="O288">
        <f>(I288*0)/100</f>
      </c>
      <c r="P288" t="s">
        <v>26</v>
      </c>
    </row>
    <row r="289" spans="1:5" ht="12.75">
      <c r="A289" s="34" t="s">
        <v>49</v>
      </c>
      <c r="E289" s="35" t="s">
        <v>415</v>
      </c>
    </row>
    <row r="290" spans="1:5" ht="38.25">
      <c r="A290" s="36" t="s">
        <v>51</v>
      </c>
      <c r="E290" s="37" t="s">
        <v>416</v>
      </c>
    </row>
    <row r="291" spans="1:5" ht="25.5">
      <c r="A291" t="s">
        <v>53</v>
      </c>
      <c r="E291" s="35" t="s">
        <v>417</v>
      </c>
    </row>
    <row r="292" spans="1:16" ht="12.75">
      <c r="A292" s="25" t="s">
        <v>44</v>
      </c>
      <c r="B292" s="29" t="s">
        <v>418</v>
      </c>
      <c r="C292" s="29" t="s">
        <v>419</v>
      </c>
      <c r="D292" s="25" t="s">
        <v>46</v>
      </c>
      <c r="E292" s="30" t="s">
        <v>420</v>
      </c>
      <c r="F292" s="31" t="s">
        <v>112</v>
      </c>
      <c r="G292" s="32">
        <v>97.5</v>
      </c>
      <c r="H292" s="33">
        <v>0</v>
      </c>
      <c r="I292" s="33">
        <f>ROUND(ROUND(H292,2)*ROUND(G292,3),2)</f>
      </c>
      <c r="O292">
        <f>(I292*0)/100</f>
      </c>
      <c r="P292" t="s">
        <v>26</v>
      </c>
    </row>
    <row r="293" spans="1:5" ht="12.75">
      <c r="A293" s="34" t="s">
        <v>49</v>
      </c>
      <c r="E293" s="35" t="s">
        <v>421</v>
      </c>
    </row>
    <row r="294" spans="1:5" ht="51">
      <c r="A294" s="36" t="s">
        <v>51</v>
      </c>
      <c r="E294" s="37" t="s">
        <v>132</v>
      </c>
    </row>
    <row r="295" spans="1:5" ht="38.25">
      <c r="A295" t="s">
        <v>53</v>
      </c>
      <c r="E295" s="35" t="s">
        <v>422</v>
      </c>
    </row>
    <row r="296" spans="1:16" ht="25.5">
      <c r="A296" s="25" t="s">
        <v>44</v>
      </c>
      <c r="B296" s="29" t="s">
        <v>423</v>
      </c>
      <c r="C296" s="29" t="s">
        <v>424</v>
      </c>
      <c r="D296" s="25" t="s">
        <v>46</v>
      </c>
      <c r="E296" s="30" t="s">
        <v>425</v>
      </c>
      <c r="F296" s="31" t="s">
        <v>112</v>
      </c>
      <c r="G296" s="32">
        <v>5.12</v>
      </c>
      <c r="H296" s="33">
        <v>0</v>
      </c>
      <c r="I296" s="33">
        <f>ROUND(ROUND(H296,2)*ROUND(G296,3),2)</f>
      </c>
      <c r="O296">
        <f>(I296*0)/100</f>
      </c>
      <c r="P296" t="s">
        <v>26</v>
      </c>
    </row>
    <row r="297" spans="1:5" ht="25.5">
      <c r="A297" s="34" t="s">
        <v>49</v>
      </c>
      <c r="E297" s="35" t="s">
        <v>426</v>
      </c>
    </row>
    <row r="298" spans="1:5" ht="25.5">
      <c r="A298" s="36" t="s">
        <v>51</v>
      </c>
      <c r="E298" s="37" t="s">
        <v>427</v>
      </c>
    </row>
    <row r="299" spans="1:5" ht="76.5">
      <c r="A299" t="s">
        <v>53</v>
      </c>
      <c r="E299" s="35" t="s">
        <v>428</v>
      </c>
    </row>
    <row r="300" spans="1:16" ht="12.75">
      <c r="A300" s="25" t="s">
        <v>44</v>
      </c>
      <c r="B300" s="29" t="s">
        <v>429</v>
      </c>
      <c r="C300" s="29" t="s">
        <v>430</v>
      </c>
      <c r="D300" s="25" t="s">
        <v>46</v>
      </c>
      <c r="E300" s="30" t="s">
        <v>431</v>
      </c>
      <c r="F300" s="31" t="s">
        <v>112</v>
      </c>
      <c r="G300" s="32">
        <v>64</v>
      </c>
      <c r="H300" s="33">
        <v>0</v>
      </c>
      <c r="I300" s="33">
        <f>ROUND(ROUND(H300,2)*ROUND(G300,3),2)</f>
      </c>
      <c r="O300">
        <f>(I300*0)/100</f>
      </c>
      <c r="P300" t="s">
        <v>26</v>
      </c>
    </row>
    <row r="301" spans="1:5" ht="12.75">
      <c r="A301" s="34" t="s">
        <v>49</v>
      </c>
      <c r="E301" s="35" t="s">
        <v>432</v>
      </c>
    </row>
    <row r="302" spans="1:5" ht="25.5">
      <c r="A302" s="36" t="s">
        <v>51</v>
      </c>
      <c r="E302" s="37" t="s">
        <v>200</v>
      </c>
    </row>
    <row r="303" spans="1:5" ht="89.25">
      <c r="A303" t="s">
        <v>53</v>
      </c>
      <c r="E303" s="35" t="s">
        <v>433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R27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0+O8+O41+O130+O147+O160+O205+O234</f>
      </c>
      <c r="P2" t="s">
        <v>21</v>
      </c>
    </row>
    <row r="3" spans="1:16" ht="15" customHeight="1">
      <c r="A3" t="s">
        <v>11</v>
      </c>
      <c r="B3" s="12" t="s">
        <v>13</v>
      </c>
      <c r="C3" s="13" t="s">
        <v>14</v>
      </c>
      <c r="D3" s="1"/>
      <c r="E3" s="14" t="s">
        <v>15</v>
      </c>
      <c r="F3" s="1"/>
      <c r="G3" s="9"/>
      <c r="H3" s="8" t="s">
        <v>434</v>
      </c>
      <c r="I3" s="41">
        <f>0+I8+I41+I130+I147+I160+I205+I234</f>
      </c>
      <c r="O3" t="s">
        <v>18</v>
      </c>
      <c r="P3" t="s">
        <v>22</v>
      </c>
    </row>
    <row r="4" spans="1:16" ht="15" customHeight="1">
      <c r="A4" t="s">
        <v>16</v>
      </c>
      <c r="B4" s="16" t="s">
        <v>17</v>
      </c>
      <c r="C4" s="17" t="s">
        <v>434</v>
      </c>
      <c r="D4" s="6"/>
      <c r="E4" s="18" t="s">
        <v>435</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0+I9+I13+I17+I21+I25+I29+I33+I37</f>
      </c>
      <c r="R8">
        <f>0+O9+O13+O17+O21+O25+O29+O33+O37</f>
      </c>
    </row>
    <row r="9" spans="1:16" ht="12.75">
      <c r="A9" s="25" t="s">
        <v>44</v>
      </c>
      <c r="B9" s="29" t="s">
        <v>28</v>
      </c>
      <c r="C9" s="29" t="s">
        <v>45</v>
      </c>
      <c r="D9" s="25" t="s">
        <v>46</v>
      </c>
      <c r="E9" s="30" t="s">
        <v>47</v>
      </c>
      <c r="F9" s="31" t="s">
        <v>48</v>
      </c>
      <c r="G9" s="32">
        <v>216.9</v>
      </c>
      <c r="H9" s="33">
        <v>0</v>
      </c>
      <c r="I9" s="33">
        <f>ROUND(ROUND(H9,2)*ROUND(G9,3),2)</f>
      </c>
      <c r="O9">
        <f>(I9*21)/100</f>
      </c>
      <c r="P9" t="s">
        <v>22</v>
      </c>
    </row>
    <row r="10" spans="1:5" ht="12.75">
      <c r="A10" s="34" t="s">
        <v>49</v>
      </c>
      <c r="E10" s="35" t="s">
        <v>50</v>
      </c>
    </row>
    <row r="11" spans="1:5" ht="76.5">
      <c r="A11" s="36" t="s">
        <v>51</v>
      </c>
      <c r="E11" s="37" t="s">
        <v>436</v>
      </c>
    </row>
    <row r="12" spans="1:5" ht="25.5">
      <c r="A12" t="s">
        <v>53</v>
      </c>
      <c r="E12" s="35" t="s">
        <v>54</v>
      </c>
    </row>
    <row r="13" spans="1:16" ht="12.75">
      <c r="A13" s="25" t="s">
        <v>44</v>
      </c>
      <c r="B13" s="29" t="s">
        <v>22</v>
      </c>
      <c r="C13" s="29" t="s">
        <v>55</v>
      </c>
      <c r="D13" s="25" t="s">
        <v>46</v>
      </c>
      <c r="E13" s="30" t="s">
        <v>56</v>
      </c>
      <c r="F13" s="31" t="s">
        <v>48</v>
      </c>
      <c r="G13" s="32">
        <v>288.716</v>
      </c>
      <c r="H13" s="33">
        <v>0</v>
      </c>
      <c r="I13" s="33">
        <f>ROUND(ROUND(H13,2)*ROUND(G13,3),2)</f>
      </c>
      <c r="O13">
        <f>(I13*21)/100</f>
      </c>
      <c r="P13" t="s">
        <v>22</v>
      </c>
    </row>
    <row r="14" spans="1:5" ht="12.75">
      <c r="A14" s="34" t="s">
        <v>49</v>
      </c>
      <c r="E14" s="35" t="s">
        <v>437</v>
      </c>
    </row>
    <row r="15" spans="1:5" ht="51">
      <c r="A15" s="36" t="s">
        <v>51</v>
      </c>
      <c r="E15" s="37" t="s">
        <v>438</v>
      </c>
    </row>
    <row r="16" spans="1:5" ht="25.5">
      <c r="A16" t="s">
        <v>53</v>
      </c>
      <c r="E16" s="35" t="s">
        <v>54</v>
      </c>
    </row>
    <row r="17" spans="1:16" ht="12.75">
      <c r="A17" s="25" t="s">
        <v>44</v>
      </c>
      <c r="B17" s="29" t="s">
        <v>21</v>
      </c>
      <c r="C17" s="29" t="s">
        <v>59</v>
      </c>
      <c r="D17" s="25" t="s">
        <v>46</v>
      </c>
      <c r="E17" s="30" t="s">
        <v>60</v>
      </c>
      <c r="F17" s="31" t="s">
        <v>48</v>
      </c>
      <c r="G17" s="32">
        <v>3.6</v>
      </c>
      <c r="H17" s="33">
        <v>0</v>
      </c>
      <c r="I17" s="33">
        <f>ROUND(ROUND(H17,2)*ROUND(G17,3),2)</f>
      </c>
      <c r="O17">
        <f>(I17*0)/100</f>
      </c>
      <c r="P17" t="s">
        <v>26</v>
      </c>
    </row>
    <row r="18" spans="1:5" ht="12.75">
      <c r="A18" s="34" t="s">
        <v>49</v>
      </c>
      <c r="E18" s="35" t="s">
        <v>61</v>
      </c>
    </row>
    <row r="19" spans="1:5" ht="12.75">
      <c r="A19" s="36" t="s">
        <v>51</v>
      </c>
      <c r="E19" s="37" t="s">
        <v>439</v>
      </c>
    </row>
    <row r="20" spans="1:5" ht="25.5">
      <c r="A20" t="s">
        <v>53</v>
      </c>
      <c r="E20" s="35" t="s">
        <v>54</v>
      </c>
    </row>
    <row r="21" spans="1:16" ht="12.75">
      <c r="A21" s="25" t="s">
        <v>44</v>
      </c>
      <c r="B21" s="29" t="s">
        <v>32</v>
      </c>
      <c r="C21" s="29" t="s">
        <v>63</v>
      </c>
      <c r="D21" s="25" t="s">
        <v>46</v>
      </c>
      <c r="E21" s="30" t="s">
        <v>64</v>
      </c>
      <c r="F21" s="31" t="s">
        <v>65</v>
      </c>
      <c r="G21" s="32">
        <v>1</v>
      </c>
      <c r="H21" s="33">
        <v>0</v>
      </c>
      <c r="I21" s="33">
        <f>ROUND(ROUND(H21,2)*ROUND(G21,3),2)</f>
      </c>
      <c r="O21">
        <f>(I21*0)/100</f>
      </c>
      <c r="P21" t="s">
        <v>26</v>
      </c>
    </row>
    <row r="22" spans="1:5" ht="63.75">
      <c r="A22" s="34" t="s">
        <v>49</v>
      </c>
      <c r="E22" s="35" t="s">
        <v>66</v>
      </c>
    </row>
    <row r="23" spans="1:5" ht="12.75">
      <c r="A23" s="36" t="s">
        <v>51</v>
      </c>
      <c r="E23" s="37" t="s">
        <v>67</v>
      </c>
    </row>
    <row r="24" spans="1:5" ht="12.75">
      <c r="A24" t="s">
        <v>53</v>
      </c>
      <c r="E24" s="35" t="s">
        <v>68</v>
      </c>
    </row>
    <row r="25" spans="1:16" ht="12.75">
      <c r="A25" s="25" t="s">
        <v>44</v>
      </c>
      <c r="B25" s="29" t="s">
        <v>34</v>
      </c>
      <c r="C25" s="29" t="s">
        <v>69</v>
      </c>
      <c r="D25" s="25" t="s">
        <v>70</v>
      </c>
      <c r="E25" s="30" t="s">
        <v>71</v>
      </c>
      <c r="F25" s="31" t="s">
        <v>65</v>
      </c>
      <c r="G25" s="32">
        <v>1</v>
      </c>
      <c r="H25" s="33">
        <v>0</v>
      </c>
      <c r="I25" s="33">
        <f>ROUND(ROUND(H25,2)*ROUND(G25,3),2)</f>
      </c>
      <c r="O25">
        <f>(I25*0)/100</f>
      </c>
      <c r="P25" t="s">
        <v>26</v>
      </c>
    </row>
    <row r="26" spans="1:5" ht="25.5">
      <c r="A26" s="34" t="s">
        <v>49</v>
      </c>
      <c r="E26" s="35" t="s">
        <v>72</v>
      </c>
    </row>
    <row r="27" spans="1:5" ht="12.75">
      <c r="A27" s="36" t="s">
        <v>51</v>
      </c>
      <c r="E27" s="37" t="s">
        <v>67</v>
      </c>
    </row>
    <row r="28" spans="1:5" ht="38.25">
      <c r="A28" t="s">
        <v>53</v>
      </c>
      <c r="E28" s="35" t="s">
        <v>73</v>
      </c>
    </row>
    <row r="29" spans="1:16" ht="12.75">
      <c r="A29" s="25" t="s">
        <v>44</v>
      </c>
      <c r="B29" s="29" t="s">
        <v>36</v>
      </c>
      <c r="C29" s="29" t="s">
        <v>74</v>
      </c>
      <c r="D29" s="25" t="s">
        <v>46</v>
      </c>
      <c r="E29" s="30" t="s">
        <v>75</v>
      </c>
      <c r="F29" s="31" t="s">
        <v>65</v>
      </c>
      <c r="G29" s="32">
        <v>1</v>
      </c>
      <c r="H29" s="33">
        <v>0</v>
      </c>
      <c r="I29" s="33">
        <f>ROUND(ROUND(H29,2)*ROUND(G29,3),2)</f>
      </c>
      <c r="O29">
        <f>(I29*0)/100</f>
      </c>
      <c r="P29" t="s">
        <v>26</v>
      </c>
    </row>
    <row r="30" spans="1:5" ht="25.5">
      <c r="A30" s="34" t="s">
        <v>49</v>
      </c>
      <c r="E30" s="35" t="s">
        <v>76</v>
      </c>
    </row>
    <row r="31" spans="1:5" ht="12.75">
      <c r="A31" s="36" t="s">
        <v>51</v>
      </c>
      <c r="E31" s="37" t="s">
        <v>67</v>
      </c>
    </row>
    <row r="32" spans="1:5" ht="12.75">
      <c r="A32" t="s">
        <v>53</v>
      </c>
      <c r="E32" s="35" t="s">
        <v>77</v>
      </c>
    </row>
    <row r="33" spans="1:16" ht="12.75">
      <c r="A33" s="25" t="s">
        <v>44</v>
      </c>
      <c r="B33" s="29" t="s">
        <v>78</v>
      </c>
      <c r="C33" s="29" t="s">
        <v>79</v>
      </c>
      <c r="D33" s="25" t="s">
        <v>46</v>
      </c>
      <c r="E33" s="30" t="s">
        <v>80</v>
      </c>
      <c r="F33" s="31" t="s">
        <v>65</v>
      </c>
      <c r="G33" s="32">
        <v>1</v>
      </c>
      <c r="H33" s="33">
        <v>0</v>
      </c>
      <c r="I33" s="33">
        <f>ROUND(ROUND(H33,2)*ROUND(G33,3),2)</f>
      </c>
      <c r="O33">
        <f>(I33*0)/100</f>
      </c>
      <c r="P33" t="s">
        <v>26</v>
      </c>
    </row>
    <row r="34" spans="1:5" ht="51">
      <c r="A34" s="34" t="s">
        <v>49</v>
      </c>
      <c r="E34" s="35" t="s">
        <v>81</v>
      </c>
    </row>
    <row r="35" spans="1:5" ht="12.75">
      <c r="A35" s="36" t="s">
        <v>51</v>
      </c>
      <c r="E35" s="37" t="s">
        <v>67</v>
      </c>
    </row>
    <row r="36" spans="1:5" ht="12.75">
      <c r="A36" t="s">
        <v>53</v>
      </c>
      <c r="E36" s="35" t="s">
        <v>77</v>
      </c>
    </row>
    <row r="37" spans="1:16" ht="12.75">
      <c r="A37" s="25" t="s">
        <v>44</v>
      </c>
      <c r="B37" s="29" t="s">
        <v>82</v>
      </c>
      <c r="C37" s="29" t="s">
        <v>83</v>
      </c>
      <c r="D37" s="25" t="s">
        <v>46</v>
      </c>
      <c r="E37" s="30" t="s">
        <v>84</v>
      </c>
      <c r="F37" s="31" t="s">
        <v>65</v>
      </c>
      <c r="G37" s="32">
        <v>1</v>
      </c>
      <c r="H37" s="33">
        <v>0</v>
      </c>
      <c r="I37" s="33">
        <f>ROUND(ROUND(H37,2)*ROUND(G37,3),2)</f>
      </c>
      <c r="O37">
        <f>(I37*0)/100</f>
      </c>
      <c r="P37" t="s">
        <v>26</v>
      </c>
    </row>
    <row r="38" spans="1:5" ht="25.5">
      <c r="A38" s="34" t="s">
        <v>49</v>
      </c>
      <c r="E38" s="35" t="s">
        <v>85</v>
      </c>
    </row>
    <row r="39" spans="1:5" ht="12.75">
      <c r="A39" s="36" t="s">
        <v>51</v>
      </c>
      <c r="E39" s="37" t="s">
        <v>67</v>
      </c>
    </row>
    <row r="40" spans="1:5" ht="12.75">
      <c r="A40" t="s">
        <v>53</v>
      </c>
      <c r="E40" s="35" t="s">
        <v>77</v>
      </c>
    </row>
    <row r="41" spans="1:18" ht="12.75" customHeight="1">
      <c r="A41" s="6" t="s">
        <v>42</v>
      </c>
      <c r="B41" s="6"/>
      <c r="C41" s="39" t="s">
        <v>28</v>
      </c>
      <c r="D41" s="6"/>
      <c r="E41" s="27" t="s">
        <v>86</v>
      </c>
      <c r="F41" s="6"/>
      <c r="G41" s="6"/>
      <c r="H41" s="6"/>
      <c r="I41" s="40">
        <f>0+Q41</f>
      </c>
      <c r="O41">
        <f>0+R41</f>
      </c>
      <c r="Q41">
        <f>0+I42+I46+I50+I54+I58+I62+I66+I70+I74+I78+I82+I86+I90+I94+I98+I102+I106+I110+I114+I118+I122+I126</f>
      </c>
      <c r="R41">
        <f>0+O42+O46+O50+O54+O58+O62+O66+O70+O74+O78+O82+O86+O90+O94+O98+O102+O106+O110+O114+O118+O122+O126</f>
      </c>
    </row>
    <row r="42" spans="1:16" ht="12.75">
      <c r="A42" s="25" t="s">
        <v>44</v>
      </c>
      <c r="B42" s="29" t="s">
        <v>39</v>
      </c>
      <c r="C42" s="29" t="s">
        <v>87</v>
      </c>
      <c r="D42" s="25" t="s">
        <v>46</v>
      </c>
      <c r="E42" s="30" t="s">
        <v>88</v>
      </c>
      <c r="F42" s="31" t="s">
        <v>48</v>
      </c>
      <c r="G42" s="32">
        <v>3.6</v>
      </c>
      <c r="H42" s="33">
        <v>0</v>
      </c>
      <c r="I42" s="33">
        <f>ROUND(ROUND(H42,2)*ROUND(G42,3),2)</f>
      </c>
      <c r="O42">
        <f>(I42*0)/100</f>
      </c>
      <c r="P42" t="s">
        <v>26</v>
      </c>
    </row>
    <row r="43" spans="1:5" ht="12.75">
      <c r="A43" s="34" t="s">
        <v>49</v>
      </c>
      <c r="E43" s="35" t="s">
        <v>89</v>
      </c>
    </row>
    <row r="44" spans="1:5" ht="25.5">
      <c r="A44" s="36" t="s">
        <v>51</v>
      </c>
      <c r="E44" s="37" t="s">
        <v>440</v>
      </c>
    </row>
    <row r="45" spans="1:5" ht="63.75">
      <c r="A45" t="s">
        <v>53</v>
      </c>
      <c r="E45" s="35" t="s">
        <v>91</v>
      </c>
    </row>
    <row r="46" spans="1:16" ht="25.5">
      <c r="A46" s="25" t="s">
        <v>44</v>
      </c>
      <c r="B46" s="29" t="s">
        <v>41</v>
      </c>
      <c r="C46" s="29" t="s">
        <v>92</v>
      </c>
      <c r="D46" s="25" t="s">
        <v>46</v>
      </c>
      <c r="E46" s="30" t="s">
        <v>93</v>
      </c>
      <c r="F46" s="31" t="s">
        <v>48</v>
      </c>
      <c r="G46" s="32">
        <v>145.35</v>
      </c>
      <c r="H46" s="33">
        <v>0</v>
      </c>
      <c r="I46" s="33">
        <f>ROUND(ROUND(H46,2)*ROUND(G46,3),2)</f>
      </c>
      <c r="O46">
        <f>(I46*0)/100</f>
      </c>
      <c r="P46" t="s">
        <v>26</v>
      </c>
    </row>
    <row r="47" spans="1:5" ht="12.75">
      <c r="A47" s="34" t="s">
        <v>49</v>
      </c>
      <c r="E47" s="35" t="s">
        <v>89</v>
      </c>
    </row>
    <row r="48" spans="1:5" ht="51">
      <c r="A48" s="36" t="s">
        <v>51</v>
      </c>
      <c r="E48" s="37" t="s">
        <v>441</v>
      </c>
    </row>
    <row r="49" spans="1:5" ht="63.75">
      <c r="A49" t="s">
        <v>53</v>
      </c>
      <c r="E49" s="35" t="s">
        <v>91</v>
      </c>
    </row>
    <row r="50" spans="1:16" ht="12.75">
      <c r="A50" s="25" t="s">
        <v>44</v>
      </c>
      <c r="B50" s="29" t="s">
        <v>95</v>
      </c>
      <c r="C50" s="29" t="s">
        <v>96</v>
      </c>
      <c r="D50" s="25" t="s">
        <v>46</v>
      </c>
      <c r="E50" s="30" t="s">
        <v>97</v>
      </c>
      <c r="F50" s="31" t="s">
        <v>48</v>
      </c>
      <c r="G50" s="32">
        <v>5.4</v>
      </c>
      <c r="H50" s="33">
        <v>0</v>
      </c>
      <c r="I50" s="33">
        <f>ROUND(ROUND(H50,2)*ROUND(G50,3),2)</f>
      </c>
      <c r="O50">
        <f>(I50*0)/100</f>
      </c>
      <c r="P50" t="s">
        <v>26</v>
      </c>
    </row>
    <row r="51" spans="1:5" ht="12.75">
      <c r="A51" s="34" t="s">
        <v>49</v>
      </c>
      <c r="E51" s="35" t="s">
        <v>89</v>
      </c>
    </row>
    <row r="52" spans="1:5" ht="25.5">
      <c r="A52" s="36" t="s">
        <v>51</v>
      </c>
      <c r="E52" s="37" t="s">
        <v>442</v>
      </c>
    </row>
    <row r="53" spans="1:5" ht="63.75">
      <c r="A53" t="s">
        <v>53</v>
      </c>
      <c r="E53" s="35" t="s">
        <v>91</v>
      </c>
    </row>
    <row r="54" spans="1:16" ht="12.75">
      <c r="A54" s="25" t="s">
        <v>44</v>
      </c>
      <c r="B54" s="29" t="s">
        <v>99</v>
      </c>
      <c r="C54" s="29" t="s">
        <v>100</v>
      </c>
      <c r="D54" s="25" t="s">
        <v>46</v>
      </c>
      <c r="E54" s="30" t="s">
        <v>101</v>
      </c>
      <c r="F54" s="31" t="s">
        <v>48</v>
      </c>
      <c r="G54" s="32">
        <v>2.7</v>
      </c>
      <c r="H54" s="33">
        <v>0</v>
      </c>
      <c r="I54" s="33">
        <f>ROUND(ROUND(H54,2)*ROUND(G54,3),2)</f>
      </c>
      <c r="O54">
        <f>(I54*0)/100</f>
      </c>
      <c r="P54" t="s">
        <v>26</v>
      </c>
    </row>
    <row r="55" spans="1:5" ht="12.75">
      <c r="A55" s="34" t="s">
        <v>49</v>
      </c>
      <c r="E55" s="35" t="s">
        <v>102</v>
      </c>
    </row>
    <row r="56" spans="1:5" ht="25.5">
      <c r="A56" s="36" t="s">
        <v>51</v>
      </c>
      <c r="E56" s="37" t="s">
        <v>443</v>
      </c>
    </row>
    <row r="57" spans="1:5" ht="63.75">
      <c r="A57" t="s">
        <v>53</v>
      </c>
      <c r="E57" s="35" t="s">
        <v>91</v>
      </c>
    </row>
    <row r="58" spans="1:16" ht="12.75">
      <c r="A58" s="25" t="s">
        <v>44</v>
      </c>
      <c r="B58" s="29" t="s">
        <v>104</v>
      </c>
      <c r="C58" s="29" t="s">
        <v>105</v>
      </c>
      <c r="D58" s="25" t="s">
        <v>46</v>
      </c>
      <c r="E58" s="30" t="s">
        <v>106</v>
      </c>
      <c r="F58" s="31" t="s">
        <v>48</v>
      </c>
      <c r="G58" s="32">
        <v>62.37</v>
      </c>
      <c r="H58" s="33">
        <v>0</v>
      </c>
      <c r="I58" s="33">
        <f>ROUND(ROUND(H58,2)*ROUND(G58,3),2)</f>
      </c>
      <c r="O58">
        <f>(I58*0)/100</f>
      </c>
      <c r="P58" t="s">
        <v>26</v>
      </c>
    </row>
    <row r="59" spans="1:5" ht="12.75">
      <c r="A59" s="34" t="s">
        <v>49</v>
      </c>
      <c r="E59" s="35" t="s">
        <v>107</v>
      </c>
    </row>
    <row r="60" spans="1:5" ht="25.5">
      <c r="A60" s="36" t="s">
        <v>51</v>
      </c>
      <c r="E60" s="37" t="s">
        <v>444</v>
      </c>
    </row>
    <row r="61" spans="1:5" ht="63.75">
      <c r="A61" t="s">
        <v>53</v>
      </c>
      <c r="E61" s="35" t="s">
        <v>91</v>
      </c>
    </row>
    <row r="62" spans="1:16" ht="12.75">
      <c r="A62" s="25" t="s">
        <v>44</v>
      </c>
      <c r="B62" s="29" t="s">
        <v>109</v>
      </c>
      <c r="C62" s="29" t="s">
        <v>110</v>
      </c>
      <c r="D62" s="25" t="s">
        <v>46</v>
      </c>
      <c r="E62" s="30" t="s">
        <v>111</v>
      </c>
      <c r="F62" s="31" t="s">
        <v>112</v>
      </c>
      <c r="G62" s="32">
        <v>29</v>
      </c>
      <c r="H62" s="33">
        <v>0</v>
      </c>
      <c r="I62" s="33">
        <f>ROUND(ROUND(H62,2)*ROUND(G62,3),2)</f>
      </c>
      <c r="O62">
        <f>(I62*0)/100</f>
      </c>
      <c r="P62" t="s">
        <v>26</v>
      </c>
    </row>
    <row r="63" spans="1:5" ht="12.75">
      <c r="A63" s="34" t="s">
        <v>49</v>
      </c>
      <c r="E63" s="35" t="s">
        <v>89</v>
      </c>
    </row>
    <row r="64" spans="1:5" ht="25.5">
      <c r="A64" s="36" t="s">
        <v>51</v>
      </c>
      <c r="E64" s="37" t="s">
        <v>445</v>
      </c>
    </row>
    <row r="65" spans="1:5" ht="63.75">
      <c r="A65" t="s">
        <v>53</v>
      </c>
      <c r="E65" s="35" t="s">
        <v>91</v>
      </c>
    </row>
    <row r="66" spans="1:16" ht="12.75">
      <c r="A66" s="25" t="s">
        <v>44</v>
      </c>
      <c r="B66" s="29" t="s">
        <v>114</v>
      </c>
      <c r="C66" s="29" t="s">
        <v>115</v>
      </c>
      <c r="D66" s="25" t="s">
        <v>46</v>
      </c>
      <c r="E66" s="30" t="s">
        <v>116</v>
      </c>
      <c r="F66" s="31" t="s">
        <v>112</v>
      </c>
      <c r="G66" s="32">
        <v>195</v>
      </c>
      <c r="H66" s="33">
        <v>0</v>
      </c>
      <c r="I66" s="33">
        <f>ROUND(ROUND(H66,2)*ROUND(G66,3),2)</f>
      </c>
      <c r="O66">
        <f>(I66*0)/100</f>
      </c>
      <c r="P66" t="s">
        <v>26</v>
      </c>
    </row>
    <row r="67" spans="1:5" ht="12.75">
      <c r="A67" s="34" t="s">
        <v>49</v>
      </c>
      <c r="E67" s="35" t="s">
        <v>117</v>
      </c>
    </row>
    <row r="68" spans="1:5" ht="51">
      <c r="A68" s="36" t="s">
        <v>51</v>
      </c>
      <c r="E68" s="37" t="s">
        <v>446</v>
      </c>
    </row>
    <row r="69" spans="1:5" ht="63.75">
      <c r="A69" t="s">
        <v>53</v>
      </c>
      <c r="E69" s="35" t="s">
        <v>91</v>
      </c>
    </row>
    <row r="70" spans="1:16" ht="12.75">
      <c r="A70" s="25" t="s">
        <v>44</v>
      </c>
      <c r="B70" s="29" t="s">
        <v>119</v>
      </c>
      <c r="C70" s="29" t="s">
        <v>120</v>
      </c>
      <c r="D70" s="25" t="s">
        <v>46</v>
      </c>
      <c r="E70" s="30" t="s">
        <v>121</v>
      </c>
      <c r="F70" s="31" t="s">
        <v>112</v>
      </c>
      <c r="G70" s="32">
        <v>34</v>
      </c>
      <c r="H70" s="33">
        <v>0</v>
      </c>
      <c r="I70" s="33">
        <f>ROUND(ROUND(H70,2)*ROUND(G70,3),2)</f>
      </c>
      <c r="O70">
        <f>(I70*0)/100</f>
      </c>
      <c r="P70" t="s">
        <v>26</v>
      </c>
    </row>
    <row r="71" spans="1:5" ht="12.75">
      <c r="A71" s="34" t="s">
        <v>49</v>
      </c>
      <c r="E71" s="35" t="s">
        <v>122</v>
      </c>
    </row>
    <row r="72" spans="1:5" ht="25.5">
      <c r="A72" s="36" t="s">
        <v>51</v>
      </c>
      <c r="E72" s="37" t="s">
        <v>447</v>
      </c>
    </row>
    <row r="73" spans="1:5" ht="63.75">
      <c r="A73" t="s">
        <v>53</v>
      </c>
      <c r="E73" s="35" t="s">
        <v>91</v>
      </c>
    </row>
    <row r="74" spans="1:16" ht="12.75">
      <c r="A74" s="25" t="s">
        <v>44</v>
      </c>
      <c r="B74" s="29" t="s">
        <v>124</v>
      </c>
      <c r="C74" s="29" t="s">
        <v>125</v>
      </c>
      <c r="D74" s="25" t="s">
        <v>46</v>
      </c>
      <c r="E74" s="30" t="s">
        <v>126</v>
      </c>
      <c r="F74" s="31" t="s">
        <v>48</v>
      </c>
      <c r="G74" s="32">
        <v>1.25</v>
      </c>
      <c r="H74" s="33">
        <v>0</v>
      </c>
      <c r="I74" s="33">
        <f>ROUND(ROUND(H74,2)*ROUND(G74,3),2)</f>
      </c>
      <c r="O74">
        <f>(I74*0)/100</f>
      </c>
      <c r="P74" t="s">
        <v>26</v>
      </c>
    </row>
    <row r="75" spans="1:5" ht="12.75">
      <c r="A75" s="34" t="s">
        <v>49</v>
      </c>
      <c r="E75" s="35" t="s">
        <v>46</v>
      </c>
    </row>
    <row r="76" spans="1:5" ht="38.25">
      <c r="A76" s="36" t="s">
        <v>51</v>
      </c>
      <c r="E76" s="37" t="s">
        <v>448</v>
      </c>
    </row>
    <row r="77" spans="1:5" ht="63.75">
      <c r="A77" t="s">
        <v>53</v>
      </c>
      <c r="E77" s="35" t="s">
        <v>91</v>
      </c>
    </row>
    <row r="78" spans="1:16" ht="12.75">
      <c r="A78" s="25" t="s">
        <v>44</v>
      </c>
      <c r="B78" s="29" t="s">
        <v>128</v>
      </c>
      <c r="C78" s="29" t="s">
        <v>129</v>
      </c>
      <c r="D78" s="25" t="s">
        <v>46</v>
      </c>
      <c r="E78" s="30" t="s">
        <v>130</v>
      </c>
      <c r="F78" s="31" t="s">
        <v>112</v>
      </c>
      <c r="G78" s="32">
        <v>245</v>
      </c>
      <c r="H78" s="33">
        <v>0</v>
      </c>
      <c r="I78" s="33">
        <f>ROUND(ROUND(H78,2)*ROUND(G78,3),2)</f>
      </c>
      <c r="O78">
        <f>(I78*0)/100</f>
      </c>
      <c r="P78" t="s">
        <v>26</v>
      </c>
    </row>
    <row r="79" spans="1:5" ht="12.75">
      <c r="A79" s="34" t="s">
        <v>49</v>
      </c>
      <c r="E79" s="35" t="s">
        <v>131</v>
      </c>
    </row>
    <row r="80" spans="1:5" ht="76.5">
      <c r="A80" s="36" t="s">
        <v>51</v>
      </c>
      <c r="E80" s="37" t="s">
        <v>449</v>
      </c>
    </row>
    <row r="81" spans="1:5" ht="25.5">
      <c r="A81" t="s">
        <v>53</v>
      </c>
      <c r="E81" s="35" t="s">
        <v>133</v>
      </c>
    </row>
    <row r="82" spans="1:16" ht="12.75">
      <c r="A82" s="25" t="s">
        <v>44</v>
      </c>
      <c r="B82" s="29" t="s">
        <v>134</v>
      </c>
      <c r="C82" s="29" t="s">
        <v>135</v>
      </c>
      <c r="D82" s="25" t="s">
        <v>46</v>
      </c>
      <c r="E82" s="30" t="s">
        <v>136</v>
      </c>
      <c r="F82" s="31" t="s">
        <v>48</v>
      </c>
      <c r="G82" s="32">
        <v>62</v>
      </c>
      <c r="H82" s="33">
        <v>0</v>
      </c>
      <c r="I82" s="33">
        <f>ROUND(ROUND(H82,2)*ROUND(G82,3),2)</f>
      </c>
      <c r="O82">
        <f>(I82*0)/100</f>
      </c>
      <c r="P82" t="s">
        <v>26</v>
      </c>
    </row>
    <row r="83" spans="1:5" ht="12.75">
      <c r="A83" s="34" t="s">
        <v>49</v>
      </c>
      <c r="E83" s="35" t="s">
        <v>137</v>
      </c>
    </row>
    <row r="84" spans="1:5" ht="25.5">
      <c r="A84" s="36" t="s">
        <v>51</v>
      </c>
      <c r="E84" s="37" t="s">
        <v>450</v>
      </c>
    </row>
    <row r="85" spans="1:5" ht="38.25">
      <c r="A85" t="s">
        <v>53</v>
      </c>
      <c r="E85" s="35" t="s">
        <v>139</v>
      </c>
    </row>
    <row r="86" spans="1:16" ht="12.75">
      <c r="A86" s="25" t="s">
        <v>44</v>
      </c>
      <c r="B86" s="29" t="s">
        <v>140</v>
      </c>
      <c r="C86" s="29" t="s">
        <v>141</v>
      </c>
      <c r="D86" s="25" t="s">
        <v>46</v>
      </c>
      <c r="E86" s="30" t="s">
        <v>142</v>
      </c>
      <c r="F86" s="31" t="s">
        <v>48</v>
      </c>
      <c r="G86" s="32">
        <v>165</v>
      </c>
      <c r="H86" s="33">
        <v>0</v>
      </c>
      <c r="I86" s="33">
        <f>ROUND(ROUND(H86,2)*ROUND(G86,3),2)</f>
      </c>
      <c r="O86">
        <f>(I86*0)/100</f>
      </c>
      <c r="P86" t="s">
        <v>26</v>
      </c>
    </row>
    <row r="87" spans="1:5" ht="12.75">
      <c r="A87" s="34" t="s">
        <v>49</v>
      </c>
      <c r="E87" s="35" t="s">
        <v>89</v>
      </c>
    </row>
    <row r="88" spans="1:5" ht="51">
      <c r="A88" s="36" t="s">
        <v>51</v>
      </c>
      <c r="E88" s="37" t="s">
        <v>451</v>
      </c>
    </row>
    <row r="89" spans="1:5" ht="369.75">
      <c r="A89" t="s">
        <v>53</v>
      </c>
      <c r="E89" s="35" t="s">
        <v>144</v>
      </c>
    </row>
    <row r="90" spans="1:16" ht="12.75">
      <c r="A90" s="25" t="s">
        <v>44</v>
      </c>
      <c r="B90" s="29" t="s">
        <v>145</v>
      </c>
      <c r="C90" s="29" t="s">
        <v>452</v>
      </c>
      <c r="D90" s="25" t="s">
        <v>46</v>
      </c>
      <c r="E90" s="30" t="s">
        <v>453</v>
      </c>
      <c r="F90" s="31" t="s">
        <v>112</v>
      </c>
      <c r="G90" s="32">
        <v>21</v>
      </c>
      <c r="H90" s="33">
        <v>0</v>
      </c>
      <c r="I90" s="33">
        <f>ROUND(ROUND(H90,2)*ROUND(G90,3),2)</f>
      </c>
      <c r="O90">
        <f>(I90*21)/100</f>
      </c>
      <c r="P90" t="s">
        <v>22</v>
      </c>
    </row>
    <row r="91" spans="1:5" ht="25.5">
      <c r="A91" s="34" t="s">
        <v>49</v>
      </c>
      <c r="E91" s="35" t="s">
        <v>454</v>
      </c>
    </row>
    <row r="92" spans="1:5" ht="25.5">
      <c r="A92" s="36" t="s">
        <v>51</v>
      </c>
      <c r="E92" s="37" t="s">
        <v>455</v>
      </c>
    </row>
    <row r="93" spans="1:5" ht="25.5">
      <c r="A93" t="s">
        <v>53</v>
      </c>
      <c r="E93" s="35" t="s">
        <v>456</v>
      </c>
    </row>
    <row r="94" spans="1:16" ht="12.75">
      <c r="A94" s="25" t="s">
        <v>44</v>
      </c>
      <c r="B94" s="29" t="s">
        <v>151</v>
      </c>
      <c r="C94" s="29" t="s">
        <v>146</v>
      </c>
      <c r="D94" s="25" t="s">
        <v>46</v>
      </c>
      <c r="E94" s="30" t="s">
        <v>147</v>
      </c>
      <c r="F94" s="31" t="s">
        <v>48</v>
      </c>
      <c r="G94" s="32">
        <v>97.034</v>
      </c>
      <c r="H94" s="33">
        <v>0</v>
      </c>
      <c r="I94" s="33">
        <f>ROUND(ROUND(H94,2)*ROUND(G94,3),2)</f>
      </c>
      <c r="O94">
        <f>(I94*0)/100</f>
      </c>
      <c r="P94" t="s">
        <v>26</v>
      </c>
    </row>
    <row r="95" spans="1:5" ht="12.75">
      <c r="A95" s="34" t="s">
        <v>49</v>
      </c>
      <c r="E95" s="35" t="s">
        <v>457</v>
      </c>
    </row>
    <row r="96" spans="1:5" ht="51">
      <c r="A96" s="36" t="s">
        <v>51</v>
      </c>
      <c r="E96" s="37" t="s">
        <v>458</v>
      </c>
    </row>
    <row r="97" spans="1:5" ht="318.75">
      <c r="A97" t="s">
        <v>53</v>
      </c>
      <c r="E97" s="35" t="s">
        <v>150</v>
      </c>
    </row>
    <row r="98" spans="1:16" ht="12.75">
      <c r="A98" s="25" t="s">
        <v>44</v>
      </c>
      <c r="B98" s="29" t="s">
        <v>157</v>
      </c>
      <c r="C98" s="29" t="s">
        <v>152</v>
      </c>
      <c r="D98" s="25" t="s">
        <v>46</v>
      </c>
      <c r="E98" s="30" t="s">
        <v>153</v>
      </c>
      <c r="F98" s="31" t="s">
        <v>48</v>
      </c>
      <c r="G98" s="32">
        <v>26.516</v>
      </c>
      <c r="H98" s="33">
        <v>0</v>
      </c>
      <c r="I98" s="33">
        <f>ROUND(ROUND(H98,2)*ROUND(G98,3),2)</f>
      </c>
      <c r="O98">
        <f>(I98*21)/100</f>
      </c>
      <c r="P98" t="s">
        <v>22</v>
      </c>
    </row>
    <row r="99" spans="1:5" ht="12.75">
      <c r="A99" s="34" t="s">
        <v>49</v>
      </c>
      <c r="E99" s="35" t="s">
        <v>459</v>
      </c>
    </row>
    <row r="100" spans="1:5" ht="89.25">
      <c r="A100" s="36" t="s">
        <v>51</v>
      </c>
      <c r="E100" s="37" t="s">
        <v>460</v>
      </c>
    </row>
    <row r="101" spans="1:5" ht="318.75">
      <c r="A101" t="s">
        <v>53</v>
      </c>
      <c r="E101" s="35" t="s">
        <v>156</v>
      </c>
    </row>
    <row r="102" spans="1:16" ht="12.75">
      <c r="A102" s="25" t="s">
        <v>44</v>
      </c>
      <c r="B102" s="29" t="s">
        <v>162</v>
      </c>
      <c r="C102" s="29" t="s">
        <v>158</v>
      </c>
      <c r="D102" s="25" t="s">
        <v>46</v>
      </c>
      <c r="E102" s="30" t="s">
        <v>159</v>
      </c>
      <c r="F102" s="31" t="s">
        <v>48</v>
      </c>
      <c r="G102" s="32">
        <v>123.716</v>
      </c>
      <c r="H102" s="33">
        <v>0</v>
      </c>
      <c r="I102" s="33">
        <f>ROUND(ROUND(H102,2)*ROUND(G102,3),2)</f>
      </c>
      <c r="O102">
        <f>(I102*0)/100</f>
      </c>
      <c r="P102" t="s">
        <v>26</v>
      </c>
    </row>
    <row r="103" spans="1:5" ht="12.75">
      <c r="A103" s="34" t="s">
        <v>49</v>
      </c>
      <c r="E103" s="35" t="s">
        <v>461</v>
      </c>
    </row>
    <row r="104" spans="1:5" ht="25.5">
      <c r="A104" s="36" t="s">
        <v>51</v>
      </c>
      <c r="E104" s="37" t="s">
        <v>462</v>
      </c>
    </row>
    <row r="105" spans="1:5" ht="191.25">
      <c r="A105" t="s">
        <v>53</v>
      </c>
      <c r="E105" s="35" t="s">
        <v>161</v>
      </c>
    </row>
    <row r="106" spans="1:16" ht="12.75">
      <c r="A106" s="25" t="s">
        <v>44</v>
      </c>
      <c r="B106" s="29" t="s">
        <v>168</v>
      </c>
      <c r="C106" s="29" t="s">
        <v>163</v>
      </c>
      <c r="D106" s="25" t="s">
        <v>46</v>
      </c>
      <c r="E106" s="30" t="s">
        <v>164</v>
      </c>
      <c r="F106" s="31" t="s">
        <v>48</v>
      </c>
      <c r="G106" s="32">
        <v>15.729</v>
      </c>
      <c r="H106" s="33">
        <v>0</v>
      </c>
      <c r="I106" s="33">
        <f>ROUND(ROUND(H106,2)*ROUND(G106,3),2)</f>
      </c>
      <c r="O106">
        <f>(I106*0)/100</f>
      </c>
      <c r="P106" t="s">
        <v>26</v>
      </c>
    </row>
    <row r="107" spans="1:5" ht="25.5">
      <c r="A107" s="34" t="s">
        <v>49</v>
      </c>
      <c r="E107" s="35" t="s">
        <v>165</v>
      </c>
    </row>
    <row r="108" spans="1:5" ht="89.25">
      <c r="A108" s="36" t="s">
        <v>51</v>
      </c>
      <c r="E108" s="37" t="s">
        <v>463</v>
      </c>
    </row>
    <row r="109" spans="1:5" ht="293.25">
      <c r="A109" t="s">
        <v>53</v>
      </c>
      <c r="E109" s="35" t="s">
        <v>167</v>
      </c>
    </row>
    <row r="110" spans="1:16" ht="12.75">
      <c r="A110" s="25" t="s">
        <v>44</v>
      </c>
      <c r="B110" s="29" t="s">
        <v>174</v>
      </c>
      <c r="C110" s="29" t="s">
        <v>169</v>
      </c>
      <c r="D110" s="25" t="s">
        <v>170</v>
      </c>
      <c r="E110" s="30" t="s">
        <v>171</v>
      </c>
      <c r="F110" s="31" t="s">
        <v>48</v>
      </c>
      <c r="G110" s="32">
        <v>32.045</v>
      </c>
      <c r="H110" s="33">
        <v>0</v>
      </c>
      <c r="I110" s="33">
        <f>ROUND(ROUND(H110,2)*ROUND(G110,3),2)</f>
      </c>
      <c r="O110">
        <f>(I110*0)/100</f>
      </c>
      <c r="P110" t="s">
        <v>26</v>
      </c>
    </row>
    <row r="111" spans="1:5" ht="25.5">
      <c r="A111" s="34" t="s">
        <v>49</v>
      </c>
      <c r="E111" s="35" t="s">
        <v>464</v>
      </c>
    </row>
    <row r="112" spans="1:5" ht="63.75">
      <c r="A112" s="36" t="s">
        <v>51</v>
      </c>
      <c r="E112" s="37" t="s">
        <v>465</v>
      </c>
    </row>
    <row r="113" spans="1:5" ht="293.25">
      <c r="A113" t="s">
        <v>53</v>
      </c>
      <c r="E113" s="35" t="s">
        <v>167</v>
      </c>
    </row>
    <row r="114" spans="1:16" ht="12.75">
      <c r="A114" s="25" t="s">
        <v>44</v>
      </c>
      <c r="B114" s="29" t="s">
        <v>179</v>
      </c>
      <c r="C114" s="29" t="s">
        <v>169</v>
      </c>
      <c r="D114" s="25" t="s">
        <v>175</v>
      </c>
      <c r="E114" s="30" t="s">
        <v>171</v>
      </c>
      <c r="F114" s="31" t="s">
        <v>48</v>
      </c>
      <c r="G114" s="32">
        <v>6.463</v>
      </c>
      <c r="H114" s="33">
        <v>0</v>
      </c>
      <c r="I114" s="33">
        <f>ROUND(ROUND(H114,2)*ROUND(G114,3),2)</f>
      </c>
      <c r="O114">
        <f>(I114*21)/100</f>
      </c>
      <c r="P114" t="s">
        <v>22</v>
      </c>
    </row>
    <row r="115" spans="1:5" ht="25.5">
      <c r="A115" s="34" t="s">
        <v>49</v>
      </c>
      <c r="E115" s="35" t="s">
        <v>466</v>
      </c>
    </row>
    <row r="116" spans="1:5" ht="76.5">
      <c r="A116" s="36" t="s">
        <v>51</v>
      </c>
      <c r="E116" s="37" t="s">
        <v>467</v>
      </c>
    </row>
    <row r="117" spans="1:5" ht="293.25">
      <c r="A117" t="s">
        <v>53</v>
      </c>
      <c r="E117" s="35" t="s">
        <v>178</v>
      </c>
    </row>
    <row r="118" spans="1:16" ht="12.75">
      <c r="A118" s="25" t="s">
        <v>44</v>
      </c>
      <c r="B118" s="29" t="s">
        <v>186</v>
      </c>
      <c r="C118" s="29" t="s">
        <v>180</v>
      </c>
      <c r="D118" s="25" t="s">
        <v>46</v>
      </c>
      <c r="E118" s="30" t="s">
        <v>181</v>
      </c>
      <c r="F118" s="31" t="s">
        <v>182</v>
      </c>
      <c r="G118" s="32">
        <v>11.2</v>
      </c>
      <c r="H118" s="33">
        <v>0</v>
      </c>
      <c r="I118" s="33">
        <f>ROUND(ROUND(H118,2)*ROUND(G118,3),2)</f>
      </c>
      <c r="O118">
        <f>(I118*21)/100</f>
      </c>
      <c r="P118" t="s">
        <v>22</v>
      </c>
    </row>
    <row r="119" spans="1:5" ht="12.75">
      <c r="A119" s="34" t="s">
        <v>49</v>
      </c>
      <c r="E119" s="35" t="s">
        <v>183</v>
      </c>
    </row>
    <row r="120" spans="1:5" ht="38.25">
      <c r="A120" s="36" t="s">
        <v>51</v>
      </c>
      <c r="E120" s="37" t="s">
        <v>184</v>
      </c>
    </row>
    <row r="121" spans="1:5" ht="38.25">
      <c r="A121" t="s">
        <v>53</v>
      </c>
      <c r="E121" s="35" t="s">
        <v>185</v>
      </c>
    </row>
    <row r="122" spans="1:16" ht="12.75">
      <c r="A122" s="25" t="s">
        <v>44</v>
      </c>
      <c r="B122" s="29" t="s">
        <v>191</v>
      </c>
      <c r="C122" s="29" t="s">
        <v>187</v>
      </c>
      <c r="D122" s="25" t="s">
        <v>46</v>
      </c>
      <c r="E122" s="30" t="s">
        <v>188</v>
      </c>
      <c r="F122" s="31" t="s">
        <v>182</v>
      </c>
      <c r="G122" s="32">
        <v>56</v>
      </c>
      <c r="H122" s="33">
        <v>0</v>
      </c>
      <c r="I122" s="33">
        <f>ROUND(ROUND(H122,2)*ROUND(G122,3),2)</f>
      </c>
      <c r="O122">
        <f>(I122*21)/100</f>
      </c>
      <c r="P122" t="s">
        <v>22</v>
      </c>
    </row>
    <row r="123" spans="1:5" ht="12.75">
      <c r="A123" s="34" t="s">
        <v>49</v>
      </c>
      <c r="E123" s="35" t="s">
        <v>46</v>
      </c>
    </row>
    <row r="124" spans="1:5" ht="25.5">
      <c r="A124" s="36" t="s">
        <v>51</v>
      </c>
      <c r="E124" s="37" t="s">
        <v>468</v>
      </c>
    </row>
    <row r="125" spans="1:5" ht="25.5">
      <c r="A125" t="s">
        <v>53</v>
      </c>
      <c r="E125" s="35" t="s">
        <v>190</v>
      </c>
    </row>
    <row r="126" spans="1:16" ht="12.75">
      <c r="A126" s="25" t="s">
        <v>44</v>
      </c>
      <c r="B126" s="29" t="s">
        <v>196</v>
      </c>
      <c r="C126" s="29" t="s">
        <v>192</v>
      </c>
      <c r="D126" s="25" t="s">
        <v>46</v>
      </c>
      <c r="E126" s="30" t="s">
        <v>193</v>
      </c>
      <c r="F126" s="31" t="s">
        <v>182</v>
      </c>
      <c r="G126" s="32">
        <v>56</v>
      </c>
      <c r="H126" s="33">
        <v>0</v>
      </c>
      <c r="I126" s="33">
        <f>ROUND(ROUND(H126,2)*ROUND(G126,3),2)</f>
      </c>
      <c r="O126">
        <f>(I126*21)/100</f>
      </c>
      <c r="P126" t="s">
        <v>22</v>
      </c>
    </row>
    <row r="127" spans="1:5" ht="12.75">
      <c r="A127" s="34" t="s">
        <v>49</v>
      </c>
      <c r="E127" s="35" t="s">
        <v>46</v>
      </c>
    </row>
    <row r="128" spans="1:5" ht="25.5">
      <c r="A128" s="36" t="s">
        <v>51</v>
      </c>
      <c r="E128" s="37" t="s">
        <v>468</v>
      </c>
    </row>
    <row r="129" spans="1:5" ht="38.25">
      <c r="A129" t="s">
        <v>53</v>
      </c>
      <c r="E129" s="35" t="s">
        <v>194</v>
      </c>
    </row>
    <row r="130" spans="1:18" ht="12.75" customHeight="1">
      <c r="A130" s="6" t="s">
        <v>42</v>
      </c>
      <c r="B130" s="6"/>
      <c r="C130" s="39" t="s">
        <v>22</v>
      </c>
      <c r="D130" s="6"/>
      <c r="E130" s="27" t="s">
        <v>195</v>
      </c>
      <c r="F130" s="6"/>
      <c r="G130" s="6"/>
      <c r="H130" s="6"/>
      <c r="I130" s="40">
        <f>0+Q130</f>
      </c>
      <c r="O130">
        <f>0+R130</f>
      </c>
      <c r="Q130">
        <f>0+I131+I135+I139+I143</f>
      </c>
      <c r="R130">
        <f>0+O131+O135+O139+O143</f>
      </c>
    </row>
    <row r="131" spans="1:16" ht="12.75">
      <c r="A131" s="25" t="s">
        <v>44</v>
      </c>
      <c r="B131" s="29" t="s">
        <v>202</v>
      </c>
      <c r="C131" s="29" t="s">
        <v>197</v>
      </c>
      <c r="D131" s="25" t="s">
        <v>46</v>
      </c>
      <c r="E131" s="30" t="s">
        <v>198</v>
      </c>
      <c r="F131" s="31" t="s">
        <v>112</v>
      </c>
      <c r="G131" s="32">
        <v>98</v>
      </c>
      <c r="H131" s="33">
        <v>0</v>
      </c>
      <c r="I131" s="33">
        <f>ROUND(ROUND(H131,2)*ROUND(G131,3),2)</f>
      </c>
      <c r="O131">
        <f>(I131*0)/100</f>
      </c>
      <c r="P131" t="s">
        <v>26</v>
      </c>
    </row>
    <row r="132" spans="1:5" ht="38.25">
      <c r="A132" s="34" t="s">
        <v>49</v>
      </c>
      <c r="E132" s="35" t="s">
        <v>199</v>
      </c>
    </row>
    <row r="133" spans="1:5" ht="25.5">
      <c r="A133" s="36" t="s">
        <v>51</v>
      </c>
      <c r="E133" s="37" t="s">
        <v>469</v>
      </c>
    </row>
    <row r="134" spans="1:5" ht="165.75">
      <c r="A134" t="s">
        <v>53</v>
      </c>
      <c r="E134" s="35" t="s">
        <v>201</v>
      </c>
    </row>
    <row r="135" spans="1:16" ht="12.75">
      <c r="A135" s="25" t="s">
        <v>44</v>
      </c>
      <c r="B135" s="29" t="s">
        <v>208</v>
      </c>
      <c r="C135" s="29" t="s">
        <v>203</v>
      </c>
      <c r="D135" s="25" t="s">
        <v>70</v>
      </c>
      <c r="E135" s="30" t="s">
        <v>204</v>
      </c>
      <c r="F135" s="31" t="s">
        <v>182</v>
      </c>
      <c r="G135" s="32">
        <v>123.985</v>
      </c>
      <c r="H135" s="33">
        <v>0</v>
      </c>
      <c r="I135" s="33">
        <f>ROUND(ROUND(H135,2)*ROUND(G135,3),2)</f>
      </c>
      <c r="O135">
        <f>(I135*0)/100</f>
      </c>
      <c r="P135" t="s">
        <v>26</v>
      </c>
    </row>
    <row r="136" spans="1:5" ht="12.75">
      <c r="A136" s="34" t="s">
        <v>49</v>
      </c>
      <c r="E136" s="35" t="s">
        <v>470</v>
      </c>
    </row>
    <row r="137" spans="1:5" ht="38.25">
      <c r="A137" s="36" t="s">
        <v>51</v>
      </c>
      <c r="E137" s="37" t="s">
        <v>471</v>
      </c>
    </row>
    <row r="138" spans="1:5" ht="38.25">
      <c r="A138" t="s">
        <v>53</v>
      </c>
      <c r="E138" s="35" t="s">
        <v>207</v>
      </c>
    </row>
    <row r="139" spans="1:16" ht="12.75">
      <c r="A139" s="25" t="s">
        <v>44</v>
      </c>
      <c r="B139" s="29" t="s">
        <v>213</v>
      </c>
      <c r="C139" s="29" t="s">
        <v>203</v>
      </c>
      <c r="D139" s="25" t="s">
        <v>209</v>
      </c>
      <c r="E139" s="30" t="s">
        <v>204</v>
      </c>
      <c r="F139" s="31" t="s">
        <v>182</v>
      </c>
      <c r="G139" s="32">
        <v>753.25</v>
      </c>
      <c r="H139" s="33">
        <v>0</v>
      </c>
      <c r="I139" s="33">
        <f>ROUND(ROUND(H139,2)*ROUND(G139,3),2)</f>
      </c>
      <c r="O139">
        <f>(I139*0)/100</f>
      </c>
      <c r="P139" t="s">
        <v>26</v>
      </c>
    </row>
    <row r="140" spans="1:5" ht="12.75">
      <c r="A140" s="34" t="s">
        <v>49</v>
      </c>
      <c r="E140" s="35" t="s">
        <v>210</v>
      </c>
    </row>
    <row r="141" spans="1:5" ht="25.5">
      <c r="A141" s="36" t="s">
        <v>51</v>
      </c>
      <c r="E141" s="37" t="s">
        <v>472</v>
      </c>
    </row>
    <row r="142" spans="1:5" ht="51">
      <c r="A142" t="s">
        <v>53</v>
      </c>
      <c r="E142" s="35" t="s">
        <v>212</v>
      </c>
    </row>
    <row r="143" spans="1:16" ht="12.75">
      <c r="A143" s="25" t="s">
        <v>44</v>
      </c>
      <c r="B143" s="29" t="s">
        <v>220</v>
      </c>
      <c r="C143" s="29" t="s">
        <v>214</v>
      </c>
      <c r="D143" s="25" t="s">
        <v>46</v>
      </c>
      <c r="E143" s="30" t="s">
        <v>215</v>
      </c>
      <c r="F143" s="31" t="s">
        <v>48</v>
      </c>
      <c r="G143" s="32">
        <v>242</v>
      </c>
      <c r="H143" s="33">
        <v>0</v>
      </c>
      <c r="I143" s="33">
        <f>ROUND(ROUND(H143,2)*ROUND(G143,3),2)</f>
      </c>
      <c r="O143">
        <f>(I143*0)/100</f>
      </c>
      <c r="P143" t="s">
        <v>26</v>
      </c>
    </row>
    <row r="144" spans="1:5" ht="12.75">
      <c r="A144" s="34" t="s">
        <v>49</v>
      </c>
      <c r="E144" s="35" t="s">
        <v>216</v>
      </c>
    </row>
    <row r="145" spans="1:5" ht="25.5">
      <c r="A145" s="36" t="s">
        <v>51</v>
      </c>
      <c r="E145" s="37" t="s">
        <v>473</v>
      </c>
    </row>
    <row r="146" spans="1:5" ht="38.25">
      <c r="A146" t="s">
        <v>53</v>
      </c>
      <c r="E146" s="35" t="s">
        <v>218</v>
      </c>
    </row>
    <row r="147" spans="1:18" ht="12.75" customHeight="1">
      <c r="A147" s="6" t="s">
        <v>42</v>
      </c>
      <c r="B147" s="6"/>
      <c r="C147" s="39" t="s">
        <v>32</v>
      </c>
      <c r="D147" s="6"/>
      <c r="E147" s="27" t="s">
        <v>219</v>
      </c>
      <c r="F147" s="6"/>
      <c r="G147" s="6"/>
      <c r="H147" s="6"/>
      <c r="I147" s="40">
        <f>0+Q147</f>
      </c>
      <c r="O147">
        <f>0+R147</f>
      </c>
      <c r="Q147">
        <f>0+I148+I152+I156</f>
      </c>
      <c r="R147">
        <f>0+O148+O152+O156</f>
      </c>
    </row>
    <row r="148" spans="1:16" ht="12.75">
      <c r="A148" s="25" t="s">
        <v>44</v>
      </c>
      <c r="B148" s="29" t="s">
        <v>226</v>
      </c>
      <c r="C148" s="29" t="s">
        <v>221</v>
      </c>
      <c r="D148" s="25" t="s">
        <v>46</v>
      </c>
      <c r="E148" s="30" t="s">
        <v>222</v>
      </c>
      <c r="F148" s="31" t="s">
        <v>48</v>
      </c>
      <c r="G148" s="32">
        <v>1.296</v>
      </c>
      <c r="H148" s="33">
        <v>0</v>
      </c>
      <c r="I148" s="33">
        <f>ROUND(ROUND(H148,2)*ROUND(G148,3),2)</f>
      </c>
      <c r="O148">
        <f>(I148*21)/100</f>
      </c>
      <c r="P148" t="s">
        <v>22</v>
      </c>
    </row>
    <row r="149" spans="1:5" ht="12.75">
      <c r="A149" s="34" t="s">
        <v>49</v>
      </c>
      <c r="E149" s="35" t="s">
        <v>223</v>
      </c>
    </row>
    <row r="150" spans="1:5" ht="12.75">
      <c r="A150" s="36" t="s">
        <v>51</v>
      </c>
      <c r="E150" s="37" t="s">
        <v>474</v>
      </c>
    </row>
    <row r="151" spans="1:5" ht="369.75">
      <c r="A151" t="s">
        <v>53</v>
      </c>
      <c r="E151" s="35" t="s">
        <v>225</v>
      </c>
    </row>
    <row r="152" spans="1:16" ht="12.75">
      <c r="A152" s="25" t="s">
        <v>44</v>
      </c>
      <c r="B152" s="29" t="s">
        <v>231</v>
      </c>
      <c r="C152" s="29" t="s">
        <v>232</v>
      </c>
      <c r="D152" s="25" t="s">
        <v>46</v>
      </c>
      <c r="E152" s="30" t="s">
        <v>233</v>
      </c>
      <c r="F152" s="31" t="s">
        <v>48</v>
      </c>
      <c r="G152" s="32">
        <v>1.318</v>
      </c>
      <c r="H152" s="33">
        <v>0</v>
      </c>
      <c r="I152" s="33">
        <f>ROUND(ROUND(H152,2)*ROUND(G152,3),2)</f>
      </c>
      <c r="O152">
        <f>(I152*21)/100</f>
      </c>
      <c r="P152" t="s">
        <v>22</v>
      </c>
    </row>
    <row r="153" spans="1:5" ht="25.5">
      <c r="A153" s="34" t="s">
        <v>49</v>
      </c>
      <c r="E153" s="35" t="s">
        <v>475</v>
      </c>
    </row>
    <row r="154" spans="1:5" ht="25.5">
      <c r="A154" s="36" t="s">
        <v>51</v>
      </c>
      <c r="E154" s="37" t="s">
        <v>476</v>
      </c>
    </row>
    <row r="155" spans="1:5" ht="38.25">
      <c r="A155" t="s">
        <v>53</v>
      </c>
      <c r="E155" s="35" t="s">
        <v>236</v>
      </c>
    </row>
    <row r="156" spans="1:16" ht="12.75">
      <c r="A156" s="25" t="s">
        <v>44</v>
      </c>
      <c r="B156" s="29" t="s">
        <v>237</v>
      </c>
      <c r="C156" s="29" t="s">
        <v>238</v>
      </c>
      <c r="D156" s="25" t="s">
        <v>46</v>
      </c>
      <c r="E156" s="30" t="s">
        <v>239</v>
      </c>
      <c r="F156" s="31" t="s">
        <v>48</v>
      </c>
      <c r="G156" s="32">
        <v>41.81</v>
      </c>
      <c r="H156" s="33">
        <v>0</v>
      </c>
      <c r="I156" s="33">
        <f>ROUND(ROUND(H156,2)*ROUND(G156,3),2)</f>
      </c>
      <c r="O156">
        <f>(I156*0)/100</f>
      </c>
      <c r="P156" t="s">
        <v>26</v>
      </c>
    </row>
    <row r="157" spans="1:5" ht="12.75">
      <c r="A157" s="34" t="s">
        <v>49</v>
      </c>
      <c r="E157" s="35" t="s">
        <v>240</v>
      </c>
    </row>
    <row r="158" spans="1:5" ht="76.5">
      <c r="A158" s="36" t="s">
        <v>51</v>
      </c>
      <c r="E158" s="37" t="s">
        <v>477</v>
      </c>
    </row>
    <row r="159" spans="1:5" ht="38.25">
      <c r="A159" t="s">
        <v>53</v>
      </c>
      <c r="E159" s="35" t="s">
        <v>218</v>
      </c>
    </row>
    <row r="160" spans="1:18" ht="12.75" customHeight="1">
      <c r="A160" s="6" t="s">
        <v>42</v>
      </c>
      <c r="B160" s="6"/>
      <c r="C160" s="39" t="s">
        <v>34</v>
      </c>
      <c r="D160" s="6"/>
      <c r="E160" s="27" t="s">
        <v>242</v>
      </c>
      <c r="F160" s="6"/>
      <c r="G160" s="6"/>
      <c r="H160" s="6"/>
      <c r="I160" s="40">
        <f>0+Q160</f>
      </c>
      <c r="O160">
        <f>0+R160</f>
      </c>
      <c r="Q160">
        <f>0+I161+I165+I169+I173+I177+I181+I185+I189+I193+I197+I201</f>
      </c>
      <c r="R160">
        <f>0+O161+O165+O169+O173+O177+O181+O185+O189+O193+O197+O201</f>
      </c>
    </row>
    <row r="161" spans="1:16" ht="12.75">
      <c r="A161" s="25" t="s">
        <v>44</v>
      </c>
      <c r="B161" s="29" t="s">
        <v>243</v>
      </c>
      <c r="C161" s="29" t="s">
        <v>478</v>
      </c>
      <c r="D161" s="25" t="s">
        <v>46</v>
      </c>
      <c r="E161" s="30" t="s">
        <v>479</v>
      </c>
      <c r="F161" s="31" t="s">
        <v>48</v>
      </c>
      <c r="G161" s="32">
        <v>55.44</v>
      </c>
      <c r="H161" s="33">
        <v>0</v>
      </c>
      <c r="I161" s="33">
        <f>ROUND(ROUND(H161,2)*ROUND(G161,3),2)</f>
      </c>
      <c r="O161">
        <f>(I161*0)/100</f>
      </c>
      <c r="P161" t="s">
        <v>26</v>
      </c>
    </row>
    <row r="162" spans="1:5" ht="12.75">
      <c r="A162" s="34" t="s">
        <v>49</v>
      </c>
      <c r="E162" s="35" t="s">
        <v>480</v>
      </c>
    </row>
    <row r="163" spans="1:5" ht="25.5">
      <c r="A163" s="36" t="s">
        <v>51</v>
      </c>
      <c r="E163" s="37" t="s">
        <v>481</v>
      </c>
    </row>
    <row r="164" spans="1:5" ht="127.5">
      <c r="A164" t="s">
        <v>53</v>
      </c>
      <c r="E164" s="35" t="s">
        <v>248</v>
      </c>
    </row>
    <row r="165" spans="1:16" ht="12.75">
      <c r="A165" s="25" t="s">
        <v>44</v>
      </c>
      <c r="B165" s="29" t="s">
        <v>249</v>
      </c>
      <c r="C165" s="29" t="s">
        <v>250</v>
      </c>
      <c r="D165" s="25" t="s">
        <v>46</v>
      </c>
      <c r="E165" s="30" t="s">
        <v>251</v>
      </c>
      <c r="F165" s="31" t="s">
        <v>182</v>
      </c>
      <c r="G165" s="32">
        <v>225.75</v>
      </c>
      <c r="H165" s="33">
        <v>0</v>
      </c>
      <c r="I165" s="33">
        <f>ROUND(ROUND(H165,2)*ROUND(G165,3),2)</f>
      </c>
      <c r="O165">
        <f>(I165*0)/100</f>
      </c>
      <c r="P165" t="s">
        <v>26</v>
      </c>
    </row>
    <row r="166" spans="1:5" ht="12.75">
      <c r="A166" s="34" t="s">
        <v>49</v>
      </c>
      <c r="E166" s="35" t="s">
        <v>482</v>
      </c>
    </row>
    <row r="167" spans="1:5" ht="25.5">
      <c r="A167" s="36" t="s">
        <v>51</v>
      </c>
      <c r="E167" s="37" t="s">
        <v>483</v>
      </c>
    </row>
    <row r="168" spans="1:5" ht="51">
      <c r="A168" t="s">
        <v>53</v>
      </c>
      <c r="E168" s="35" t="s">
        <v>254</v>
      </c>
    </row>
    <row r="169" spans="1:16" ht="12.75">
      <c r="A169" s="25" t="s">
        <v>44</v>
      </c>
      <c r="B169" s="29" t="s">
        <v>255</v>
      </c>
      <c r="C169" s="29" t="s">
        <v>256</v>
      </c>
      <c r="D169" s="25" t="s">
        <v>46</v>
      </c>
      <c r="E169" s="30" t="s">
        <v>257</v>
      </c>
      <c r="F169" s="31" t="s">
        <v>182</v>
      </c>
      <c r="G169" s="32">
        <v>225.75</v>
      </c>
      <c r="H169" s="33">
        <v>0</v>
      </c>
      <c r="I169" s="33">
        <f>ROUND(ROUND(H169,2)*ROUND(G169,3),2)</f>
      </c>
      <c r="O169">
        <f>(I169*0)/100</f>
      </c>
      <c r="P169" t="s">
        <v>26</v>
      </c>
    </row>
    <row r="170" spans="1:5" ht="12.75">
      <c r="A170" s="34" t="s">
        <v>49</v>
      </c>
      <c r="E170" s="35" t="s">
        <v>258</v>
      </c>
    </row>
    <row r="171" spans="1:5" ht="25.5">
      <c r="A171" s="36" t="s">
        <v>51</v>
      </c>
      <c r="E171" s="37" t="s">
        <v>484</v>
      </c>
    </row>
    <row r="172" spans="1:5" ht="51">
      <c r="A172" t="s">
        <v>53</v>
      </c>
      <c r="E172" s="35" t="s">
        <v>254</v>
      </c>
    </row>
    <row r="173" spans="1:16" ht="12.75">
      <c r="A173" s="25" t="s">
        <v>44</v>
      </c>
      <c r="B173" s="29" t="s">
        <v>260</v>
      </c>
      <c r="C173" s="29" t="s">
        <v>485</v>
      </c>
      <c r="D173" s="25" t="s">
        <v>46</v>
      </c>
      <c r="E173" s="30" t="s">
        <v>486</v>
      </c>
      <c r="F173" s="31" t="s">
        <v>182</v>
      </c>
      <c r="G173" s="32">
        <v>462</v>
      </c>
      <c r="H173" s="33">
        <v>0</v>
      </c>
      <c r="I173" s="33">
        <f>ROUND(ROUND(H173,2)*ROUND(G173,3),2)</f>
      </c>
      <c r="O173">
        <f>(I173*0)/100</f>
      </c>
      <c r="P173" t="s">
        <v>26</v>
      </c>
    </row>
    <row r="174" spans="1:5" ht="12.75">
      <c r="A174" s="34" t="s">
        <v>49</v>
      </c>
      <c r="E174" s="35" t="s">
        <v>487</v>
      </c>
    </row>
    <row r="175" spans="1:5" ht="25.5">
      <c r="A175" s="36" t="s">
        <v>51</v>
      </c>
      <c r="E175" s="37" t="s">
        <v>488</v>
      </c>
    </row>
    <row r="176" spans="1:5" ht="51">
      <c r="A176" t="s">
        <v>53</v>
      </c>
      <c r="E176" s="35" t="s">
        <v>254</v>
      </c>
    </row>
    <row r="177" spans="1:16" ht="12.75">
      <c r="A177" s="25" t="s">
        <v>44</v>
      </c>
      <c r="B177" s="29" t="s">
        <v>266</v>
      </c>
      <c r="C177" s="29" t="s">
        <v>489</v>
      </c>
      <c r="D177" s="25" t="s">
        <v>46</v>
      </c>
      <c r="E177" s="30" t="s">
        <v>490</v>
      </c>
      <c r="F177" s="31" t="s">
        <v>182</v>
      </c>
      <c r="G177" s="32">
        <v>457.6</v>
      </c>
      <c r="H177" s="33">
        <v>0</v>
      </c>
      <c r="I177" s="33">
        <f>ROUND(ROUND(H177,2)*ROUND(G177,3),2)</f>
      </c>
      <c r="O177">
        <f>(I177*0)/100</f>
      </c>
      <c r="P177" t="s">
        <v>26</v>
      </c>
    </row>
    <row r="178" spans="1:5" ht="12.75">
      <c r="A178" s="34" t="s">
        <v>49</v>
      </c>
      <c r="E178" s="35" t="s">
        <v>491</v>
      </c>
    </row>
    <row r="179" spans="1:5" ht="25.5">
      <c r="A179" s="36" t="s">
        <v>51</v>
      </c>
      <c r="E179" s="37" t="s">
        <v>492</v>
      </c>
    </row>
    <row r="180" spans="1:5" ht="51">
      <c r="A180" t="s">
        <v>53</v>
      </c>
      <c r="E180" s="35" t="s">
        <v>493</v>
      </c>
    </row>
    <row r="181" spans="1:16" ht="12.75">
      <c r="A181" s="25" t="s">
        <v>44</v>
      </c>
      <c r="B181" s="29" t="s">
        <v>272</v>
      </c>
      <c r="C181" s="29" t="s">
        <v>494</v>
      </c>
      <c r="D181" s="25" t="s">
        <v>46</v>
      </c>
      <c r="E181" s="30" t="s">
        <v>495</v>
      </c>
      <c r="F181" s="31" t="s">
        <v>182</v>
      </c>
      <c r="G181" s="32">
        <v>452</v>
      </c>
      <c r="H181" s="33">
        <v>0</v>
      </c>
      <c r="I181" s="33">
        <f>ROUND(ROUND(H181,2)*ROUND(G181,3),2)</f>
      </c>
      <c r="O181">
        <f>(I181*0)/100</f>
      </c>
      <c r="P181" t="s">
        <v>26</v>
      </c>
    </row>
    <row r="182" spans="1:5" ht="12.75">
      <c r="A182" s="34" t="s">
        <v>49</v>
      </c>
      <c r="E182" s="35" t="s">
        <v>496</v>
      </c>
    </row>
    <row r="183" spans="1:5" ht="25.5">
      <c r="A183" s="36" t="s">
        <v>51</v>
      </c>
      <c r="E183" s="37" t="s">
        <v>497</v>
      </c>
    </row>
    <row r="184" spans="1:5" ht="51">
      <c r="A184" t="s">
        <v>53</v>
      </c>
      <c r="E184" s="35" t="s">
        <v>493</v>
      </c>
    </row>
    <row r="185" spans="1:16" ht="12.75">
      <c r="A185" s="25" t="s">
        <v>44</v>
      </c>
      <c r="B185" s="29" t="s">
        <v>277</v>
      </c>
      <c r="C185" s="29" t="s">
        <v>498</v>
      </c>
      <c r="D185" s="25" t="s">
        <v>46</v>
      </c>
      <c r="E185" s="30" t="s">
        <v>499</v>
      </c>
      <c r="F185" s="31" t="s">
        <v>182</v>
      </c>
      <c r="G185" s="32">
        <v>452</v>
      </c>
      <c r="H185" s="33">
        <v>0</v>
      </c>
      <c r="I185" s="33">
        <f>ROUND(ROUND(H185,2)*ROUND(G185,3),2)</f>
      </c>
      <c r="O185">
        <f>(I185*0)/100</f>
      </c>
      <c r="P185" t="s">
        <v>26</v>
      </c>
    </row>
    <row r="186" spans="1:5" ht="12.75">
      <c r="A186" s="34" t="s">
        <v>49</v>
      </c>
      <c r="E186" s="35" t="s">
        <v>500</v>
      </c>
    </row>
    <row r="187" spans="1:5" ht="38.25">
      <c r="A187" s="36" t="s">
        <v>51</v>
      </c>
      <c r="E187" s="37" t="s">
        <v>501</v>
      </c>
    </row>
    <row r="188" spans="1:5" ht="140.25">
      <c r="A188" t="s">
        <v>53</v>
      </c>
      <c r="E188" s="35" t="s">
        <v>502</v>
      </c>
    </row>
    <row r="189" spans="1:16" ht="12.75">
      <c r="A189" s="25" t="s">
        <v>44</v>
      </c>
      <c r="B189" s="29" t="s">
        <v>283</v>
      </c>
      <c r="C189" s="29" t="s">
        <v>503</v>
      </c>
      <c r="D189" s="25" t="s">
        <v>46</v>
      </c>
      <c r="E189" s="30" t="s">
        <v>504</v>
      </c>
      <c r="F189" s="31" t="s">
        <v>182</v>
      </c>
      <c r="G189" s="32">
        <v>457.6</v>
      </c>
      <c r="H189" s="33">
        <v>0</v>
      </c>
      <c r="I189" s="33">
        <f>ROUND(ROUND(H189,2)*ROUND(G189,3),2)</f>
      </c>
      <c r="O189">
        <f>(I189*0)/100</f>
      </c>
      <c r="P189" t="s">
        <v>26</v>
      </c>
    </row>
    <row r="190" spans="1:5" ht="12.75">
      <c r="A190" s="34" t="s">
        <v>49</v>
      </c>
      <c r="E190" s="35" t="s">
        <v>505</v>
      </c>
    </row>
    <row r="191" spans="1:5" ht="25.5">
      <c r="A191" s="36" t="s">
        <v>51</v>
      </c>
      <c r="E191" s="37" t="s">
        <v>506</v>
      </c>
    </row>
    <row r="192" spans="1:5" ht="140.25">
      <c r="A192" t="s">
        <v>53</v>
      </c>
      <c r="E192" s="35" t="s">
        <v>502</v>
      </c>
    </row>
    <row r="193" spans="1:16" ht="12.75">
      <c r="A193" s="25" t="s">
        <v>44</v>
      </c>
      <c r="B193" s="29" t="s">
        <v>288</v>
      </c>
      <c r="C193" s="29" t="s">
        <v>261</v>
      </c>
      <c r="D193" s="25" t="s">
        <v>46</v>
      </c>
      <c r="E193" s="30" t="s">
        <v>262</v>
      </c>
      <c r="F193" s="31" t="s">
        <v>182</v>
      </c>
      <c r="G193" s="32">
        <v>25</v>
      </c>
      <c r="H193" s="33">
        <v>0</v>
      </c>
      <c r="I193" s="33">
        <f>ROUND(ROUND(H193,2)*ROUND(G193,3),2)</f>
      </c>
      <c r="O193">
        <f>(I193*0)/100</f>
      </c>
      <c r="P193" t="s">
        <v>26</v>
      </c>
    </row>
    <row r="194" spans="1:5" ht="12.75">
      <c r="A194" s="34" t="s">
        <v>49</v>
      </c>
      <c r="E194" s="35" t="s">
        <v>507</v>
      </c>
    </row>
    <row r="195" spans="1:5" ht="25.5">
      <c r="A195" s="36" t="s">
        <v>51</v>
      </c>
      <c r="E195" s="37" t="s">
        <v>508</v>
      </c>
    </row>
    <row r="196" spans="1:5" ht="102">
      <c r="A196" t="s">
        <v>53</v>
      </c>
      <c r="E196" s="35" t="s">
        <v>265</v>
      </c>
    </row>
    <row r="197" spans="1:16" ht="12.75">
      <c r="A197" s="25" t="s">
        <v>44</v>
      </c>
      <c r="B197" s="29" t="s">
        <v>293</v>
      </c>
      <c r="C197" s="29" t="s">
        <v>267</v>
      </c>
      <c r="D197" s="25" t="s">
        <v>46</v>
      </c>
      <c r="E197" s="30" t="s">
        <v>268</v>
      </c>
      <c r="F197" s="31" t="s">
        <v>48</v>
      </c>
      <c r="G197" s="32">
        <v>0.5</v>
      </c>
      <c r="H197" s="33">
        <v>0</v>
      </c>
      <c r="I197" s="33">
        <f>ROUND(ROUND(H197,2)*ROUND(G197,3),2)</f>
      </c>
      <c r="O197">
        <f>(I197*0)/100</f>
      </c>
      <c r="P197" t="s">
        <v>26</v>
      </c>
    </row>
    <row r="198" spans="1:5" ht="12.75">
      <c r="A198" s="34" t="s">
        <v>49</v>
      </c>
      <c r="E198" s="35" t="s">
        <v>509</v>
      </c>
    </row>
    <row r="199" spans="1:5" ht="12.75">
      <c r="A199" s="36" t="s">
        <v>51</v>
      </c>
      <c r="E199" s="37" t="s">
        <v>510</v>
      </c>
    </row>
    <row r="200" spans="1:5" ht="204">
      <c r="A200" t="s">
        <v>53</v>
      </c>
      <c r="E200" s="35" t="s">
        <v>271</v>
      </c>
    </row>
    <row r="201" spans="1:16" ht="12.75">
      <c r="A201" s="25" t="s">
        <v>44</v>
      </c>
      <c r="B201" s="29" t="s">
        <v>300</v>
      </c>
      <c r="C201" s="29" t="s">
        <v>273</v>
      </c>
      <c r="D201" s="25" t="s">
        <v>46</v>
      </c>
      <c r="E201" s="30" t="s">
        <v>274</v>
      </c>
      <c r="F201" s="31" t="s">
        <v>48</v>
      </c>
      <c r="G201" s="32">
        <v>0.75</v>
      </c>
      <c r="H201" s="33">
        <v>0</v>
      </c>
      <c r="I201" s="33">
        <f>ROUND(ROUND(H201,2)*ROUND(G201,3),2)</f>
      </c>
      <c r="O201">
        <f>(I201*0)/100</f>
      </c>
      <c r="P201" t="s">
        <v>26</v>
      </c>
    </row>
    <row r="202" spans="1:5" ht="12.75">
      <c r="A202" s="34" t="s">
        <v>49</v>
      </c>
      <c r="E202" s="35" t="s">
        <v>511</v>
      </c>
    </row>
    <row r="203" spans="1:5" ht="12.75">
      <c r="A203" s="36" t="s">
        <v>51</v>
      </c>
      <c r="E203" s="37" t="s">
        <v>512</v>
      </c>
    </row>
    <row r="204" spans="1:5" ht="204">
      <c r="A204" t="s">
        <v>53</v>
      </c>
      <c r="E204" s="35" t="s">
        <v>271</v>
      </c>
    </row>
    <row r="205" spans="1:18" ht="12.75" customHeight="1">
      <c r="A205" s="6" t="s">
        <v>42</v>
      </c>
      <c r="B205" s="6"/>
      <c r="C205" s="39" t="s">
        <v>82</v>
      </c>
      <c r="D205" s="6"/>
      <c r="E205" s="27" t="s">
        <v>306</v>
      </c>
      <c r="F205" s="6"/>
      <c r="G205" s="6"/>
      <c r="H205" s="6"/>
      <c r="I205" s="40">
        <f>0+Q205</f>
      </c>
      <c r="O205">
        <f>0+R205</f>
      </c>
      <c r="Q205">
        <f>0+I206+I210+I214+I218+I222+I226+I230</f>
      </c>
      <c r="R205">
        <f>0+O206+O210+O214+O218+O222+O226+O230</f>
      </c>
    </row>
    <row r="206" spans="1:16" ht="12.75">
      <c r="A206" s="25" t="s">
        <v>44</v>
      </c>
      <c r="B206" s="29" t="s">
        <v>307</v>
      </c>
      <c r="C206" s="29" t="s">
        <v>314</v>
      </c>
      <c r="D206" s="25" t="s">
        <v>46</v>
      </c>
      <c r="E206" s="30" t="s">
        <v>315</v>
      </c>
      <c r="F206" s="31" t="s">
        <v>112</v>
      </c>
      <c r="G206" s="32">
        <v>10.46</v>
      </c>
      <c r="H206" s="33">
        <v>0</v>
      </c>
      <c r="I206" s="33">
        <f>ROUND(ROUND(H206,2)*ROUND(G206,3),2)</f>
      </c>
      <c r="O206">
        <f>(I206*21)/100</f>
      </c>
      <c r="P206" t="s">
        <v>22</v>
      </c>
    </row>
    <row r="207" spans="1:5" ht="25.5">
      <c r="A207" s="34" t="s">
        <v>49</v>
      </c>
      <c r="E207" s="35" t="s">
        <v>513</v>
      </c>
    </row>
    <row r="208" spans="1:5" ht="25.5">
      <c r="A208" s="36" t="s">
        <v>51</v>
      </c>
      <c r="E208" s="37" t="s">
        <v>514</v>
      </c>
    </row>
    <row r="209" spans="1:5" ht="255">
      <c r="A209" t="s">
        <v>53</v>
      </c>
      <c r="E209" s="35" t="s">
        <v>318</v>
      </c>
    </row>
    <row r="210" spans="1:16" ht="12.75">
      <c r="A210" s="25" t="s">
        <v>44</v>
      </c>
      <c r="B210" s="29" t="s">
        <v>313</v>
      </c>
      <c r="C210" s="29" t="s">
        <v>320</v>
      </c>
      <c r="D210" s="25" t="s">
        <v>46</v>
      </c>
      <c r="E210" s="30" t="s">
        <v>321</v>
      </c>
      <c r="F210" s="31" t="s">
        <v>322</v>
      </c>
      <c r="G210" s="32">
        <v>3</v>
      </c>
      <c r="H210" s="33">
        <v>0</v>
      </c>
      <c r="I210" s="33">
        <f>ROUND(ROUND(H210,2)*ROUND(G210,3),2)</f>
      </c>
      <c r="O210">
        <f>(I210*0)/100</f>
      </c>
      <c r="P210" t="s">
        <v>26</v>
      </c>
    </row>
    <row r="211" spans="1:5" ht="38.25">
      <c r="A211" s="34" t="s">
        <v>49</v>
      </c>
      <c r="E211" s="35" t="s">
        <v>323</v>
      </c>
    </row>
    <row r="212" spans="1:5" ht="12.75">
      <c r="A212" s="36" t="s">
        <v>51</v>
      </c>
      <c r="E212" s="37" t="s">
        <v>515</v>
      </c>
    </row>
    <row r="213" spans="1:5" ht="12.75">
      <c r="A213" t="s">
        <v>53</v>
      </c>
      <c r="E213" s="35" t="s">
        <v>46</v>
      </c>
    </row>
    <row r="214" spans="1:16" ht="12.75">
      <c r="A214" s="25" t="s">
        <v>44</v>
      </c>
      <c r="B214" s="29" t="s">
        <v>319</v>
      </c>
      <c r="C214" s="29" t="s">
        <v>330</v>
      </c>
      <c r="D214" s="25" t="s">
        <v>46</v>
      </c>
      <c r="E214" s="30" t="s">
        <v>331</v>
      </c>
      <c r="F214" s="31" t="s">
        <v>332</v>
      </c>
      <c r="G214" s="32">
        <v>4</v>
      </c>
      <c r="H214" s="33">
        <v>0</v>
      </c>
      <c r="I214" s="33">
        <f>ROUND(ROUND(H214,2)*ROUND(G214,3),2)</f>
      </c>
      <c r="O214">
        <f>(I214*21)/100</f>
      </c>
      <c r="P214" t="s">
        <v>22</v>
      </c>
    </row>
    <row r="215" spans="1:5" ht="12.75">
      <c r="A215" s="34" t="s">
        <v>49</v>
      </c>
      <c r="E215" s="35" t="s">
        <v>333</v>
      </c>
    </row>
    <row r="216" spans="1:5" ht="25.5">
      <c r="A216" s="36" t="s">
        <v>51</v>
      </c>
      <c r="E216" s="37" t="s">
        <v>516</v>
      </c>
    </row>
    <row r="217" spans="1:5" ht="76.5">
      <c r="A217" t="s">
        <v>53</v>
      </c>
      <c r="E217" s="35" t="s">
        <v>335</v>
      </c>
    </row>
    <row r="218" spans="1:16" ht="12.75">
      <c r="A218" s="25" t="s">
        <v>44</v>
      </c>
      <c r="B218" s="29" t="s">
        <v>325</v>
      </c>
      <c r="C218" s="29" t="s">
        <v>337</v>
      </c>
      <c r="D218" s="25" t="s">
        <v>46</v>
      </c>
      <c r="E218" s="30" t="s">
        <v>338</v>
      </c>
      <c r="F218" s="31" t="s">
        <v>332</v>
      </c>
      <c r="G218" s="32">
        <v>3</v>
      </c>
      <c r="H218" s="33">
        <v>0</v>
      </c>
      <c r="I218" s="33">
        <f>ROUND(ROUND(H218,2)*ROUND(G218,3),2)</f>
      </c>
      <c r="O218">
        <f>(I218*0)/100</f>
      </c>
      <c r="P218" t="s">
        <v>26</v>
      </c>
    </row>
    <row r="219" spans="1:5" ht="12.75">
      <c r="A219" s="34" t="s">
        <v>49</v>
      </c>
      <c r="E219" s="35" t="s">
        <v>339</v>
      </c>
    </row>
    <row r="220" spans="1:5" ht="25.5">
      <c r="A220" s="36" t="s">
        <v>51</v>
      </c>
      <c r="E220" s="37" t="s">
        <v>340</v>
      </c>
    </row>
    <row r="221" spans="1:5" ht="12.75">
      <c r="A221" t="s">
        <v>53</v>
      </c>
      <c r="E221" s="35" t="s">
        <v>341</v>
      </c>
    </row>
    <row r="222" spans="1:16" ht="12.75">
      <c r="A222" s="25" t="s">
        <v>44</v>
      </c>
      <c r="B222" s="29" t="s">
        <v>329</v>
      </c>
      <c r="C222" s="29" t="s">
        <v>354</v>
      </c>
      <c r="D222" s="25" t="s">
        <v>46</v>
      </c>
      <c r="E222" s="30" t="s">
        <v>355</v>
      </c>
      <c r="F222" s="31" t="s">
        <v>112</v>
      </c>
      <c r="G222" s="32">
        <v>10.46</v>
      </c>
      <c r="H222" s="33">
        <v>0</v>
      </c>
      <c r="I222" s="33">
        <f>ROUND(ROUND(H222,2)*ROUND(G222,3),2)</f>
      </c>
      <c r="O222">
        <f>(I222*0)/100</f>
      </c>
      <c r="P222" t="s">
        <v>26</v>
      </c>
    </row>
    <row r="223" spans="1:5" ht="12.75">
      <c r="A223" s="34" t="s">
        <v>49</v>
      </c>
      <c r="E223" s="35" t="s">
        <v>46</v>
      </c>
    </row>
    <row r="224" spans="1:5" ht="25.5">
      <c r="A224" s="36" t="s">
        <v>51</v>
      </c>
      <c r="E224" s="37" t="s">
        <v>517</v>
      </c>
    </row>
    <row r="225" spans="1:5" ht="51">
      <c r="A225" t="s">
        <v>53</v>
      </c>
      <c r="E225" s="35" t="s">
        <v>352</v>
      </c>
    </row>
    <row r="226" spans="1:16" ht="12.75">
      <c r="A226" s="25" t="s">
        <v>44</v>
      </c>
      <c r="B226" s="29" t="s">
        <v>336</v>
      </c>
      <c r="C226" s="29" t="s">
        <v>358</v>
      </c>
      <c r="D226" s="25" t="s">
        <v>46</v>
      </c>
      <c r="E226" s="30" t="s">
        <v>359</v>
      </c>
      <c r="F226" s="31" t="s">
        <v>112</v>
      </c>
      <c r="G226" s="32">
        <v>62.06</v>
      </c>
      <c r="H226" s="33">
        <v>0</v>
      </c>
      <c r="I226" s="33">
        <f>ROUND(ROUND(H226,2)*ROUND(G226,3),2)</f>
      </c>
      <c r="O226">
        <f>(I226*21)/100</f>
      </c>
      <c r="P226" t="s">
        <v>22</v>
      </c>
    </row>
    <row r="227" spans="1:5" ht="12.75">
      <c r="A227" s="34" t="s">
        <v>49</v>
      </c>
      <c r="E227" s="35" t="s">
        <v>360</v>
      </c>
    </row>
    <row r="228" spans="1:5" ht="25.5">
      <c r="A228" s="36" t="s">
        <v>51</v>
      </c>
      <c r="E228" s="37" t="s">
        <v>518</v>
      </c>
    </row>
    <row r="229" spans="1:5" ht="25.5">
      <c r="A229" t="s">
        <v>53</v>
      </c>
      <c r="E229" s="35" t="s">
        <v>362</v>
      </c>
    </row>
    <row r="230" spans="1:16" ht="12.75">
      <c r="A230" s="25" t="s">
        <v>44</v>
      </c>
      <c r="B230" s="29" t="s">
        <v>342</v>
      </c>
      <c r="C230" s="29" t="s">
        <v>519</v>
      </c>
      <c r="D230" s="25" t="s">
        <v>46</v>
      </c>
      <c r="E230" s="30" t="s">
        <v>520</v>
      </c>
      <c r="F230" s="31" t="s">
        <v>332</v>
      </c>
      <c r="G230" s="32">
        <v>1</v>
      </c>
      <c r="H230" s="33">
        <v>0</v>
      </c>
      <c r="I230" s="33">
        <f>ROUND(ROUND(H230,2)*ROUND(G230,3),2)</f>
      </c>
      <c r="O230">
        <f>(I230*21)/100</f>
      </c>
      <c r="P230" t="s">
        <v>22</v>
      </c>
    </row>
    <row r="231" spans="1:5" ht="12.75">
      <c r="A231" s="34" t="s">
        <v>49</v>
      </c>
      <c r="E231" s="35" t="s">
        <v>46</v>
      </c>
    </row>
    <row r="232" spans="1:5" ht="12.75">
      <c r="A232" s="36" t="s">
        <v>51</v>
      </c>
      <c r="E232" s="37" t="s">
        <v>67</v>
      </c>
    </row>
    <row r="233" spans="1:5" ht="12.75">
      <c r="A233" t="s">
        <v>53</v>
      </c>
      <c r="E233" s="35" t="s">
        <v>521</v>
      </c>
    </row>
    <row r="234" spans="1:18" ht="12.75" customHeight="1">
      <c r="A234" s="6" t="s">
        <v>42</v>
      </c>
      <c r="B234" s="6"/>
      <c r="C234" s="39" t="s">
        <v>39</v>
      </c>
      <c r="D234" s="6"/>
      <c r="E234" s="27" t="s">
        <v>363</v>
      </c>
      <c r="F234" s="6"/>
      <c r="G234" s="6"/>
      <c r="H234" s="6"/>
      <c r="I234" s="40">
        <f>0+Q234</f>
      </c>
      <c r="O234">
        <f>0+R234</f>
      </c>
      <c r="Q234">
        <f>0+I235+I239+I243+I247+I251+I255+I259+I263+I267+I271+I275</f>
      </c>
      <c r="R234">
        <f>0+O235+O239+O243+O247+O251+O255+O259+O263+O267+O271+O275</f>
      </c>
    </row>
    <row r="235" spans="1:16" ht="12.75">
      <c r="A235" s="25" t="s">
        <v>44</v>
      </c>
      <c r="B235" s="29" t="s">
        <v>348</v>
      </c>
      <c r="C235" s="29" t="s">
        <v>365</v>
      </c>
      <c r="D235" s="25" t="s">
        <v>46</v>
      </c>
      <c r="E235" s="30" t="s">
        <v>366</v>
      </c>
      <c r="F235" s="31" t="s">
        <v>332</v>
      </c>
      <c r="G235" s="32">
        <v>2</v>
      </c>
      <c r="H235" s="33">
        <v>0</v>
      </c>
      <c r="I235" s="33">
        <f>ROUND(ROUND(H235,2)*ROUND(G235,3),2)</f>
      </c>
      <c r="O235">
        <f>(I235*0)/100</f>
      </c>
      <c r="P235" t="s">
        <v>26</v>
      </c>
    </row>
    <row r="236" spans="1:5" ht="12.75">
      <c r="A236" s="34" t="s">
        <v>49</v>
      </c>
      <c r="E236" s="35" t="s">
        <v>46</v>
      </c>
    </row>
    <row r="237" spans="1:5" ht="12.75">
      <c r="A237" s="36" t="s">
        <v>51</v>
      </c>
      <c r="E237" s="37" t="s">
        <v>346</v>
      </c>
    </row>
    <row r="238" spans="1:5" ht="25.5">
      <c r="A238" t="s">
        <v>53</v>
      </c>
      <c r="E238" s="35" t="s">
        <v>367</v>
      </c>
    </row>
    <row r="239" spans="1:16" ht="12.75">
      <c r="A239" s="25" t="s">
        <v>44</v>
      </c>
      <c r="B239" s="29" t="s">
        <v>353</v>
      </c>
      <c r="C239" s="29" t="s">
        <v>369</v>
      </c>
      <c r="D239" s="25" t="s">
        <v>46</v>
      </c>
      <c r="E239" s="30" t="s">
        <v>370</v>
      </c>
      <c r="F239" s="31" t="s">
        <v>332</v>
      </c>
      <c r="G239" s="32">
        <v>2</v>
      </c>
      <c r="H239" s="33">
        <v>0</v>
      </c>
      <c r="I239" s="33">
        <f>ROUND(ROUND(H239,2)*ROUND(G239,3),2)</f>
      </c>
      <c r="O239">
        <f>(I239*0)/100</f>
      </c>
      <c r="P239" t="s">
        <v>26</v>
      </c>
    </row>
    <row r="240" spans="1:5" ht="12.75">
      <c r="A240" s="34" t="s">
        <v>49</v>
      </c>
      <c r="E240" s="35" t="s">
        <v>371</v>
      </c>
    </row>
    <row r="241" spans="1:5" ht="12.75">
      <c r="A241" s="36" t="s">
        <v>51</v>
      </c>
      <c r="E241" s="37" t="s">
        <v>346</v>
      </c>
    </row>
    <row r="242" spans="1:5" ht="25.5">
      <c r="A242" t="s">
        <v>53</v>
      </c>
      <c r="E242" s="35" t="s">
        <v>367</v>
      </c>
    </row>
    <row r="243" spans="1:16" ht="12.75">
      <c r="A243" s="25" t="s">
        <v>44</v>
      </c>
      <c r="B243" s="29" t="s">
        <v>357</v>
      </c>
      <c r="C243" s="29" t="s">
        <v>384</v>
      </c>
      <c r="D243" s="25" t="s">
        <v>46</v>
      </c>
      <c r="E243" s="30" t="s">
        <v>385</v>
      </c>
      <c r="F243" s="31" t="s">
        <v>48</v>
      </c>
      <c r="G243" s="32">
        <v>0.499</v>
      </c>
      <c r="H243" s="33">
        <v>0</v>
      </c>
      <c r="I243" s="33">
        <f>ROUND(ROUND(H243,2)*ROUND(G243,3),2)</f>
      </c>
      <c r="O243">
        <f>(I243*0)/100</f>
      </c>
      <c r="P243" t="s">
        <v>26</v>
      </c>
    </row>
    <row r="244" spans="1:5" ht="12.75">
      <c r="A244" s="34" t="s">
        <v>49</v>
      </c>
      <c r="E244" s="35" t="s">
        <v>386</v>
      </c>
    </row>
    <row r="245" spans="1:5" ht="25.5">
      <c r="A245" s="36" t="s">
        <v>51</v>
      </c>
      <c r="E245" s="37" t="s">
        <v>522</v>
      </c>
    </row>
    <row r="246" spans="1:5" ht="51">
      <c r="A246" t="s">
        <v>53</v>
      </c>
      <c r="E246" s="35" t="s">
        <v>388</v>
      </c>
    </row>
    <row r="247" spans="1:16" ht="12.75">
      <c r="A247" s="25" t="s">
        <v>44</v>
      </c>
      <c r="B247" s="29" t="s">
        <v>364</v>
      </c>
      <c r="C247" s="29" t="s">
        <v>390</v>
      </c>
      <c r="D247" s="25" t="s">
        <v>46</v>
      </c>
      <c r="E247" s="30" t="s">
        <v>391</v>
      </c>
      <c r="F247" s="31" t="s">
        <v>112</v>
      </c>
      <c r="G247" s="32">
        <v>52</v>
      </c>
      <c r="H247" s="33">
        <v>0</v>
      </c>
      <c r="I247" s="33">
        <f>ROUND(ROUND(H247,2)*ROUND(G247,3),2)</f>
      </c>
      <c r="O247">
        <f>(I247*0)/100</f>
      </c>
      <c r="P247" t="s">
        <v>26</v>
      </c>
    </row>
    <row r="248" spans="1:5" ht="12.75">
      <c r="A248" s="34" t="s">
        <v>49</v>
      </c>
      <c r="E248" s="35" t="s">
        <v>523</v>
      </c>
    </row>
    <row r="249" spans="1:5" ht="25.5">
      <c r="A249" s="36" t="s">
        <v>51</v>
      </c>
      <c r="E249" s="37" t="s">
        <v>524</v>
      </c>
    </row>
    <row r="250" spans="1:5" ht="51">
      <c r="A250" t="s">
        <v>53</v>
      </c>
      <c r="E250" s="35" t="s">
        <v>394</v>
      </c>
    </row>
    <row r="251" spans="1:16" ht="12.75">
      <c r="A251" s="25" t="s">
        <v>44</v>
      </c>
      <c r="B251" s="29" t="s">
        <v>368</v>
      </c>
      <c r="C251" s="29" t="s">
        <v>396</v>
      </c>
      <c r="D251" s="25" t="s">
        <v>70</v>
      </c>
      <c r="E251" s="30" t="s">
        <v>397</v>
      </c>
      <c r="F251" s="31" t="s">
        <v>112</v>
      </c>
      <c r="G251" s="32">
        <v>47.5</v>
      </c>
      <c r="H251" s="33">
        <v>0</v>
      </c>
      <c r="I251" s="33">
        <f>ROUND(ROUND(H251,2)*ROUND(G251,3),2)</f>
      </c>
      <c r="O251">
        <f>(I251*0)/100</f>
      </c>
      <c r="P251" t="s">
        <v>26</v>
      </c>
    </row>
    <row r="252" spans="1:5" ht="12.75">
      <c r="A252" s="34" t="s">
        <v>49</v>
      </c>
      <c r="E252" s="35" t="s">
        <v>398</v>
      </c>
    </row>
    <row r="253" spans="1:5" ht="25.5">
      <c r="A253" s="36" t="s">
        <v>51</v>
      </c>
      <c r="E253" s="37" t="s">
        <v>525</v>
      </c>
    </row>
    <row r="254" spans="1:5" ht="51">
      <c r="A254" t="s">
        <v>53</v>
      </c>
      <c r="E254" s="35" t="s">
        <v>394</v>
      </c>
    </row>
    <row r="255" spans="1:16" ht="12.75">
      <c r="A255" s="25" t="s">
        <v>44</v>
      </c>
      <c r="B255" s="29" t="s">
        <v>372</v>
      </c>
      <c r="C255" s="29" t="s">
        <v>396</v>
      </c>
      <c r="D255" s="25" t="s">
        <v>209</v>
      </c>
      <c r="E255" s="30" t="s">
        <v>397</v>
      </c>
      <c r="F255" s="31" t="s">
        <v>112</v>
      </c>
      <c r="G255" s="32">
        <v>14</v>
      </c>
      <c r="H255" s="33">
        <v>0</v>
      </c>
      <c r="I255" s="33">
        <f>ROUND(ROUND(H255,2)*ROUND(G255,3),2)</f>
      </c>
      <c r="O255">
        <f>(I255*0)/100</f>
      </c>
      <c r="P255" t="s">
        <v>26</v>
      </c>
    </row>
    <row r="256" spans="1:5" ht="12.75">
      <c r="A256" s="34" t="s">
        <v>49</v>
      </c>
      <c r="E256" s="35" t="s">
        <v>401</v>
      </c>
    </row>
    <row r="257" spans="1:5" ht="25.5">
      <c r="A257" s="36" t="s">
        <v>51</v>
      </c>
      <c r="E257" s="37" t="s">
        <v>526</v>
      </c>
    </row>
    <row r="258" spans="1:5" ht="51">
      <c r="A258" t="s">
        <v>53</v>
      </c>
      <c r="E258" s="35" t="s">
        <v>394</v>
      </c>
    </row>
    <row r="259" spans="1:16" ht="12.75">
      <c r="A259" s="25" t="s">
        <v>44</v>
      </c>
      <c r="B259" s="29" t="s">
        <v>378</v>
      </c>
      <c r="C259" s="29" t="s">
        <v>396</v>
      </c>
      <c r="D259" s="25" t="s">
        <v>404</v>
      </c>
      <c r="E259" s="30" t="s">
        <v>397</v>
      </c>
      <c r="F259" s="31" t="s">
        <v>112</v>
      </c>
      <c r="G259" s="32">
        <v>47</v>
      </c>
      <c r="H259" s="33">
        <v>0</v>
      </c>
      <c r="I259" s="33">
        <f>ROUND(ROUND(H259,2)*ROUND(G259,3),2)</f>
      </c>
      <c r="O259">
        <f>(I259*0)/100</f>
      </c>
      <c r="P259" t="s">
        <v>26</v>
      </c>
    </row>
    <row r="260" spans="1:5" ht="12.75">
      <c r="A260" s="34" t="s">
        <v>49</v>
      </c>
      <c r="E260" s="35" t="s">
        <v>405</v>
      </c>
    </row>
    <row r="261" spans="1:5" ht="25.5">
      <c r="A261" s="36" t="s">
        <v>51</v>
      </c>
      <c r="E261" s="37" t="s">
        <v>527</v>
      </c>
    </row>
    <row r="262" spans="1:5" ht="51">
      <c r="A262" t="s">
        <v>53</v>
      </c>
      <c r="E262" s="35" t="s">
        <v>394</v>
      </c>
    </row>
    <row r="263" spans="1:16" ht="12.75">
      <c r="A263" s="25" t="s">
        <v>44</v>
      </c>
      <c r="B263" s="29" t="s">
        <v>383</v>
      </c>
      <c r="C263" s="29" t="s">
        <v>413</v>
      </c>
      <c r="D263" s="25" t="s">
        <v>46</v>
      </c>
      <c r="E263" s="30" t="s">
        <v>414</v>
      </c>
      <c r="F263" s="31" t="s">
        <v>112</v>
      </c>
      <c r="G263" s="32">
        <v>26</v>
      </c>
      <c r="H263" s="33">
        <v>0</v>
      </c>
      <c r="I263" s="33">
        <f>ROUND(ROUND(H263,2)*ROUND(G263,3),2)</f>
      </c>
      <c r="O263">
        <f>(I263*0)/100</f>
      </c>
      <c r="P263" t="s">
        <v>26</v>
      </c>
    </row>
    <row r="264" spans="1:5" ht="12.75">
      <c r="A264" s="34" t="s">
        <v>49</v>
      </c>
      <c r="E264" s="35" t="s">
        <v>415</v>
      </c>
    </row>
    <row r="265" spans="1:5" ht="12.75">
      <c r="A265" s="36" t="s">
        <v>51</v>
      </c>
      <c r="E265" s="37" t="s">
        <v>528</v>
      </c>
    </row>
    <row r="266" spans="1:5" ht="25.5">
      <c r="A266" t="s">
        <v>53</v>
      </c>
      <c r="E266" s="35" t="s">
        <v>417</v>
      </c>
    </row>
    <row r="267" spans="1:16" ht="12.75">
      <c r="A267" s="25" t="s">
        <v>44</v>
      </c>
      <c r="B267" s="29" t="s">
        <v>389</v>
      </c>
      <c r="C267" s="29" t="s">
        <v>419</v>
      </c>
      <c r="D267" s="25" t="s">
        <v>46</v>
      </c>
      <c r="E267" s="30" t="s">
        <v>420</v>
      </c>
      <c r="F267" s="31" t="s">
        <v>112</v>
      </c>
      <c r="G267" s="32">
        <v>245</v>
      </c>
      <c r="H267" s="33">
        <v>0</v>
      </c>
      <c r="I267" s="33">
        <f>ROUND(ROUND(H267,2)*ROUND(G267,3),2)</f>
      </c>
      <c r="O267">
        <f>(I267*0)/100</f>
      </c>
      <c r="P267" t="s">
        <v>26</v>
      </c>
    </row>
    <row r="268" spans="1:5" ht="12.75">
      <c r="A268" s="34" t="s">
        <v>49</v>
      </c>
      <c r="E268" s="35" t="s">
        <v>421</v>
      </c>
    </row>
    <row r="269" spans="1:5" ht="76.5">
      <c r="A269" s="36" t="s">
        <v>51</v>
      </c>
      <c r="E269" s="37" t="s">
        <v>449</v>
      </c>
    </row>
    <row r="270" spans="1:5" ht="38.25">
      <c r="A270" t="s">
        <v>53</v>
      </c>
      <c r="E270" s="35" t="s">
        <v>422</v>
      </c>
    </row>
    <row r="271" spans="1:16" ht="12.75">
      <c r="A271" s="25" t="s">
        <v>44</v>
      </c>
      <c r="B271" s="29" t="s">
        <v>395</v>
      </c>
      <c r="C271" s="29" t="s">
        <v>529</v>
      </c>
      <c r="D271" s="25" t="s">
        <v>46</v>
      </c>
      <c r="E271" s="30" t="s">
        <v>530</v>
      </c>
      <c r="F271" s="31" t="s">
        <v>182</v>
      </c>
      <c r="G271" s="32">
        <v>182</v>
      </c>
      <c r="H271" s="33">
        <v>0</v>
      </c>
      <c r="I271" s="33">
        <f>ROUND(ROUND(H271,2)*ROUND(G271,3),2)</f>
      </c>
      <c r="O271">
        <f>(I271*0)/100</f>
      </c>
      <c r="P271" t="s">
        <v>26</v>
      </c>
    </row>
    <row r="272" spans="1:5" ht="25.5">
      <c r="A272" s="34" t="s">
        <v>49</v>
      </c>
      <c r="E272" s="35" t="s">
        <v>531</v>
      </c>
    </row>
    <row r="273" spans="1:5" ht="25.5">
      <c r="A273" s="36" t="s">
        <v>51</v>
      </c>
      <c r="E273" s="37" t="s">
        <v>532</v>
      </c>
    </row>
    <row r="274" spans="1:5" ht="89.25">
      <c r="A274" t="s">
        <v>53</v>
      </c>
      <c r="E274" s="35" t="s">
        <v>533</v>
      </c>
    </row>
    <row r="275" spans="1:16" ht="12.75">
      <c r="A275" s="25" t="s">
        <v>44</v>
      </c>
      <c r="B275" s="29" t="s">
        <v>400</v>
      </c>
      <c r="C275" s="29" t="s">
        <v>534</v>
      </c>
      <c r="D275" s="25" t="s">
        <v>46</v>
      </c>
      <c r="E275" s="30" t="s">
        <v>535</v>
      </c>
      <c r="F275" s="31" t="s">
        <v>112</v>
      </c>
      <c r="G275" s="32">
        <v>0.6</v>
      </c>
      <c r="H275" s="33">
        <v>0</v>
      </c>
      <c r="I275" s="33">
        <f>ROUND(ROUND(H275,2)*ROUND(G275,3),2)</f>
      </c>
      <c r="O275">
        <f>(I275*21)/100</f>
      </c>
      <c r="P275" t="s">
        <v>22</v>
      </c>
    </row>
    <row r="276" spans="1:5" ht="12.75">
      <c r="A276" s="34" t="s">
        <v>49</v>
      </c>
      <c r="E276" s="35" t="s">
        <v>536</v>
      </c>
    </row>
    <row r="277" spans="1:5" ht="25.5">
      <c r="A277" s="36" t="s">
        <v>51</v>
      </c>
      <c r="E277" s="37" t="s">
        <v>537</v>
      </c>
    </row>
    <row r="278" spans="1:5" ht="76.5">
      <c r="A278" t="s">
        <v>53</v>
      </c>
      <c r="E278" s="35" t="s">
        <v>538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R8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0+O8+O21+O26+O47+O52+O65</f>
      </c>
      <c r="P2" t="s">
        <v>21</v>
      </c>
    </row>
    <row r="3" spans="1:16" ht="15" customHeight="1">
      <c r="A3" t="s">
        <v>11</v>
      </c>
      <c r="B3" s="12" t="s">
        <v>13</v>
      </c>
      <c r="C3" s="13" t="s">
        <v>14</v>
      </c>
      <c r="D3" s="1"/>
      <c r="E3" s="14" t="s">
        <v>15</v>
      </c>
      <c r="F3" s="1"/>
      <c r="G3" s="9"/>
      <c r="H3" s="8" t="s">
        <v>539</v>
      </c>
      <c r="I3" s="41">
        <f>0+I8+I21+I26+I47+I52+I65</f>
      </c>
      <c r="O3" t="s">
        <v>18</v>
      </c>
      <c r="P3" t="s">
        <v>22</v>
      </c>
    </row>
    <row r="4" spans="1:16" ht="15" customHeight="1">
      <c r="A4" t="s">
        <v>16</v>
      </c>
      <c r="B4" s="16" t="s">
        <v>17</v>
      </c>
      <c r="C4" s="17" t="s">
        <v>539</v>
      </c>
      <c r="D4" s="6"/>
      <c r="E4" s="18" t="s">
        <v>540</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28</v>
      </c>
      <c r="D8" s="19"/>
      <c r="E8" s="27" t="s">
        <v>86</v>
      </c>
      <c r="F8" s="19"/>
      <c r="G8" s="19"/>
      <c r="H8" s="19"/>
      <c r="I8" s="28">
        <f>0+Q8</f>
      </c>
      <c r="O8">
        <f>0+R8</f>
      </c>
      <c r="Q8">
        <f>0+I9+I13+I17</f>
      </c>
      <c r="R8">
        <f>0+O9+O13+O17</f>
      </c>
    </row>
    <row r="9" spans="1:16" ht="12.75">
      <c r="A9" s="25" t="s">
        <v>44</v>
      </c>
      <c r="B9" s="29" t="s">
        <v>28</v>
      </c>
      <c r="C9" s="29" t="s">
        <v>180</v>
      </c>
      <c r="D9" s="25" t="s">
        <v>46</v>
      </c>
      <c r="E9" s="30" t="s">
        <v>181</v>
      </c>
      <c r="F9" s="31" t="s">
        <v>182</v>
      </c>
      <c r="G9" s="32">
        <v>6.5</v>
      </c>
      <c r="H9" s="33">
        <v>0</v>
      </c>
      <c r="I9" s="33">
        <f>ROUND(ROUND(H9,2)*ROUND(G9,3),2)</f>
      </c>
      <c r="O9">
        <f>(I9*21)/100</f>
      </c>
      <c r="P9" t="s">
        <v>22</v>
      </c>
    </row>
    <row r="10" spans="1:5" ht="12.75">
      <c r="A10" s="34" t="s">
        <v>49</v>
      </c>
      <c r="E10" s="35" t="s">
        <v>183</v>
      </c>
    </row>
    <row r="11" spans="1:5" ht="38.25">
      <c r="A11" s="36" t="s">
        <v>51</v>
      </c>
      <c r="E11" s="37" t="s">
        <v>541</v>
      </c>
    </row>
    <row r="12" spans="1:5" ht="38.25">
      <c r="A12" t="s">
        <v>53</v>
      </c>
      <c r="E12" s="35" t="s">
        <v>185</v>
      </c>
    </row>
    <row r="13" spans="1:16" ht="12.75">
      <c r="A13" s="25" t="s">
        <v>44</v>
      </c>
      <c r="B13" s="29" t="s">
        <v>22</v>
      </c>
      <c r="C13" s="29" t="s">
        <v>187</v>
      </c>
      <c r="D13" s="25" t="s">
        <v>46</v>
      </c>
      <c r="E13" s="30" t="s">
        <v>188</v>
      </c>
      <c r="F13" s="31" t="s">
        <v>182</v>
      </c>
      <c r="G13" s="32">
        <v>32.5</v>
      </c>
      <c r="H13" s="33">
        <v>0</v>
      </c>
      <c r="I13" s="33">
        <f>ROUND(ROUND(H13,2)*ROUND(G13,3),2)</f>
      </c>
      <c r="O13">
        <f>(I13*21)/100</f>
      </c>
      <c r="P13" t="s">
        <v>22</v>
      </c>
    </row>
    <row r="14" spans="1:5" ht="12.75">
      <c r="A14" s="34" t="s">
        <v>49</v>
      </c>
      <c r="E14" s="35" t="s">
        <v>46</v>
      </c>
    </row>
    <row r="15" spans="1:5" ht="25.5">
      <c r="A15" s="36" t="s">
        <v>51</v>
      </c>
      <c r="E15" s="37" t="s">
        <v>189</v>
      </c>
    </row>
    <row r="16" spans="1:5" ht="25.5">
      <c r="A16" t="s">
        <v>53</v>
      </c>
      <c r="E16" s="35" t="s">
        <v>190</v>
      </c>
    </row>
    <row r="17" spans="1:16" ht="12.75">
      <c r="A17" s="25" t="s">
        <v>44</v>
      </c>
      <c r="B17" s="29" t="s">
        <v>21</v>
      </c>
      <c r="C17" s="29" t="s">
        <v>192</v>
      </c>
      <c r="D17" s="25" t="s">
        <v>46</v>
      </c>
      <c r="E17" s="30" t="s">
        <v>193</v>
      </c>
      <c r="F17" s="31" t="s">
        <v>182</v>
      </c>
      <c r="G17" s="32">
        <v>32.5</v>
      </c>
      <c r="H17" s="33">
        <v>0</v>
      </c>
      <c r="I17" s="33">
        <f>ROUND(ROUND(H17,2)*ROUND(G17,3),2)</f>
      </c>
      <c r="O17">
        <f>(I17*21)/100</f>
      </c>
      <c r="P17" t="s">
        <v>22</v>
      </c>
    </row>
    <row r="18" spans="1:5" ht="12.75">
      <c r="A18" s="34" t="s">
        <v>49</v>
      </c>
      <c r="E18" s="35" t="s">
        <v>46</v>
      </c>
    </row>
    <row r="19" spans="1:5" ht="25.5">
      <c r="A19" s="36" t="s">
        <v>51</v>
      </c>
      <c r="E19" s="37" t="s">
        <v>189</v>
      </c>
    </row>
    <row r="20" spans="1:5" ht="38.25">
      <c r="A20" t="s">
        <v>53</v>
      </c>
      <c r="E20" s="35" t="s">
        <v>194</v>
      </c>
    </row>
    <row r="21" spans="1:18" ht="12.75" customHeight="1">
      <c r="A21" s="6" t="s">
        <v>42</v>
      </c>
      <c r="B21" s="6"/>
      <c r="C21" s="39" t="s">
        <v>22</v>
      </c>
      <c r="D21" s="6"/>
      <c r="E21" s="27" t="s">
        <v>195</v>
      </c>
      <c r="F21" s="6"/>
      <c r="G21" s="6"/>
      <c r="H21" s="6"/>
      <c r="I21" s="40">
        <f>0+Q21</f>
      </c>
      <c r="O21">
        <f>0+R21</f>
      </c>
      <c r="Q21">
        <f>0+I22</f>
      </c>
      <c r="R21">
        <f>0+O22</f>
      </c>
    </row>
    <row r="22" spans="1:16" ht="12.75">
      <c r="A22" s="25" t="s">
        <v>44</v>
      </c>
      <c r="B22" s="29" t="s">
        <v>32</v>
      </c>
      <c r="C22" s="29" t="s">
        <v>203</v>
      </c>
      <c r="D22" s="25" t="s">
        <v>46</v>
      </c>
      <c r="E22" s="30" t="s">
        <v>204</v>
      </c>
      <c r="F22" s="31" t="s">
        <v>182</v>
      </c>
      <c r="G22" s="32">
        <v>300.84</v>
      </c>
      <c r="H22" s="33">
        <v>0</v>
      </c>
      <c r="I22" s="33">
        <f>ROUND(ROUND(H22,2)*ROUND(G22,3),2)</f>
      </c>
      <c r="O22">
        <f>(I22*21)/100</f>
      </c>
      <c r="P22" t="s">
        <v>22</v>
      </c>
    </row>
    <row r="23" spans="1:5" ht="12.75">
      <c r="A23" s="34" t="s">
        <v>49</v>
      </c>
      <c r="E23" s="35" t="s">
        <v>542</v>
      </c>
    </row>
    <row r="24" spans="1:5" ht="38.25">
      <c r="A24" s="36" t="s">
        <v>51</v>
      </c>
      <c r="E24" s="37" t="s">
        <v>543</v>
      </c>
    </row>
    <row r="25" spans="1:5" ht="51">
      <c r="A25" t="s">
        <v>53</v>
      </c>
      <c r="E25" s="35" t="s">
        <v>212</v>
      </c>
    </row>
    <row r="26" spans="1:18" ht="12.75" customHeight="1">
      <c r="A26" s="6" t="s">
        <v>42</v>
      </c>
      <c r="B26" s="6"/>
      <c r="C26" s="39" t="s">
        <v>34</v>
      </c>
      <c r="D26" s="6"/>
      <c r="E26" s="27" t="s">
        <v>242</v>
      </c>
      <c r="F26" s="6"/>
      <c r="G26" s="6"/>
      <c r="H26" s="6"/>
      <c r="I26" s="40">
        <f>0+Q26</f>
      </c>
      <c r="O26">
        <f>0+R26</f>
      </c>
      <c r="Q26">
        <f>0+I27+I31+I35+I39+I43</f>
      </c>
      <c r="R26">
        <f>0+O27+O31+O35+O39+O43</f>
      </c>
    </row>
    <row r="27" spans="1:16" ht="12.75">
      <c r="A27" s="25" t="s">
        <v>44</v>
      </c>
      <c r="B27" s="29" t="s">
        <v>34</v>
      </c>
      <c r="C27" s="29" t="s">
        <v>244</v>
      </c>
      <c r="D27" s="25" t="s">
        <v>46</v>
      </c>
      <c r="E27" s="30" t="s">
        <v>245</v>
      </c>
      <c r="F27" s="31" t="s">
        <v>182</v>
      </c>
      <c r="G27" s="32">
        <v>25</v>
      </c>
      <c r="H27" s="33">
        <v>0</v>
      </c>
      <c r="I27" s="33">
        <f>ROUND(ROUND(H27,2)*ROUND(G27,3),2)</f>
      </c>
      <c r="O27">
        <f>(I27*21)/100</f>
      </c>
      <c r="P27" t="s">
        <v>22</v>
      </c>
    </row>
    <row r="28" spans="1:5" ht="12.75">
      <c r="A28" s="34" t="s">
        <v>49</v>
      </c>
      <c r="E28" s="35" t="s">
        <v>544</v>
      </c>
    </row>
    <row r="29" spans="1:5" ht="25.5">
      <c r="A29" s="36" t="s">
        <v>51</v>
      </c>
      <c r="E29" s="37" t="s">
        <v>545</v>
      </c>
    </row>
    <row r="30" spans="1:5" ht="127.5">
      <c r="A30" t="s">
        <v>53</v>
      </c>
      <c r="E30" s="35" t="s">
        <v>248</v>
      </c>
    </row>
    <row r="31" spans="1:16" ht="12.75">
      <c r="A31" s="25" t="s">
        <v>44</v>
      </c>
      <c r="B31" s="29" t="s">
        <v>36</v>
      </c>
      <c r="C31" s="29" t="s">
        <v>250</v>
      </c>
      <c r="D31" s="25" t="s">
        <v>46</v>
      </c>
      <c r="E31" s="30" t="s">
        <v>251</v>
      </c>
      <c r="F31" s="31" t="s">
        <v>182</v>
      </c>
      <c r="G31" s="32">
        <v>236.6</v>
      </c>
      <c r="H31" s="33">
        <v>0</v>
      </c>
      <c r="I31" s="33">
        <f>ROUND(ROUND(H31,2)*ROUND(G31,3),2)</f>
      </c>
      <c r="O31">
        <f>(I31*21)/100</f>
      </c>
      <c r="P31" t="s">
        <v>22</v>
      </c>
    </row>
    <row r="32" spans="1:5" ht="12.75">
      <c r="A32" s="34" t="s">
        <v>49</v>
      </c>
      <c r="E32" s="35" t="s">
        <v>546</v>
      </c>
    </row>
    <row r="33" spans="1:5" ht="38.25">
      <c r="A33" s="36" t="s">
        <v>51</v>
      </c>
      <c r="E33" s="37" t="s">
        <v>547</v>
      </c>
    </row>
    <row r="34" spans="1:5" ht="51">
      <c r="A34" t="s">
        <v>53</v>
      </c>
      <c r="E34" s="35" t="s">
        <v>254</v>
      </c>
    </row>
    <row r="35" spans="1:16" ht="12.75">
      <c r="A35" s="25" t="s">
        <v>44</v>
      </c>
      <c r="B35" s="29" t="s">
        <v>78</v>
      </c>
      <c r="C35" s="29" t="s">
        <v>278</v>
      </c>
      <c r="D35" s="25" t="s">
        <v>46</v>
      </c>
      <c r="E35" s="30" t="s">
        <v>279</v>
      </c>
      <c r="F35" s="31" t="s">
        <v>182</v>
      </c>
      <c r="G35" s="32">
        <v>247.5</v>
      </c>
      <c r="H35" s="33">
        <v>0</v>
      </c>
      <c r="I35" s="33">
        <f>ROUND(ROUND(H35,2)*ROUND(G35,3),2)</f>
      </c>
      <c r="O35">
        <f>(I35*21)/100</f>
      </c>
      <c r="P35" t="s">
        <v>22</v>
      </c>
    </row>
    <row r="36" spans="1:5" ht="12.75">
      <c r="A36" s="34" t="s">
        <v>49</v>
      </c>
      <c r="E36" s="35" t="s">
        <v>280</v>
      </c>
    </row>
    <row r="37" spans="1:5" ht="51">
      <c r="A37" s="36" t="s">
        <v>51</v>
      </c>
      <c r="E37" s="37" t="s">
        <v>548</v>
      </c>
    </row>
    <row r="38" spans="1:5" ht="153">
      <c r="A38" t="s">
        <v>53</v>
      </c>
      <c r="E38" s="35" t="s">
        <v>282</v>
      </c>
    </row>
    <row r="39" spans="1:16" ht="25.5">
      <c r="A39" s="25" t="s">
        <v>44</v>
      </c>
      <c r="B39" s="29" t="s">
        <v>82</v>
      </c>
      <c r="C39" s="29" t="s">
        <v>289</v>
      </c>
      <c r="D39" s="25" t="s">
        <v>46</v>
      </c>
      <c r="E39" s="30" t="s">
        <v>290</v>
      </c>
      <c r="F39" s="31" t="s">
        <v>182</v>
      </c>
      <c r="G39" s="32">
        <v>14.08</v>
      </c>
      <c r="H39" s="33">
        <v>0</v>
      </c>
      <c r="I39" s="33">
        <f>ROUND(ROUND(H39,2)*ROUND(G39,3),2)</f>
      </c>
      <c r="O39">
        <f>(I39*21)/100</f>
      </c>
      <c r="P39" t="s">
        <v>22</v>
      </c>
    </row>
    <row r="40" spans="1:5" ht="25.5">
      <c r="A40" s="34" t="s">
        <v>49</v>
      </c>
      <c r="E40" s="35" t="s">
        <v>291</v>
      </c>
    </row>
    <row r="41" spans="1:5" ht="25.5">
      <c r="A41" s="36" t="s">
        <v>51</v>
      </c>
      <c r="E41" s="37" t="s">
        <v>549</v>
      </c>
    </row>
    <row r="42" spans="1:5" ht="153">
      <c r="A42" t="s">
        <v>53</v>
      </c>
      <c r="E42" s="35" t="s">
        <v>282</v>
      </c>
    </row>
    <row r="43" spans="1:16" ht="12.75">
      <c r="A43" s="25" t="s">
        <v>44</v>
      </c>
      <c r="B43" s="29" t="s">
        <v>39</v>
      </c>
      <c r="C43" s="29" t="s">
        <v>294</v>
      </c>
      <c r="D43" s="25" t="s">
        <v>46</v>
      </c>
      <c r="E43" s="30" t="s">
        <v>295</v>
      </c>
      <c r="F43" s="31" t="s">
        <v>182</v>
      </c>
      <c r="G43" s="32">
        <v>14</v>
      </c>
      <c r="H43" s="33">
        <v>0</v>
      </c>
      <c r="I43" s="33">
        <f>ROUND(ROUND(H43,2)*ROUND(G43,3),2)</f>
      </c>
      <c r="O43">
        <f>(I43*21)/100</f>
      </c>
      <c r="P43" t="s">
        <v>22</v>
      </c>
    </row>
    <row r="44" spans="1:5" ht="12.75">
      <c r="A44" s="34" t="s">
        <v>49</v>
      </c>
      <c r="E44" s="35" t="s">
        <v>296</v>
      </c>
    </row>
    <row r="45" spans="1:5" ht="25.5">
      <c r="A45" s="36" t="s">
        <v>51</v>
      </c>
      <c r="E45" s="37" t="s">
        <v>550</v>
      </c>
    </row>
    <row r="46" spans="1:5" ht="89.25">
      <c r="A46" t="s">
        <v>53</v>
      </c>
      <c r="E46" s="35" t="s">
        <v>298</v>
      </c>
    </row>
    <row r="47" spans="1:18" ht="12.75" customHeight="1">
      <c r="A47" s="6" t="s">
        <v>42</v>
      </c>
      <c r="B47" s="6"/>
      <c r="C47" s="39" t="s">
        <v>78</v>
      </c>
      <c r="D47" s="6"/>
      <c r="E47" s="27" t="s">
        <v>299</v>
      </c>
      <c r="F47" s="6"/>
      <c r="G47" s="6"/>
      <c r="H47" s="6"/>
      <c r="I47" s="40">
        <f>0+Q47</f>
      </c>
      <c r="O47">
        <f>0+R47</f>
      </c>
      <c r="Q47">
        <f>0+I48</f>
      </c>
      <c r="R47">
        <f>0+O48</f>
      </c>
    </row>
    <row r="48" spans="1:16" ht="12.75">
      <c r="A48" s="25" t="s">
        <v>44</v>
      </c>
      <c r="B48" s="29" t="s">
        <v>41</v>
      </c>
      <c r="C48" s="29" t="s">
        <v>301</v>
      </c>
      <c r="D48" s="25" t="s">
        <v>46</v>
      </c>
      <c r="E48" s="30" t="s">
        <v>302</v>
      </c>
      <c r="F48" s="31" t="s">
        <v>182</v>
      </c>
      <c r="G48" s="32">
        <v>222</v>
      </c>
      <c r="H48" s="33">
        <v>0</v>
      </c>
      <c r="I48" s="33">
        <f>ROUND(ROUND(H48,2)*ROUND(G48,3),2)</f>
      </c>
      <c r="O48">
        <f>(I48*21)/100</f>
      </c>
      <c r="P48" t="s">
        <v>22</v>
      </c>
    </row>
    <row r="49" spans="1:5" ht="12.75">
      <c r="A49" s="34" t="s">
        <v>49</v>
      </c>
      <c r="E49" s="35" t="s">
        <v>303</v>
      </c>
    </row>
    <row r="50" spans="1:5" ht="25.5">
      <c r="A50" s="36" t="s">
        <v>51</v>
      </c>
      <c r="E50" s="37" t="s">
        <v>551</v>
      </c>
    </row>
    <row r="51" spans="1:5" ht="38.25">
      <c r="A51" t="s">
        <v>53</v>
      </c>
      <c r="E51" s="35" t="s">
        <v>305</v>
      </c>
    </row>
    <row r="52" spans="1:18" ht="12.75" customHeight="1">
      <c r="A52" s="6" t="s">
        <v>42</v>
      </c>
      <c r="B52" s="6"/>
      <c r="C52" s="39" t="s">
        <v>82</v>
      </c>
      <c r="D52" s="6"/>
      <c r="E52" s="27" t="s">
        <v>306</v>
      </c>
      <c r="F52" s="6"/>
      <c r="G52" s="6"/>
      <c r="H52" s="6"/>
      <c r="I52" s="40">
        <f>0+Q52</f>
      </c>
      <c r="O52">
        <f>0+R52</f>
      </c>
      <c r="Q52">
        <f>0+I53+I57+I61</f>
      </c>
      <c r="R52">
        <f>0+O53+O57+O61</f>
      </c>
    </row>
    <row r="53" spans="1:16" ht="12.75">
      <c r="A53" s="25" t="s">
        <v>44</v>
      </c>
      <c r="B53" s="29" t="s">
        <v>95</v>
      </c>
      <c r="C53" s="29" t="s">
        <v>552</v>
      </c>
      <c r="D53" s="25" t="s">
        <v>46</v>
      </c>
      <c r="E53" s="30" t="s">
        <v>553</v>
      </c>
      <c r="F53" s="31" t="s">
        <v>112</v>
      </c>
      <c r="G53" s="32">
        <v>2</v>
      </c>
      <c r="H53" s="33">
        <v>0</v>
      </c>
      <c r="I53" s="33">
        <f>ROUND(ROUND(H53,2)*ROUND(G53,3),2)</f>
      </c>
      <c r="O53">
        <f>(I53*21)/100</f>
      </c>
      <c r="P53" t="s">
        <v>22</v>
      </c>
    </row>
    <row r="54" spans="1:5" ht="12.75">
      <c r="A54" s="34" t="s">
        <v>49</v>
      </c>
      <c r="E54" s="35" t="s">
        <v>554</v>
      </c>
    </row>
    <row r="55" spans="1:5" ht="25.5">
      <c r="A55" s="36" t="s">
        <v>51</v>
      </c>
      <c r="E55" s="37" t="s">
        <v>555</v>
      </c>
    </row>
    <row r="56" spans="1:5" ht="255">
      <c r="A56" t="s">
        <v>53</v>
      </c>
      <c r="E56" s="35" t="s">
        <v>312</v>
      </c>
    </row>
    <row r="57" spans="1:16" ht="12.75">
      <c r="A57" s="25" t="s">
        <v>44</v>
      </c>
      <c r="B57" s="29" t="s">
        <v>99</v>
      </c>
      <c r="C57" s="29" t="s">
        <v>556</v>
      </c>
      <c r="D57" s="25" t="s">
        <v>70</v>
      </c>
      <c r="E57" s="30" t="s">
        <v>557</v>
      </c>
      <c r="F57" s="31" t="s">
        <v>332</v>
      </c>
      <c r="G57" s="32">
        <v>9</v>
      </c>
      <c r="H57" s="33">
        <v>0</v>
      </c>
      <c r="I57" s="33">
        <f>ROUND(ROUND(H57,2)*ROUND(G57,3),2)</f>
      </c>
      <c r="O57">
        <f>(I57*21)/100</f>
      </c>
      <c r="P57" t="s">
        <v>22</v>
      </c>
    </row>
    <row r="58" spans="1:5" ht="12.75">
      <c r="A58" s="34" t="s">
        <v>49</v>
      </c>
      <c r="E58" s="35" t="s">
        <v>558</v>
      </c>
    </row>
    <row r="59" spans="1:5" ht="25.5">
      <c r="A59" s="36" t="s">
        <v>51</v>
      </c>
      <c r="E59" s="37" t="s">
        <v>559</v>
      </c>
    </row>
    <row r="60" spans="1:5" ht="12.75">
      <c r="A60" t="s">
        <v>53</v>
      </c>
      <c r="E60" s="35" t="s">
        <v>560</v>
      </c>
    </row>
    <row r="61" spans="1:16" ht="12.75">
      <c r="A61" s="25" t="s">
        <v>44</v>
      </c>
      <c r="B61" s="29" t="s">
        <v>104</v>
      </c>
      <c r="C61" s="29" t="s">
        <v>561</v>
      </c>
      <c r="D61" s="25" t="s">
        <v>70</v>
      </c>
      <c r="E61" s="30" t="s">
        <v>562</v>
      </c>
      <c r="F61" s="31" t="s">
        <v>332</v>
      </c>
      <c r="G61" s="32">
        <v>9</v>
      </c>
      <c r="H61" s="33">
        <v>0</v>
      </c>
      <c r="I61" s="33">
        <f>ROUND(ROUND(H61,2)*ROUND(G61,3),2)</f>
      </c>
      <c r="O61">
        <f>(I61*21)/100</f>
      </c>
      <c r="P61" t="s">
        <v>22</v>
      </c>
    </row>
    <row r="62" spans="1:5" ht="38.25">
      <c r="A62" s="34" t="s">
        <v>49</v>
      </c>
      <c r="E62" s="35" t="s">
        <v>563</v>
      </c>
    </row>
    <row r="63" spans="1:5" ht="25.5">
      <c r="A63" s="36" t="s">
        <v>51</v>
      </c>
      <c r="E63" s="37" t="s">
        <v>559</v>
      </c>
    </row>
    <row r="64" spans="1:5" ht="25.5">
      <c r="A64" t="s">
        <v>53</v>
      </c>
      <c r="E64" s="35" t="s">
        <v>347</v>
      </c>
    </row>
    <row r="65" spans="1:18" ht="12.75" customHeight="1">
      <c r="A65" s="6" t="s">
        <v>42</v>
      </c>
      <c r="B65" s="6"/>
      <c r="C65" s="39" t="s">
        <v>39</v>
      </c>
      <c r="D65" s="6"/>
      <c r="E65" s="27" t="s">
        <v>363</v>
      </c>
      <c r="F65" s="6"/>
      <c r="G65" s="6"/>
      <c r="H65" s="6"/>
      <c r="I65" s="40">
        <f>0+Q65</f>
      </c>
      <c r="O65">
        <f>0+R65</f>
      </c>
      <c r="Q65">
        <f>0+I66+I70+I74+I78+I82+I86</f>
      </c>
      <c r="R65">
        <f>0+O66+O70+O74+O78+O82+O86</f>
      </c>
    </row>
    <row r="66" spans="1:16" ht="12.75">
      <c r="A66" s="25" t="s">
        <v>44</v>
      </c>
      <c r="B66" s="29" t="s">
        <v>109</v>
      </c>
      <c r="C66" s="29" t="s">
        <v>564</v>
      </c>
      <c r="D66" s="25" t="s">
        <v>70</v>
      </c>
      <c r="E66" s="30" t="s">
        <v>565</v>
      </c>
      <c r="F66" s="31" t="s">
        <v>112</v>
      </c>
      <c r="G66" s="32">
        <v>11</v>
      </c>
      <c r="H66" s="33">
        <v>0</v>
      </c>
      <c r="I66" s="33">
        <f>ROUND(ROUND(H66,2)*ROUND(G66,3),2)</f>
      </c>
      <c r="O66">
        <f>(I66*21)/100</f>
      </c>
      <c r="P66" t="s">
        <v>22</v>
      </c>
    </row>
    <row r="67" spans="1:5" ht="25.5">
      <c r="A67" s="34" t="s">
        <v>49</v>
      </c>
      <c r="E67" s="35" t="s">
        <v>566</v>
      </c>
    </row>
    <row r="68" spans="1:5" ht="25.5">
      <c r="A68" s="36" t="s">
        <v>51</v>
      </c>
      <c r="E68" s="37" t="s">
        <v>567</v>
      </c>
    </row>
    <row r="69" spans="1:5" ht="63.75">
      <c r="A69" t="s">
        <v>53</v>
      </c>
      <c r="E69" s="35" t="s">
        <v>568</v>
      </c>
    </row>
    <row r="70" spans="1:16" ht="12.75">
      <c r="A70" s="25" t="s">
        <v>44</v>
      </c>
      <c r="B70" s="29" t="s">
        <v>114</v>
      </c>
      <c r="C70" s="29" t="s">
        <v>564</v>
      </c>
      <c r="D70" s="25" t="s">
        <v>209</v>
      </c>
      <c r="E70" s="30" t="s">
        <v>565</v>
      </c>
      <c r="F70" s="31" t="s">
        <v>112</v>
      </c>
      <c r="G70" s="32">
        <v>12</v>
      </c>
      <c r="H70" s="33">
        <v>0</v>
      </c>
      <c r="I70" s="33">
        <f>ROUND(ROUND(H70,2)*ROUND(G70,3),2)</f>
      </c>
      <c r="O70">
        <f>(I70*21)/100</f>
      </c>
      <c r="P70" t="s">
        <v>22</v>
      </c>
    </row>
    <row r="71" spans="1:5" ht="25.5">
      <c r="A71" s="34" t="s">
        <v>49</v>
      </c>
      <c r="E71" s="35" t="s">
        <v>569</v>
      </c>
    </row>
    <row r="72" spans="1:5" ht="25.5">
      <c r="A72" s="36" t="s">
        <v>51</v>
      </c>
      <c r="E72" s="37" t="s">
        <v>570</v>
      </c>
    </row>
    <row r="73" spans="1:5" ht="63.75">
      <c r="A73" t="s">
        <v>53</v>
      </c>
      <c r="E73" s="35" t="s">
        <v>568</v>
      </c>
    </row>
    <row r="74" spans="1:16" ht="12.75">
      <c r="A74" s="25" t="s">
        <v>44</v>
      </c>
      <c r="B74" s="29" t="s">
        <v>119</v>
      </c>
      <c r="C74" s="29" t="s">
        <v>390</v>
      </c>
      <c r="D74" s="25" t="s">
        <v>70</v>
      </c>
      <c r="E74" s="30" t="s">
        <v>391</v>
      </c>
      <c r="F74" s="31" t="s">
        <v>112</v>
      </c>
      <c r="G74" s="32">
        <v>50.5</v>
      </c>
      <c r="H74" s="33">
        <v>0</v>
      </c>
      <c r="I74" s="33">
        <f>ROUND(ROUND(H74,2)*ROUND(G74,3),2)</f>
      </c>
      <c r="O74">
        <f>(I74*21)/100</f>
      </c>
      <c r="P74" t="s">
        <v>22</v>
      </c>
    </row>
    <row r="75" spans="1:5" ht="12.75">
      <c r="A75" s="34" t="s">
        <v>49</v>
      </c>
      <c r="E75" s="35" t="s">
        <v>392</v>
      </c>
    </row>
    <row r="76" spans="1:5" ht="25.5">
      <c r="A76" s="36" t="s">
        <v>51</v>
      </c>
      <c r="E76" s="37" t="s">
        <v>571</v>
      </c>
    </row>
    <row r="77" spans="1:5" ht="51">
      <c r="A77" t="s">
        <v>53</v>
      </c>
      <c r="E77" s="35" t="s">
        <v>394</v>
      </c>
    </row>
    <row r="78" spans="1:16" ht="12.75">
      <c r="A78" s="25" t="s">
        <v>44</v>
      </c>
      <c r="B78" s="29" t="s">
        <v>124</v>
      </c>
      <c r="C78" s="29" t="s">
        <v>390</v>
      </c>
      <c r="D78" s="25" t="s">
        <v>209</v>
      </c>
      <c r="E78" s="30" t="s">
        <v>391</v>
      </c>
      <c r="F78" s="31" t="s">
        <v>112</v>
      </c>
      <c r="G78" s="32">
        <v>6</v>
      </c>
      <c r="H78" s="33">
        <v>0</v>
      </c>
      <c r="I78" s="33">
        <f>ROUND(ROUND(H78,2)*ROUND(G78,3),2)</f>
      </c>
      <c r="O78">
        <f>(I78*21)/100</f>
      </c>
      <c r="P78" t="s">
        <v>22</v>
      </c>
    </row>
    <row r="79" spans="1:5" ht="25.5">
      <c r="A79" s="34" t="s">
        <v>49</v>
      </c>
      <c r="E79" s="35" t="s">
        <v>572</v>
      </c>
    </row>
    <row r="80" spans="1:5" ht="25.5">
      <c r="A80" s="36" t="s">
        <v>51</v>
      </c>
      <c r="E80" s="37" t="s">
        <v>573</v>
      </c>
    </row>
    <row r="81" spans="1:5" ht="51">
      <c r="A81" t="s">
        <v>53</v>
      </c>
      <c r="E81" s="35" t="s">
        <v>394</v>
      </c>
    </row>
    <row r="82" spans="1:16" ht="12.75">
      <c r="A82" s="25" t="s">
        <v>44</v>
      </c>
      <c r="B82" s="29" t="s">
        <v>128</v>
      </c>
      <c r="C82" s="29" t="s">
        <v>408</v>
      </c>
      <c r="D82" s="25" t="s">
        <v>70</v>
      </c>
      <c r="E82" s="30" t="s">
        <v>409</v>
      </c>
      <c r="F82" s="31" t="s">
        <v>112</v>
      </c>
      <c r="G82" s="32">
        <v>106.75</v>
      </c>
      <c r="H82" s="33">
        <v>0</v>
      </c>
      <c r="I82" s="33">
        <f>ROUND(ROUND(H82,2)*ROUND(G82,3),2)</f>
      </c>
      <c r="O82">
        <f>(I82*21)/100</f>
      </c>
      <c r="P82" t="s">
        <v>22</v>
      </c>
    </row>
    <row r="83" spans="1:5" ht="51">
      <c r="A83" s="34" t="s">
        <v>49</v>
      </c>
      <c r="E83" s="35" t="s">
        <v>574</v>
      </c>
    </row>
    <row r="84" spans="1:5" ht="25.5">
      <c r="A84" s="36" t="s">
        <v>51</v>
      </c>
      <c r="E84" s="37" t="s">
        <v>575</v>
      </c>
    </row>
    <row r="85" spans="1:5" ht="51">
      <c r="A85" t="s">
        <v>53</v>
      </c>
      <c r="E85" s="35" t="s">
        <v>411</v>
      </c>
    </row>
    <row r="86" spans="1:16" ht="12.75">
      <c r="A86" s="25" t="s">
        <v>44</v>
      </c>
      <c r="B86" s="29" t="s">
        <v>134</v>
      </c>
      <c r="C86" s="29" t="s">
        <v>408</v>
      </c>
      <c r="D86" s="25" t="s">
        <v>209</v>
      </c>
      <c r="E86" s="30" t="s">
        <v>409</v>
      </c>
      <c r="F86" s="31" t="s">
        <v>112</v>
      </c>
      <c r="G86" s="32">
        <v>13</v>
      </c>
      <c r="H86" s="33">
        <v>0</v>
      </c>
      <c r="I86" s="33">
        <f>ROUND(ROUND(H86,2)*ROUND(G86,3),2)</f>
      </c>
      <c r="O86">
        <f>(I86*21)/100</f>
      </c>
      <c r="P86" t="s">
        <v>22</v>
      </c>
    </row>
    <row r="87" spans="1:5" ht="51">
      <c r="A87" s="34" t="s">
        <v>49</v>
      </c>
      <c r="E87" s="35" t="s">
        <v>576</v>
      </c>
    </row>
    <row r="88" spans="1:5" ht="25.5">
      <c r="A88" s="36" t="s">
        <v>51</v>
      </c>
      <c r="E88" s="37" t="s">
        <v>577</v>
      </c>
    </row>
    <row r="89" spans="1:5" ht="51">
      <c r="A89" t="s">
        <v>53</v>
      </c>
      <c r="E89" s="35" t="s">
        <v>411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1:R8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0+O8+O13</f>
      </c>
      <c r="P2" t="s">
        <v>21</v>
      </c>
    </row>
    <row r="3" spans="1:16" ht="15" customHeight="1">
      <c r="A3" t="s">
        <v>11</v>
      </c>
      <c r="B3" s="12" t="s">
        <v>13</v>
      </c>
      <c r="C3" s="13" t="s">
        <v>14</v>
      </c>
      <c r="D3" s="1"/>
      <c r="E3" s="14" t="s">
        <v>15</v>
      </c>
      <c r="F3" s="1"/>
      <c r="G3" s="9"/>
      <c r="H3" s="8" t="s">
        <v>578</v>
      </c>
      <c r="I3" s="41">
        <f>0+I8+I13</f>
      </c>
      <c r="O3" t="s">
        <v>18</v>
      </c>
      <c r="P3" t="s">
        <v>22</v>
      </c>
    </row>
    <row r="4" spans="1:16" ht="15" customHeight="1">
      <c r="A4" t="s">
        <v>16</v>
      </c>
      <c r="B4" s="16" t="s">
        <v>17</v>
      </c>
      <c r="C4" s="17" t="s">
        <v>578</v>
      </c>
      <c r="D4" s="6"/>
      <c r="E4" s="18" t="s">
        <v>579</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f>
      </c>
      <c r="R8">
        <f>0+O9</f>
      </c>
    </row>
    <row r="9" spans="1:16" ht="12.75">
      <c r="A9" s="25" t="s">
        <v>44</v>
      </c>
      <c r="B9" s="29" t="s">
        <v>28</v>
      </c>
      <c r="C9" s="29" t="s">
        <v>580</v>
      </c>
      <c r="D9" s="25" t="s">
        <v>70</v>
      </c>
      <c r="E9" s="30" t="s">
        <v>581</v>
      </c>
      <c r="F9" s="31" t="s">
        <v>65</v>
      </c>
      <c r="G9" s="32">
        <v>1</v>
      </c>
      <c r="H9" s="33">
        <v>0</v>
      </c>
      <c r="I9" s="33">
        <f>ROUND(ROUND(H9,2)*ROUND(G9,3),2)</f>
      </c>
      <c r="O9">
        <f>(I9*21)/100</f>
      </c>
      <c r="P9" t="s">
        <v>22</v>
      </c>
    </row>
    <row r="10" spans="1:5" ht="102">
      <c r="A10" s="34" t="s">
        <v>49</v>
      </c>
      <c r="E10" s="35" t="s">
        <v>582</v>
      </c>
    </row>
    <row r="11" spans="1:5" ht="12.75">
      <c r="A11" s="36" t="s">
        <v>51</v>
      </c>
      <c r="E11" s="37" t="s">
        <v>67</v>
      </c>
    </row>
    <row r="12" spans="1:5" ht="12.75">
      <c r="A12" t="s">
        <v>53</v>
      </c>
      <c r="E12" s="35" t="s">
        <v>68</v>
      </c>
    </row>
    <row r="13" spans="1:18" ht="12.75" customHeight="1">
      <c r="A13" s="6" t="s">
        <v>42</v>
      </c>
      <c r="B13" s="6"/>
      <c r="C13" s="39" t="s">
        <v>39</v>
      </c>
      <c r="D13" s="6"/>
      <c r="E13" s="27" t="s">
        <v>363</v>
      </c>
      <c r="F13" s="6"/>
      <c r="G13" s="6"/>
      <c r="H13" s="6"/>
      <c r="I13" s="40">
        <f>0+Q13</f>
      </c>
      <c r="O13">
        <f>0+R13</f>
      </c>
      <c r="Q13">
        <f>0+I14+I18+I22+I26+I30+I34+I38+I42+I46+I50+I54+I58+I62+I66+I70+I74+I78+I82</f>
      </c>
      <c r="R13">
        <f>0+O14+O18+O22+O26+O30+O34+O38+O42+O46+O50+O54+O58+O62+O66+O70+O74+O78+O82</f>
      </c>
    </row>
    <row r="14" spans="1:16" ht="25.5">
      <c r="A14" s="25" t="s">
        <v>44</v>
      </c>
      <c r="B14" s="29" t="s">
        <v>22</v>
      </c>
      <c r="C14" s="29" t="s">
        <v>583</v>
      </c>
      <c r="D14" s="25" t="s">
        <v>46</v>
      </c>
      <c r="E14" s="30" t="s">
        <v>584</v>
      </c>
      <c r="F14" s="31" t="s">
        <v>332</v>
      </c>
      <c r="G14" s="32">
        <v>12</v>
      </c>
      <c r="H14" s="33">
        <v>0</v>
      </c>
      <c r="I14" s="33">
        <f>ROUND(ROUND(H14,2)*ROUND(G14,3),2)</f>
      </c>
      <c r="O14">
        <f>(I14*21)/100</f>
      </c>
      <c r="P14" t="s">
        <v>22</v>
      </c>
    </row>
    <row r="15" spans="1:5" ht="12.75">
      <c r="A15" s="34" t="s">
        <v>49</v>
      </c>
      <c r="E15" s="35" t="s">
        <v>46</v>
      </c>
    </row>
    <row r="16" spans="1:5" ht="25.5">
      <c r="A16" s="36" t="s">
        <v>51</v>
      </c>
      <c r="E16" s="37" t="s">
        <v>585</v>
      </c>
    </row>
    <row r="17" spans="1:5" ht="63.75">
      <c r="A17" t="s">
        <v>53</v>
      </c>
      <c r="E17" s="35" t="s">
        <v>586</v>
      </c>
    </row>
    <row r="18" spans="1:16" ht="12.75">
      <c r="A18" s="25" t="s">
        <v>44</v>
      </c>
      <c r="B18" s="29" t="s">
        <v>21</v>
      </c>
      <c r="C18" s="29" t="s">
        <v>587</v>
      </c>
      <c r="D18" s="25" t="s">
        <v>46</v>
      </c>
      <c r="E18" s="30" t="s">
        <v>588</v>
      </c>
      <c r="F18" s="31" t="s">
        <v>332</v>
      </c>
      <c r="G18" s="32">
        <v>12</v>
      </c>
      <c r="H18" s="33">
        <v>0</v>
      </c>
      <c r="I18" s="33">
        <f>ROUND(ROUND(H18,2)*ROUND(G18,3),2)</f>
      </c>
      <c r="O18">
        <f>(I18*21)/100</f>
      </c>
      <c r="P18" t="s">
        <v>22</v>
      </c>
    </row>
    <row r="19" spans="1:5" ht="12.75">
      <c r="A19" s="34" t="s">
        <v>49</v>
      </c>
      <c r="E19" s="35" t="s">
        <v>46</v>
      </c>
    </row>
    <row r="20" spans="1:5" ht="25.5">
      <c r="A20" s="36" t="s">
        <v>51</v>
      </c>
      <c r="E20" s="37" t="s">
        <v>589</v>
      </c>
    </row>
    <row r="21" spans="1:5" ht="25.5">
      <c r="A21" t="s">
        <v>53</v>
      </c>
      <c r="E21" s="35" t="s">
        <v>367</v>
      </c>
    </row>
    <row r="22" spans="1:16" ht="12.75">
      <c r="A22" s="25" t="s">
        <v>44</v>
      </c>
      <c r="B22" s="29" t="s">
        <v>32</v>
      </c>
      <c r="C22" s="29" t="s">
        <v>590</v>
      </c>
      <c r="D22" s="25" t="s">
        <v>46</v>
      </c>
      <c r="E22" s="30" t="s">
        <v>591</v>
      </c>
      <c r="F22" s="31" t="s">
        <v>592</v>
      </c>
      <c r="G22" s="32">
        <v>336</v>
      </c>
      <c r="H22" s="33">
        <v>0</v>
      </c>
      <c r="I22" s="33">
        <f>ROUND(ROUND(H22,2)*ROUND(G22,3),2)</f>
      </c>
      <c r="O22">
        <f>(I22*21)/100</f>
      </c>
      <c r="P22" t="s">
        <v>22</v>
      </c>
    </row>
    <row r="23" spans="1:5" ht="12.75">
      <c r="A23" s="34" t="s">
        <v>49</v>
      </c>
      <c r="E23" s="35" t="s">
        <v>46</v>
      </c>
    </row>
    <row r="24" spans="1:5" ht="25.5">
      <c r="A24" s="36" t="s">
        <v>51</v>
      </c>
      <c r="E24" s="37" t="s">
        <v>593</v>
      </c>
    </row>
    <row r="25" spans="1:5" ht="25.5">
      <c r="A25" t="s">
        <v>53</v>
      </c>
      <c r="E25" s="35" t="s">
        <v>594</v>
      </c>
    </row>
    <row r="26" spans="1:16" ht="12.75">
      <c r="A26" s="25" t="s">
        <v>44</v>
      </c>
      <c r="B26" s="29" t="s">
        <v>34</v>
      </c>
      <c r="C26" s="29" t="s">
        <v>595</v>
      </c>
      <c r="D26" s="25" t="s">
        <v>46</v>
      </c>
      <c r="E26" s="30" t="s">
        <v>596</v>
      </c>
      <c r="F26" s="31" t="s">
        <v>332</v>
      </c>
      <c r="G26" s="32">
        <v>2</v>
      </c>
      <c r="H26" s="33">
        <v>0</v>
      </c>
      <c r="I26" s="33">
        <f>ROUND(ROUND(H26,2)*ROUND(G26,3),2)</f>
      </c>
      <c r="O26">
        <f>(I26*21)/100</f>
      </c>
      <c r="P26" t="s">
        <v>22</v>
      </c>
    </row>
    <row r="27" spans="1:5" ht="12.75">
      <c r="A27" s="34" t="s">
        <v>49</v>
      </c>
      <c r="E27" s="35" t="s">
        <v>46</v>
      </c>
    </row>
    <row r="28" spans="1:5" ht="25.5">
      <c r="A28" s="36" t="s">
        <v>51</v>
      </c>
      <c r="E28" s="37" t="s">
        <v>597</v>
      </c>
    </row>
    <row r="29" spans="1:5" ht="63.75">
      <c r="A29" t="s">
        <v>53</v>
      </c>
      <c r="E29" s="35" t="s">
        <v>586</v>
      </c>
    </row>
    <row r="30" spans="1:16" ht="12.75">
      <c r="A30" s="25" t="s">
        <v>44</v>
      </c>
      <c r="B30" s="29" t="s">
        <v>36</v>
      </c>
      <c r="C30" s="29" t="s">
        <v>598</v>
      </c>
      <c r="D30" s="25" t="s">
        <v>46</v>
      </c>
      <c r="E30" s="30" t="s">
        <v>599</v>
      </c>
      <c r="F30" s="31" t="s">
        <v>332</v>
      </c>
      <c r="G30" s="32">
        <v>2</v>
      </c>
      <c r="H30" s="33">
        <v>0</v>
      </c>
      <c r="I30" s="33">
        <f>ROUND(ROUND(H30,2)*ROUND(G30,3),2)</f>
      </c>
      <c r="O30">
        <f>(I30*21)/100</f>
      </c>
      <c r="P30" t="s">
        <v>22</v>
      </c>
    </row>
    <row r="31" spans="1:5" ht="12.75">
      <c r="A31" s="34" t="s">
        <v>49</v>
      </c>
      <c r="E31" s="35" t="s">
        <v>46</v>
      </c>
    </row>
    <row r="32" spans="1:5" ht="12.75">
      <c r="A32" s="36" t="s">
        <v>51</v>
      </c>
      <c r="E32" s="37" t="s">
        <v>324</v>
      </c>
    </row>
    <row r="33" spans="1:5" ht="25.5">
      <c r="A33" t="s">
        <v>53</v>
      </c>
      <c r="E33" s="35" t="s">
        <v>367</v>
      </c>
    </row>
    <row r="34" spans="1:16" ht="12.75">
      <c r="A34" s="25" t="s">
        <v>44</v>
      </c>
      <c r="B34" s="29" t="s">
        <v>78</v>
      </c>
      <c r="C34" s="29" t="s">
        <v>600</v>
      </c>
      <c r="D34" s="25" t="s">
        <v>46</v>
      </c>
      <c r="E34" s="30" t="s">
        <v>601</v>
      </c>
      <c r="F34" s="31" t="s">
        <v>592</v>
      </c>
      <c r="G34" s="32">
        <v>56</v>
      </c>
      <c r="H34" s="33">
        <v>0</v>
      </c>
      <c r="I34" s="33">
        <f>ROUND(ROUND(H34,2)*ROUND(G34,3),2)</f>
      </c>
      <c r="O34">
        <f>(I34*21)/100</f>
      </c>
      <c r="P34" t="s">
        <v>22</v>
      </c>
    </row>
    <row r="35" spans="1:5" ht="12.75">
      <c r="A35" s="34" t="s">
        <v>49</v>
      </c>
      <c r="E35" s="35" t="s">
        <v>46</v>
      </c>
    </row>
    <row r="36" spans="1:5" ht="25.5">
      <c r="A36" s="36" t="s">
        <v>51</v>
      </c>
      <c r="E36" s="37" t="s">
        <v>602</v>
      </c>
    </row>
    <row r="37" spans="1:5" ht="25.5">
      <c r="A37" t="s">
        <v>53</v>
      </c>
      <c r="E37" s="35" t="s">
        <v>594</v>
      </c>
    </row>
    <row r="38" spans="1:16" ht="12.75">
      <c r="A38" s="25" t="s">
        <v>44</v>
      </c>
      <c r="B38" s="29" t="s">
        <v>82</v>
      </c>
      <c r="C38" s="29" t="s">
        <v>603</v>
      </c>
      <c r="D38" s="25" t="s">
        <v>46</v>
      </c>
      <c r="E38" s="30" t="s">
        <v>604</v>
      </c>
      <c r="F38" s="31" t="s">
        <v>332</v>
      </c>
      <c r="G38" s="32">
        <v>2</v>
      </c>
      <c r="H38" s="33">
        <v>0</v>
      </c>
      <c r="I38" s="33">
        <f>ROUND(ROUND(H38,2)*ROUND(G38,3),2)</f>
      </c>
      <c r="O38">
        <f>(I38*21)/100</f>
      </c>
      <c r="P38" t="s">
        <v>22</v>
      </c>
    </row>
    <row r="39" spans="1:5" ht="12.75">
      <c r="A39" s="34" t="s">
        <v>49</v>
      </c>
      <c r="E39" s="35" t="s">
        <v>46</v>
      </c>
    </row>
    <row r="40" spans="1:5" ht="25.5">
      <c r="A40" s="36" t="s">
        <v>51</v>
      </c>
      <c r="E40" s="37" t="s">
        <v>605</v>
      </c>
    </row>
    <row r="41" spans="1:5" ht="63.75">
      <c r="A41" t="s">
        <v>53</v>
      </c>
      <c r="E41" s="35" t="s">
        <v>606</v>
      </c>
    </row>
    <row r="42" spans="1:16" ht="12.75">
      <c r="A42" s="25" t="s">
        <v>44</v>
      </c>
      <c r="B42" s="29" t="s">
        <v>39</v>
      </c>
      <c r="C42" s="29" t="s">
        <v>607</v>
      </c>
      <c r="D42" s="25" t="s">
        <v>46</v>
      </c>
      <c r="E42" s="30" t="s">
        <v>608</v>
      </c>
      <c r="F42" s="31" t="s">
        <v>332</v>
      </c>
      <c r="G42" s="32">
        <v>2</v>
      </c>
      <c r="H42" s="33">
        <v>0</v>
      </c>
      <c r="I42" s="33">
        <f>ROUND(ROUND(H42,2)*ROUND(G42,3),2)</f>
      </c>
      <c r="O42">
        <f>(I42*21)/100</f>
      </c>
      <c r="P42" t="s">
        <v>22</v>
      </c>
    </row>
    <row r="43" spans="1:5" ht="12.75">
      <c r="A43" s="34" t="s">
        <v>49</v>
      </c>
      <c r="E43" s="35" t="s">
        <v>46</v>
      </c>
    </row>
    <row r="44" spans="1:5" ht="12.75">
      <c r="A44" s="36" t="s">
        <v>51</v>
      </c>
      <c r="E44" s="37" t="s">
        <v>324</v>
      </c>
    </row>
    <row r="45" spans="1:5" ht="25.5">
      <c r="A45" t="s">
        <v>53</v>
      </c>
      <c r="E45" s="35" t="s">
        <v>609</v>
      </c>
    </row>
    <row r="46" spans="1:16" ht="12.75">
      <c r="A46" s="25" t="s">
        <v>44</v>
      </c>
      <c r="B46" s="29" t="s">
        <v>41</v>
      </c>
      <c r="C46" s="29" t="s">
        <v>610</v>
      </c>
      <c r="D46" s="25" t="s">
        <v>46</v>
      </c>
      <c r="E46" s="30" t="s">
        <v>611</v>
      </c>
      <c r="F46" s="31" t="s">
        <v>592</v>
      </c>
      <c r="G46" s="32">
        <v>56</v>
      </c>
      <c r="H46" s="33">
        <v>0</v>
      </c>
      <c r="I46" s="33">
        <f>ROUND(ROUND(H46,2)*ROUND(G46,3),2)</f>
      </c>
      <c r="O46">
        <f>(I46*21)/100</f>
      </c>
      <c r="P46" t="s">
        <v>22</v>
      </c>
    </row>
    <row r="47" spans="1:5" ht="12.75">
      <c r="A47" s="34" t="s">
        <v>49</v>
      </c>
      <c r="E47" s="35" t="s">
        <v>46</v>
      </c>
    </row>
    <row r="48" spans="1:5" ht="25.5">
      <c r="A48" s="36" t="s">
        <v>51</v>
      </c>
      <c r="E48" s="37" t="s">
        <v>602</v>
      </c>
    </row>
    <row r="49" spans="1:5" ht="25.5">
      <c r="A49" t="s">
        <v>53</v>
      </c>
      <c r="E49" s="35" t="s">
        <v>612</v>
      </c>
    </row>
    <row r="50" spans="1:16" ht="12.75">
      <c r="A50" s="25" t="s">
        <v>44</v>
      </c>
      <c r="B50" s="29" t="s">
        <v>95</v>
      </c>
      <c r="C50" s="29" t="s">
        <v>613</v>
      </c>
      <c r="D50" s="25" t="s">
        <v>46</v>
      </c>
      <c r="E50" s="30" t="s">
        <v>614</v>
      </c>
      <c r="F50" s="31" t="s">
        <v>332</v>
      </c>
      <c r="G50" s="32">
        <v>15</v>
      </c>
      <c r="H50" s="33">
        <v>0</v>
      </c>
      <c r="I50" s="33">
        <f>ROUND(ROUND(H50,2)*ROUND(G50,3),2)</f>
      </c>
      <c r="O50">
        <f>(I50*21)/100</f>
      </c>
      <c r="P50" t="s">
        <v>22</v>
      </c>
    </row>
    <row r="51" spans="1:5" ht="12.75">
      <c r="A51" s="34" t="s">
        <v>49</v>
      </c>
      <c r="E51" s="35" t="s">
        <v>46</v>
      </c>
    </row>
    <row r="52" spans="1:5" ht="38.25">
      <c r="A52" s="36" t="s">
        <v>51</v>
      </c>
      <c r="E52" s="37" t="s">
        <v>615</v>
      </c>
    </row>
    <row r="53" spans="1:5" ht="63.75">
      <c r="A53" t="s">
        <v>53</v>
      </c>
      <c r="E53" s="35" t="s">
        <v>606</v>
      </c>
    </row>
    <row r="54" spans="1:16" ht="12.75">
      <c r="A54" s="25" t="s">
        <v>44</v>
      </c>
      <c r="B54" s="29" t="s">
        <v>99</v>
      </c>
      <c r="C54" s="29" t="s">
        <v>616</v>
      </c>
      <c r="D54" s="25" t="s">
        <v>46</v>
      </c>
      <c r="E54" s="30" t="s">
        <v>617</v>
      </c>
      <c r="F54" s="31" t="s">
        <v>332</v>
      </c>
      <c r="G54" s="32">
        <v>15</v>
      </c>
      <c r="H54" s="33">
        <v>0</v>
      </c>
      <c r="I54" s="33">
        <f>ROUND(ROUND(H54,2)*ROUND(G54,3),2)</f>
      </c>
      <c r="O54">
        <f>(I54*21)/100</f>
      </c>
      <c r="P54" t="s">
        <v>22</v>
      </c>
    </row>
    <row r="55" spans="1:5" ht="12.75">
      <c r="A55" s="34" t="s">
        <v>49</v>
      </c>
      <c r="E55" s="35" t="s">
        <v>46</v>
      </c>
    </row>
    <row r="56" spans="1:5" ht="12.75">
      <c r="A56" s="36" t="s">
        <v>51</v>
      </c>
      <c r="E56" s="37" t="s">
        <v>618</v>
      </c>
    </row>
    <row r="57" spans="1:5" ht="25.5">
      <c r="A57" t="s">
        <v>53</v>
      </c>
      <c r="E57" s="35" t="s">
        <v>609</v>
      </c>
    </row>
    <row r="58" spans="1:16" ht="12.75">
      <c r="A58" s="25" t="s">
        <v>44</v>
      </c>
      <c r="B58" s="29" t="s">
        <v>104</v>
      </c>
      <c r="C58" s="29" t="s">
        <v>619</v>
      </c>
      <c r="D58" s="25" t="s">
        <v>46</v>
      </c>
      <c r="E58" s="30" t="s">
        <v>620</v>
      </c>
      <c r="F58" s="31" t="s">
        <v>592</v>
      </c>
      <c r="G58" s="32">
        <v>420</v>
      </c>
      <c r="H58" s="33">
        <v>0</v>
      </c>
      <c r="I58" s="33">
        <f>ROUND(ROUND(H58,2)*ROUND(G58,3),2)</f>
      </c>
      <c r="O58">
        <f>(I58*21)/100</f>
      </c>
      <c r="P58" t="s">
        <v>22</v>
      </c>
    </row>
    <row r="59" spans="1:5" ht="12.75">
      <c r="A59" s="34" t="s">
        <v>49</v>
      </c>
      <c r="E59" s="35" t="s">
        <v>46</v>
      </c>
    </row>
    <row r="60" spans="1:5" ht="25.5">
      <c r="A60" s="36" t="s">
        <v>51</v>
      </c>
      <c r="E60" s="37" t="s">
        <v>621</v>
      </c>
    </row>
    <row r="61" spans="1:5" ht="25.5">
      <c r="A61" t="s">
        <v>53</v>
      </c>
      <c r="E61" s="35" t="s">
        <v>612</v>
      </c>
    </row>
    <row r="62" spans="1:16" ht="25.5">
      <c r="A62" s="25" t="s">
        <v>44</v>
      </c>
      <c r="B62" s="29" t="s">
        <v>109</v>
      </c>
      <c r="C62" s="29" t="s">
        <v>622</v>
      </c>
      <c r="D62" s="25" t="s">
        <v>46</v>
      </c>
      <c r="E62" s="30" t="s">
        <v>623</v>
      </c>
      <c r="F62" s="31" t="s">
        <v>332</v>
      </c>
      <c r="G62" s="32">
        <v>70</v>
      </c>
      <c r="H62" s="33">
        <v>0</v>
      </c>
      <c r="I62" s="33">
        <f>ROUND(ROUND(H62,2)*ROUND(G62,3),2)</f>
      </c>
      <c r="O62">
        <f>(I62*21)/100</f>
      </c>
      <c r="P62" t="s">
        <v>22</v>
      </c>
    </row>
    <row r="63" spans="1:5" ht="12.75">
      <c r="A63" s="34" t="s">
        <v>49</v>
      </c>
      <c r="E63" s="35" t="s">
        <v>46</v>
      </c>
    </row>
    <row r="64" spans="1:5" ht="76.5">
      <c r="A64" s="36" t="s">
        <v>51</v>
      </c>
      <c r="E64" s="37" t="s">
        <v>624</v>
      </c>
    </row>
    <row r="65" spans="1:5" ht="63.75">
      <c r="A65" t="s">
        <v>53</v>
      </c>
      <c r="E65" s="35" t="s">
        <v>606</v>
      </c>
    </row>
    <row r="66" spans="1:16" ht="12.75">
      <c r="A66" s="25" t="s">
        <v>44</v>
      </c>
      <c r="B66" s="29" t="s">
        <v>114</v>
      </c>
      <c r="C66" s="29" t="s">
        <v>625</v>
      </c>
      <c r="D66" s="25" t="s">
        <v>46</v>
      </c>
      <c r="E66" s="30" t="s">
        <v>626</v>
      </c>
      <c r="F66" s="31" t="s">
        <v>332</v>
      </c>
      <c r="G66" s="32">
        <v>70</v>
      </c>
      <c r="H66" s="33">
        <v>0</v>
      </c>
      <c r="I66" s="33">
        <f>ROUND(ROUND(H66,2)*ROUND(G66,3),2)</f>
      </c>
      <c r="O66">
        <f>(I66*21)/100</f>
      </c>
      <c r="P66" t="s">
        <v>22</v>
      </c>
    </row>
    <row r="67" spans="1:5" ht="12.75">
      <c r="A67" s="34" t="s">
        <v>49</v>
      </c>
      <c r="E67" s="35" t="s">
        <v>46</v>
      </c>
    </row>
    <row r="68" spans="1:5" ht="12.75">
      <c r="A68" s="36" t="s">
        <v>51</v>
      </c>
      <c r="E68" s="37" t="s">
        <v>627</v>
      </c>
    </row>
    <row r="69" spans="1:5" ht="25.5">
      <c r="A69" t="s">
        <v>53</v>
      </c>
      <c r="E69" s="35" t="s">
        <v>609</v>
      </c>
    </row>
    <row r="70" spans="1:16" ht="12.75">
      <c r="A70" s="25" t="s">
        <v>44</v>
      </c>
      <c r="B70" s="29" t="s">
        <v>119</v>
      </c>
      <c r="C70" s="29" t="s">
        <v>628</v>
      </c>
      <c r="D70" s="25" t="s">
        <v>46</v>
      </c>
      <c r="E70" s="30" t="s">
        <v>629</v>
      </c>
      <c r="F70" s="31" t="s">
        <v>592</v>
      </c>
      <c r="G70" s="32">
        <v>1960</v>
      </c>
      <c r="H70" s="33">
        <v>0</v>
      </c>
      <c r="I70" s="33">
        <f>ROUND(ROUND(H70,2)*ROUND(G70,3),2)</f>
      </c>
      <c r="O70">
        <f>(I70*21)/100</f>
      </c>
      <c r="P70" t="s">
        <v>22</v>
      </c>
    </row>
    <row r="71" spans="1:5" ht="12.75">
      <c r="A71" s="34" t="s">
        <v>49</v>
      </c>
      <c r="E71" s="35" t="s">
        <v>46</v>
      </c>
    </row>
    <row r="72" spans="1:5" ht="63.75">
      <c r="A72" s="36" t="s">
        <v>51</v>
      </c>
      <c r="E72" s="37" t="s">
        <v>630</v>
      </c>
    </row>
    <row r="73" spans="1:5" ht="25.5">
      <c r="A73" t="s">
        <v>53</v>
      </c>
      <c r="E73" s="35" t="s">
        <v>612</v>
      </c>
    </row>
    <row r="74" spans="1:16" ht="12.75">
      <c r="A74" s="25" t="s">
        <v>44</v>
      </c>
      <c r="B74" s="29" t="s">
        <v>124</v>
      </c>
      <c r="C74" s="29" t="s">
        <v>631</v>
      </c>
      <c r="D74" s="25" t="s">
        <v>46</v>
      </c>
      <c r="E74" s="30" t="s">
        <v>632</v>
      </c>
      <c r="F74" s="31" t="s">
        <v>332</v>
      </c>
      <c r="G74" s="32">
        <v>35</v>
      </c>
      <c r="H74" s="33">
        <v>0</v>
      </c>
      <c r="I74" s="33">
        <f>ROUND(ROUND(H74,2)*ROUND(G74,3),2)</f>
      </c>
      <c r="O74">
        <f>(I74*21)/100</f>
      </c>
      <c r="P74" t="s">
        <v>22</v>
      </c>
    </row>
    <row r="75" spans="1:5" ht="12.75">
      <c r="A75" s="34" t="s">
        <v>49</v>
      </c>
      <c r="E75" s="35" t="s">
        <v>46</v>
      </c>
    </row>
    <row r="76" spans="1:5" ht="76.5">
      <c r="A76" s="36" t="s">
        <v>51</v>
      </c>
      <c r="E76" s="37" t="s">
        <v>633</v>
      </c>
    </row>
    <row r="77" spans="1:5" ht="63.75">
      <c r="A77" t="s">
        <v>53</v>
      </c>
      <c r="E77" s="35" t="s">
        <v>606</v>
      </c>
    </row>
    <row r="78" spans="1:16" ht="12.75">
      <c r="A78" s="25" t="s">
        <v>44</v>
      </c>
      <c r="B78" s="29" t="s">
        <v>128</v>
      </c>
      <c r="C78" s="29" t="s">
        <v>634</v>
      </c>
      <c r="D78" s="25" t="s">
        <v>46</v>
      </c>
      <c r="E78" s="30" t="s">
        <v>635</v>
      </c>
      <c r="F78" s="31" t="s">
        <v>332</v>
      </c>
      <c r="G78" s="32">
        <v>35</v>
      </c>
      <c r="H78" s="33">
        <v>0</v>
      </c>
      <c r="I78" s="33">
        <f>ROUND(ROUND(H78,2)*ROUND(G78,3),2)</f>
      </c>
      <c r="O78">
        <f>(I78*21)/100</f>
      </c>
      <c r="P78" t="s">
        <v>22</v>
      </c>
    </row>
    <row r="79" spans="1:5" ht="12.75">
      <c r="A79" s="34" t="s">
        <v>49</v>
      </c>
      <c r="E79" s="35" t="s">
        <v>46</v>
      </c>
    </row>
    <row r="80" spans="1:5" ht="12.75">
      <c r="A80" s="36" t="s">
        <v>51</v>
      </c>
      <c r="E80" s="37" t="s">
        <v>636</v>
      </c>
    </row>
    <row r="81" spans="1:5" ht="25.5">
      <c r="A81" t="s">
        <v>53</v>
      </c>
      <c r="E81" s="35" t="s">
        <v>609</v>
      </c>
    </row>
    <row r="82" spans="1:16" ht="12.75">
      <c r="A82" s="25" t="s">
        <v>44</v>
      </c>
      <c r="B82" s="29" t="s">
        <v>134</v>
      </c>
      <c r="C82" s="29" t="s">
        <v>637</v>
      </c>
      <c r="D82" s="25" t="s">
        <v>46</v>
      </c>
      <c r="E82" s="30" t="s">
        <v>638</v>
      </c>
      <c r="F82" s="31" t="s">
        <v>592</v>
      </c>
      <c r="G82" s="32">
        <v>980</v>
      </c>
      <c r="H82" s="33">
        <v>0</v>
      </c>
      <c r="I82" s="33">
        <f>ROUND(ROUND(H82,2)*ROUND(G82,3),2)</f>
      </c>
      <c r="O82">
        <f>(I82*21)/100</f>
      </c>
      <c r="P82" t="s">
        <v>22</v>
      </c>
    </row>
    <row r="83" spans="1:5" ht="12.75">
      <c r="A83" s="34" t="s">
        <v>49</v>
      </c>
      <c r="E83" s="35" t="s">
        <v>46</v>
      </c>
    </row>
    <row r="84" spans="1:5" ht="63.75">
      <c r="A84" s="36" t="s">
        <v>51</v>
      </c>
      <c r="E84" s="37" t="s">
        <v>639</v>
      </c>
    </row>
    <row r="85" spans="1:5" ht="25.5">
      <c r="A85" t="s">
        <v>53</v>
      </c>
      <c r="E85" s="35" t="s">
        <v>612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R7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0+O8+O13</f>
      </c>
      <c r="P2" t="s">
        <v>21</v>
      </c>
    </row>
    <row r="3" spans="1:16" ht="15" customHeight="1">
      <c r="A3" t="s">
        <v>11</v>
      </c>
      <c r="B3" s="12" t="s">
        <v>13</v>
      </c>
      <c r="C3" s="13" t="s">
        <v>14</v>
      </c>
      <c r="D3" s="1"/>
      <c r="E3" s="14" t="s">
        <v>15</v>
      </c>
      <c r="F3" s="1"/>
      <c r="G3" s="9"/>
      <c r="H3" s="8" t="s">
        <v>640</v>
      </c>
      <c r="I3" s="41">
        <f>0+I8+I13</f>
      </c>
      <c r="O3" t="s">
        <v>18</v>
      </c>
      <c r="P3" t="s">
        <v>22</v>
      </c>
    </row>
    <row r="4" spans="1:16" ht="15" customHeight="1">
      <c r="A4" t="s">
        <v>16</v>
      </c>
      <c r="B4" s="16" t="s">
        <v>17</v>
      </c>
      <c r="C4" s="17" t="s">
        <v>640</v>
      </c>
      <c r="D4" s="6"/>
      <c r="E4" s="18" t="s">
        <v>641</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26</v>
      </c>
      <c r="D8" s="19"/>
      <c r="E8" s="27" t="s">
        <v>43</v>
      </c>
      <c r="F8" s="19"/>
      <c r="G8" s="19"/>
      <c r="H8" s="19"/>
      <c r="I8" s="28">
        <f>0+Q8</f>
      </c>
      <c r="O8">
        <f>0+R8</f>
      </c>
      <c r="Q8">
        <f>0+I9</f>
      </c>
      <c r="R8">
        <f>0+O9</f>
      </c>
    </row>
    <row r="9" spans="1:16" ht="12.75">
      <c r="A9" s="25" t="s">
        <v>44</v>
      </c>
      <c r="B9" s="29" t="s">
        <v>28</v>
      </c>
      <c r="C9" s="29" t="s">
        <v>580</v>
      </c>
      <c r="D9" s="25" t="s">
        <v>70</v>
      </c>
      <c r="E9" s="30" t="s">
        <v>581</v>
      </c>
      <c r="F9" s="31" t="s">
        <v>65</v>
      </c>
      <c r="G9" s="32">
        <v>1</v>
      </c>
      <c r="H9" s="33">
        <v>0</v>
      </c>
      <c r="I9" s="33">
        <f>ROUND(ROUND(H9,2)*ROUND(G9,3),2)</f>
      </c>
      <c r="O9">
        <f>(I9*21)/100</f>
      </c>
      <c r="P9" t="s">
        <v>22</v>
      </c>
    </row>
    <row r="10" spans="1:5" ht="102">
      <c r="A10" s="34" t="s">
        <v>49</v>
      </c>
      <c r="E10" s="35" t="s">
        <v>582</v>
      </c>
    </row>
    <row r="11" spans="1:5" ht="12.75">
      <c r="A11" s="36" t="s">
        <v>51</v>
      </c>
      <c r="E11" s="37" t="s">
        <v>67</v>
      </c>
    </row>
    <row r="12" spans="1:5" ht="12.75">
      <c r="A12" t="s">
        <v>53</v>
      </c>
      <c r="E12" s="35" t="s">
        <v>68</v>
      </c>
    </row>
    <row r="13" spans="1:18" ht="12.75" customHeight="1">
      <c r="A13" s="6" t="s">
        <v>42</v>
      </c>
      <c r="B13" s="6"/>
      <c r="C13" s="39" t="s">
        <v>39</v>
      </c>
      <c r="D13" s="6"/>
      <c r="E13" s="27" t="s">
        <v>363</v>
      </c>
      <c r="F13" s="6"/>
      <c r="G13" s="6"/>
      <c r="H13" s="6"/>
      <c r="I13" s="40">
        <f>0+Q13</f>
      </c>
      <c r="O13">
        <f>0+R13</f>
      </c>
      <c r="Q13">
        <f>0+I14+I18+I22+I26+I30+I34+I38+I42+I46+I50+I54+I58+I62+I66+I70</f>
      </c>
      <c r="R13">
        <f>0+O14+O18+O22+O26+O30+O34+O38+O42+O46+O50+O54+O58+O62+O66+O70</f>
      </c>
    </row>
    <row r="14" spans="1:16" ht="25.5">
      <c r="A14" s="25" t="s">
        <v>44</v>
      </c>
      <c r="B14" s="29" t="s">
        <v>22</v>
      </c>
      <c r="C14" s="29" t="s">
        <v>583</v>
      </c>
      <c r="D14" s="25" t="s">
        <v>46</v>
      </c>
      <c r="E14" s="30" t="s">
        <v>584</v>
      </c>
      <c r="F14" s="31" t="s">
        <v>332</v>
      </c>
      <c r="G14" s="32">
        <v>2</v>
      </c>
      <c r="H14" s="33">
        <v>0</v>
      </c>
      <c r="I14" s="33">
        <f>ROUND(ROUND(H14,2)*ROUND(G14,3),2)</f>
      </c>
      <c r="O14">
        <f>(I14*21)/100</f>
      </c>
      <c r="P14" t="s">
        <v>22</v>
      </c>
    </row>
    <row r="15" spans="1:5" ht="12.75">
      <c r="A15" s="34" t="s">
        <v>49</v>
      </c>
      <c r="E15" s="35" t="s">
        <v>46</v>
      </c>
    </row>
    <row r="16" spans="1:5" ht="25.5">
      <c r="A16" s="36" t="s">
        <v>51</v>
      </c>
      <c r="E16" s="37" t="s">
        <v>597</v>
      </c>
    </row>
    <row r="17" spans="1:5" ht="63.75">
      <c r="A17" t="s">
        <v>53</v>
      </c>
      <c r="E17" s="35" t="s">
        <v>586</v>
      </c>
    </row>
    <row r="18" spans="1:16" ht="12.75">
      <c r="A18" s="25" t="s">
        <v>44</v>
      </c>
      <c r="B18" s="29" t="s">
        <v>21</v>
      </c>
      <c r="C18" s="29" t="s">
        <v>587</v>
      </c>
      <c r="D18" s="25" t="s">
        <v>46</v>
      </c>
      <c r="E18" s="30" t="s">
        <v>588</v>
      </c>
      <c r="F18" s="31" t="s">
        <v>332</v>
      </c>
      <c r="G18" s="32">
        <v>2</v>
      </c>
      <c r="H18" s="33">
        <v>0</v>
      </c>
      <c r="I18" s="33">
        <f>ROUND(ROUND(H18,2)*ROUND(G18,3),2)</f>
      </c>
      <c r="O18">
        <f>(I18*21)/100</f>
      </c>
      <c r="P18" t="s">
        <v>22</v>
      </c>
    </row>
    <row r="19" spans="1:5" ht="12.75">
      <c r="A19" s="34" t="s">
        <v>49</v>
      </c>
      <c r="E19" s="35" t="s">
        <v>46</v>
      </c>
    </row>
    <row r="20" spans="1:5" ht="25.5">
      <c r="A20" s="36" t="s">
        <v>51</v>
      </c>
      <c r="E20" s="37" t="s">
        <v>597</v>
      </c>
    </row>
    <row r="21" spans="1:5" ht="25.5">
      <c r="A21" t="s">
        <v>53</v>
      </c>
      <c r="E21" s="35" t="s">
        <v>367</v>
      </c>
    </row>
    <row r="22" spans="1:16" ht="12.75">
      <c r="A22" s="25" t="s">
        <v>44</v>
      </c>
      <c r="B22" s="29" t="s">
        <v>32</v>
      </c>
      <c r="C22" s="29" t="s">
        <v>590</v>
      </c>
      <c r="D22" s="25" t="s">
        <v>46</v>
      </c>
      <c r="E22" s="30" t="s">
        <v>591</v>
      </c>
      <c r="F22" s="31" t="s">
        <v>592</v>
      </c>
      <c r="G22" s="32">
        <v>56</v>
      </c>
      <c r="H22" s="33">
        <v>0</v>
      </c>
      <c r="I22" s="33">
        <f>ROUND(ROUND(H22,2)*ROUND(G22,3),2)</f>
      </c>
      <c r="O22">
        <f>(I22*21)/100</f>
      </c>
      <c r="P22" t="s">
        <v>22</v>
      </c>
    </row>
    <row r="23" spans="1:5" ht="12.75">
      <c r="A23" s="34" t="s">
        <v>49</v>
      </c>
      <c r="E23" s="35" t="s">
        <v>46</v>
      </c>
    </row>
    <row r="24" spans="1:5" ht="25.5">
      <c r="A24" s="36" t="s">
        <v>51</v>
      </c>
      <c r="E24" s="37" t="s">
        <v>602</v>
      </c>
    </row>
    <row r="25" spans="1:5" ht="25.5">
      <c r="A25" t="s">
        <v>53</v>
      </c>
      <c r="E25" s="35" t="s">
        <v>594</v>
      </c>
    </row>
    <row r="26" spans="1:16" ht="12.75">
      <c r="A26" s="25" t="s">
        <v>44</v>
      </c>
      <c r="B26" s="29" t="s">
        <v>34</v>
      </c>
      <c r="C26" s="29" t="s">
        <v>603</v>
      </c>
      <c r="D26" s="25" t="s">
        <v>46</v>
      </c>
      <c r="E26" s="30" t="s">
        <v>604</v>
      </c>
      <c r="F26" s="31" t="s">
        <v>332</v>
      </c>
      <c r="G26" s="32">
        <v>1</v>
      </c>
      <c r="H26" s="33">
        <v>0</v>
      </c>
      <c r="I26" s="33">
        <f>ROUND(ROUND(H26,2)*ROUND(G26,3),2)</f>
      </c>
      <c r="O26">
        <f>(I26*21)/100</f>
      </c>
      <c r="P26" t="s">
        <v>22</v>
      </c>
    </row>
    <row r="27" spans="1:5" ht="12.75">
      <c r="A27" s="34" t="s">
        <v>49</v>
      </c>
      <c r="E27" s="35" t="s">
        <v>46</v>
      </c>
    </row>
    <row r="28" spans="1:5" ht="25.5">
      <c r="A28" s="36" t="s">
        <v>51</v>
      </c>
      <c r="E28" s="37" t="s">
        <v>642</v>
      </c>
    </row>
    <row r="29" spans="1:5" ht="63.75">
      <c r="A29" t="s">
        <v>53</v>
      </c>
      <c r="E29" s="35" t="s">
        <v>606</v>
      </c>
    </row>
    <row r="30" spans="1:16" ht="12.75">
      <c r="A30" s="25" t="s">
        <v>44</v>
      </c>
      <c r="B30" s="29" t="s">
        <v>36</v>
      </c>
      <c r="C30" s="29" t="s">
        <v>607</v>
      </c>
      <c r="D30" s="25" t="s">
        <v>46</v>
      </c>
      <c r="E30" s="30" t="s">
        <v>608</v>
      </c>
      <c r="F30" s="31" t="s">
        <v>332</v>
      </c>
      <c r="G30" s="32">
        <v>1</v>
      </c>
      <c r="H30" s="33">
        <v>0</v>
      </c>
      <c r="I30" s="33">
        <f>ROUND(ROUND(H30,2)*ROUND(G30,3),2)</f>
      </c>
      <c r="O30">
        <f>(I30*21)/100</f>
      </c>
      <c r="P30" t="s">
        <v>22</v>
      </c>
    </row>
    <row r="31" spans="1:5" ht="12.75">
      <c r="A31" s="34" t="s">
        <v>49</v>
      </c>
      <c r="E31" s="35" t="s">
        <v>46</v>
      </c>
    </row>
    <row r="32" spans="1:5" ht="12.75">
      <c r="A32" s="36" t="s">
        <v>51</v>
      </c>
      <c r="E32" s="37" t="s">
        <v>67</v>
      </c>
    </row>
    <row r="33" spans="1:5" ht="25.5">
      <c r="A33" t="s">
        <v>53</v>
      </c>
      <c r="E33" s="35" t="s">
        <v>609</v>
      </c>
    </row>
    <row r="34" spans="1:16" ht="12.75">
      <c r="A34" s="25" t="s">
        <v>44</v>
      </c>
      <c r="B34" s="29" t="s">
        <v>78</v>
      </c>
      <c r="C34" s="29" t="s">
        <v>610</v>
      </c>
      <c r="D34" s="25" t="s">
        <v>46</v>
      </c>
      <c r="E34" s="30" t="s">
        <v>611</v>
      </c>
      <c r="F34" s="31" t="s">
        <v>592</v>
      </c>
      <c r="G34" s="32">
        <v>28</v>
      </c>
      <c r="H34" s="33">
        <v>0</v>
      </c>
      <c r="I34" s="33">
        <f>ROUND(ROUND(H34,2)*ROUND(G34,3),2)</f>
      </c>
      <c r="O34">
        <f>(I34*21)/100</f>
      </c>
      <c r="P34" t="s">
        <v>22</v>
      </c>
    </row>
    <row r="35" spans="1:5" ht="12.75">
      <c r="A35" s="34" t="s">
        <v>49</v>
      </c>
      <c r="E35" s="35" t="s">
        <v>46</v>
      </c>
    </row>
    <row r="36" spans="1:5" ht="25.5">
      <c r="A36" s="36" t="s">
        <v>51</v>
      </c>
      <c r="E36" s="37" t="s">
        <v>643</v>
      </c>
    </row>
    <row r="37" spans="1:5" ht="25.5">
      <c r="A37" t="s">
        <v>53</v>
      </c>
      <c r="E37" s="35" t="s">
        <v>612</v>
      </c>
    </row>
    <row r="38" spans="1:16" ht="12.75">
      <c r="A38" s="25" t="s">
        <v>44</v>
      </c>
      <c r="B38" s="29" t="s">
        <v>82</v>
      </c>
      <c r="C38" s="29" t="s">
        <v>613</v>
      </c>
      <c r="D38" s="25" t="s">
        <v>46</v>
      </c>
      <c r="E38" s="30" t="s">
        <v>614</v>
      </c>
      <c r="F38" s="31" t="s">
        <v>332</v>
      </c>
      <c r="G38" s="32">
        <v>5</v>
      </c>
      <c r="H38" s="33">
        <v>0</v>
      </c>
      <c r="I38" s="33">
        <f>ROUND(ROUND(H38,2)*ROUND(G38,3),2)</f>
      </c>
      <c r="O38">
        <f>(I38*21)/100</f>
      </c>
      <c r="P38" t="s">
        <v>22</v>
      </c>
    </row>
    <row r="39" spans="1:5" ht="12.75">
      <c r="A39" s="34" t="s">
        <v>49</v>
      </c>
      <c r="E39" s="35" t="s">
        <v>46</v>
      </c>
    </row>
    <row r="40" spans="1:5" ht="25.5">
      <c r="A40" s="36" t="s">
        <v>51</v>
      </c>
      <c r="E40" s="37" t="s">
        <v>644</v>
      </c>
    </row>
    <row r="41" spans="1:5" ht="63.75">
      <c r="A41" t="s">
        <v>53</v>
      </c>
      <c r="E41" s="35" t="s">
        <v>606</v>
      </c>
    </row>
    <row r="42" spans="1:16" ht="12.75">
      <c r="A42" s="25" t="s">
        <v>44</v>
      </c>
      <c r="B42" s="29" t="s">
        <v>39</v>
      </c>
      <c r="C42" s="29" t="s">
        <v>616</v>
      </c>
      <c r="D42" s="25" t="s">
        <v>46</v>
      </c>
      <c r="E42" s="30" t="s">
        <v>617</v>
      </c>
      <c r="F42" s="31" t="s">
        <v>332</v>
      </c>
      <c r="G42" s="32">
        <v>5</v>
      </c>
      <c r="H42" s="33">
        <v>0</v>
      </c>
      <c r="I42" s="33">
        <f>ROUND(ROUND(H42,2)*ROUND(G42,3),2)</f>
      </c>
      <c r="O42">
        <f>(I42*21)/100</f>
      </c>
      <c r="P42" t="s">
        <v>22</v>
      </c>
    </row>
    <row r="43" spans="1:5" ht="12.75">
      <c r="A43" s="34" t="s">
        <v>49</v>
      </c>
      <c r="E43" s="35" t="s">
        <v>46</v>
      </c>
    </row>
    <row r="44" spans="1:5" ht="12.75">
      <c r="A44" s="36" t="s">
        <v>51</v>
      </c>
      <c r="E44" s="37" t="s">
        <v>645</v>
      </c>
    </row>
    <row r="45" spans="1:5" ht="25.5">
      <c r="A45" t="s">
        <v>53</v>
      </c>
      <c r="E45" s="35" t="s">
        <v>609</v>
      </c>
    </row>
    <row r="46" spans="1:16" ht="12.75">
      <c r="A46" s="25" t="s">
        <v>44</v>
      </c>
      <c r="B46" s="29" t="s">
        <v>41</v>
      </c>
      <c r="C46" s="29" t="s">
        <v>619</v>
      </c>
      <c r="D46" s="25" t="s">
        <v>46</v>
      </c>
      <c r="E46" s="30" t="s">
        <v>620</v>
      </c>
      <c r="F46" s="31" t="s">
        <v>592</v>
      </c>
      <c r="G46" s="32">
        <v>140</v>
      </c>
      <c r="H46" s="33">
        <v>0</v>
      </c>
      <c r="I46" s="33">
        <f>ROUND(ROUND(H46,2)*ROUND(G46,3),2)</f>
      </c>
      <c r="O46">
        <f>(I46*21)/100</f>
      </c>
      <c r="P46" t="s">
        <v>22</v>
      </c>
    </row>
    <row r="47" spans="1:5" ht="12.75">
      <c r="A47" s="34" t="s">
        <v>49</v>
      </c>
      <c r="E47" s="35" t="s">
        <v>46</v>
      </c>
    </row>
    <row r="48" spans="1:5" ht="25.5">
      <c r="A48" s="36" t="s">
        <v>51</v>
      </c>
      <c r="E48" s="37" t="s">
        <v>646</v>
      </c>
    </row>
    <row r="49" spans="1:5" ht="25.5">
      <c r="A49" t="s">
        <v>53</v>
      </c>
      <c r="E49" s="35" t="s">
        <v>612</v>
      </c>
    </row>
    <row r="50" spans="1:16" ht="25.5">
      <c r="A50" s="25" t="s">
        <v>44</v>
      </c>
      <c r="B50" s="29" t="s">
        <v>95</v>
      </c>
      <c r="C50" s="29" t="s">
        <v>622</v>
      </c>
      <c r="D50" s="25" t="s">
        <v>46</v>
      </c>
      <c r="E50" s="30" t="s">
        <v>623</v>
      </c>
      <c r="F50" s="31" t="s">
        <v>332</v>
      </c>
      <c r="G50" s="32">
        <v>18</v>
      </c>
      <c r="H50" s="33">
        <v>0</v>
      </c>
      <c r="I50" s="33">
        <f>ROUND(ROUND(H50,2)*ROUND(G50,3),2)</f>
      </c>
      <c r="O50">
        <f>(I50*21)/100</f>
      </c>
      <c r="P50" t="s">
        <v>22</v>
      </c>
    </row>
    <row r="51" spans="1:5" ht="12.75">
      <c r="A51" s="34" t="s">
        <v>49</v>
      </c>
      <c r="E51" s="35" t="s">
        <v>46</v>
      </c>
    </row>
    <row r="52" spans="1:5" ht="76.5">
      <c r="A52" s="36" t="s">
        <v>51</v>
      </c>
      <c r="E52" s="37" t="s">
        <v>647</v>
      </c>
    </row>
    <row r="53" spans="1:5" ht="63.75">
      <c r="A53" t="s">
        <v>53</v>
      </c>
      <c r="E53" s="35" t="s">
        <v>606</v>
      </c>
    </row>
    <row r="54" spans="1:16" ht="12.75">
      <c r="A54" s="25" t="s">
        <v>44</v>
      </c>
      <c r="B54" s="29" t="s">
        <v>99</v>
      </c>
      <c r="C54" s="29" t="s">
        <v>625</v>
      </c>
      <c r="D54" s="25" t="s">
        <v>46</v>
      </c>
      <c r="E54" s="30" t="s">
        <v>626</v>
      </c>
      <c r="F54" s="31" t="s">
        <v>332</v>
      </c>
      <c r="G54" s="32">
        <v>18</v>
      </c>
      <c r="H54" s="33">
        <v>0</v>
      </c>
      <c r="I54" s="33">
        <f>ROUND(ROUND(H54,2)*ROUND(G54,3),2)</f>
      </c>
      <c r="O54">
        <f>(I54*21)/100</f>
      </c>
      <c r="P54" t="s">
        <v>22</v>
      </c>
    </row>
    <row r="55" spans="1:5" ht="12.75">
      <c r="A55" s="34" t="s">
        <v>49</v>
      </c>
      <c r="E55" s="35" t="s">
        <v>46</v>
      </c>
    </row>
    <row r="56" spans="1:5" ht="12.75">
      <c r="A56" s="36" t="s">
        <v>51</v>
      </c>
      <c r="E56" s="37" t="s">
        <v>648</v>
      </c>
    </row>
    <row r="57" spans="1:5" ht="25.5">
      <c r="A57" t="s">
        <v>53</v>
      </c>
      <c r="E57" s="35" t="s">
        <v>609</v>
      </c>
    </row>
    <row r="58" spans="1:16" ht="12.75">
      <c r="A58" s="25" t="s">
        <v>44</v>
      </c>
      <c r="B58" s="29" t="s">
        <v>104</v>
      </c>
      <c r="C58" s="29" t="s">
        <v>628</v>
      </c>
      <c r="D58" s="25" t="s">
        <v>46</v>
      </c>
      <c r="E58" s="30" t="s">
        <v>629</v>
      </c>
      <c r="F58" s="31" t="s">
        <v>592</v>
      </c>
      <c r="G58" s="32">
        <v>504</v>
      </c>
      <c r="H58" s="33">
        <v>0</v>
      </c>
      <c r="I58" s="33">
        <f>ROUND(ROUND(H58,2)*ROUND(G58,3),2)</f>
      </c>
      <c r="O58">
        <f>(I58*21)/100</f>
      </c>
      <c r="P58" t="s">
        <v>22</v>
      </c>
    </row>
    <row r="59" spans="1:5" ht="12.75">
      <c r="A59" s="34" t="s">
        <v>49</v>
      </c>
      <c r="E59" s="35" t="s">
        <v>46</v>
      </c>
    </row>
    <row r="60" spans="1:5" ht="63.75">
      <c r="A60" s="36" t="s">
        <v>51</v>
      </c>
      <c r="E60" s="37" t="s">
        <v>649</v>
      </c>
    </row>
    <row r="61" spans="1:5" ht="25.5">
      <c r="A61" t="s">
        <v>53</v>
      </c>
      <c r="E61" s="35" t="s">
        <v>612</v>
      </c>
    </row>
    <row r="62" spans="1:16" ht="12.75">
      <c r="A62" s="25" t="s">
        <v>44</v>
      </c>
      <c r="B62" s="29" t="s">
        <v>109</v>
      </c>
      <c r="C62" s="29" t="s">
        <v>631</v>
      </c>
      <c r="D62" s="25" t="s">
        <v>46</v>
      </c>
      <c r="E62" s="30" t="s">
        <v>632</v>
      </c>
      <c r="F62" s="31" t="s">
        <v>332</v>
      </c>
      <c r="G62" s="32">
        <v>9</v>
      </c>
      <c r="H62" s="33">
        <v>0</v>
      </c>
      <c r="I62" s="33">
        <f>ROUND(ROUND(H62,2)*ROUND(G62,3),2)</f>
      </c>
      <c r="O62">
        <f>(I62*21)/100</f>
      </c>
      <c r="P62" t="s">
        <v>22</v>
      </c>
    </row>
    <row r="63" spans="1:5" ht="12.75">
      <c r="A63" s="34" t="s">
        <v>49</v>
      </c>
      <c r="E63" s="35" t="s">
        <v>46</v>
      </c>
    </row>
    <row r="64" spans="1:5" ht="76.5">
      <c r="A64" s="36" t="s">
        <v>51</v>
      </c>
      <c r="E64" s="37" t="s">
        <v>650</v>
      </c>
    </row>
    <row r="65" spans="1:5" ht="63.75">
      <c r="A65" t="s">
        <v>53</v>
      </c>
      <c r="E65" s="35" t="s">
        <v>606</v>
      </c>
    </row>
    <row r="66" spans="1:16" ht="12.75">
      <c r="A66" s="25" t="s">
        <v>44</v>
      </c>
      <c r="B66" s="29" t="s">
        <v>114</v>
      </c>
      <c r="C66" s="29" t="s">
        <v>634</v>
      </c>
      <c r="D66" s="25" t="s">
        <v>46</v>
      </c>
      <c r="E66" s="30" t="s">
        <v>635</v>
      </c>
      <c r="F66" s="31" t="s">
        <v>332</v>
      </c>
      <c r="G66" s="32">
        <v>9</v>
      </c>
      <c r="H66" s="33">
        <v>0</v>
      </c>
      <c r="I66" s="33">
        <f>ROUND(ROUND(H66,2)*ROUND(G66,3),2)</f>
      </c>
      <c r="O66">
        <f>(I66*21)/100</f>
      </c>
      <c r="P66" t="s">
        <v>22</v>
      </c>
    </row>
    <row r="67" spans="1:5" ht="12.75">
      <c r="A67" s="34" t="s">
        <v>49</v>
      </c>
      <c r="E67" s="35" t="s">
        <v>46</v>
      </c>
    </row>
    <row r="68" spans="1:5" ht="12.75">
      <c r="A68" s="36" t="s">
        <v>51</v>
      </c>
      <c r="E68" s="37" t="s">
        <v>651</v>
      </c>
    </row>
    <row r="69" spans="1:5" ht="25.5">
      <c r="A69" t="s">
        <v>53</v>
      </c>
      <c r="E69" s="35" t="s">
        <v>609</v>
      </c>
    </row>
    <row r="70" spans="1:16" ht="12.75">
      <c r="A70" s="25" t="s">
        <v>44</v>
      </c>
      <c r="B70" s="29" t="s">
        <v>119</v>
      </c>
      <c r="C70" s="29" t="s">
        <v>637</v>
      </c>
      <c r="D70" s="25" t="s">
        <v>46</v>
      </c>
      <c r="E70" s="30" t="s">
        <v>638</v>
      </c>
      <c r="F70" s="31" t="s">
        <v>592</v>
      </c>
      <c r="G70" s="32">
        <v>252</v>
      </c>
      <c r="H70" s="33">
        <v>0</v>
      </c>
      <c r="I70" s="33">
        <f>ROUND(ROUND(H70,2)*ROUND(G70,3),2)</f>
      </c>
      <c r="O70">
        <f>(I70*21)/100</f>
      </c>
      <c r="P70" t="s">
        <v>22</v>
      </c>
    </row>
    <row r="71" spans="1:5" ht="12.75">
      <c r="A71" s="34" t="s">
        <v>49</v>
      </c>
      <c r="E71" s="35" t="s">
        <v>46</v>
      </c>
    </row>
    <row r="72" spans="1:5" ht="63.75">
      <c r="A72" s="36" t="s">
        <v>51</v>
      </c>
      <c r="E72" s="37" t="s">
        <v>652</v>
      </c>
    </row>
    <row r="73" spans="1:5" ht="25.5">
      <c r="A73" t="s">
        <v>53</v>
      </c>
      <c r="E73" s="35" t="s">
        <v>612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653</v>
      </c>
      <c r="I3" s="41">
        <f>0+I8</f>
      </c>
      <c r="O3" t="s">
        <v>18</v>
      </c>
      <c r="P3" t="s">
        <v>22</v>
      </c>
    </row>
    <row r="4" spans="1:16" ht="15" customHeight="1">
      <c r="A4" t="s">
        <v>16</v>
      </c>
      <c r="B4" s="16" t="s">
        <v>17</v>
      </c>
      <c r="C4" s="17" t="s">
        <v>653</v>
      </c>
      <c r="D4" s="6"/>
      <c r="E4" s="18" t="s">
        <v>654</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39</v>
      </c>
      <c r="D8" s="19"/>
      <c r="E8" s="27" t="s">
        <v>363</v>
      </c>
      <c r="F8" s="19"/>
      <c r="G8" s="19"/>
      <c r="H8" s="19"/>
      <c r="I8" s="28">
        <f>0+Q8</f>
      </c>
      <c r="O8">
        <f>0+R8</f>
      </c>
      <c r="Q8">
        <f>0+I9+I13+I17</f>
      </c>
      <c r="R8">
        <f>0+O9+O13+O17</f>
      </c>
    </row>
    <row r="9" spans="1:16" ht="25.5">
      <c r="A9" s="25" t="s">
        <v>44</v>
      </c>
      <c r="B9" s="29" t="s">
        <v>28</v>
      </c>
      <c r="C9" s="29" t="s">
        <v>655</v>
      </c>
      <c r="D9" s="25" t="s">
        <v>46</v>
      </c>
      <c r="E9" s="30" t="s">
        <v>656</v>
      </c>
      <c r="F9" s="31" t="s">
        <v>332</v>
      </c>
      <c r="G9" s="32">
        <v>4</v>
      </c>
      <c r="H9" s="33">
        <v>0</v>
      </c>
      <c r="I9" s="33">
        <f>ROUND(ROUND(H9,2)*ROUND(G9,3),2)</f>
      </c>
      <c r="O9">
        <f>(I9*21)/100</f>
      </c>
      <c r="P9" t="s">
        <v>22</v>
      </c>
    </row>
    <row r="10" spans="1:5" ht="12.75">
      <c r="A10" s="34" t="s">
        <v>49</v>
      </c>
      <c r="E10" s="35" t="s">
        <v>46</v>
      </c>
    </row>
    <row r="11" spans="1:5" ht="25.5">
      <c r="A11" s="36" t="s">
        <v>51</v>
      </c>
      <c r="E11" s="37" t="s">
        <v>657</v>
      </c>
    </row>
    <row r="12" spans="1:5" ht="25.5">
      <c r="A12" t="s">
        <v>53</v>
      </c>
      <c r="E12" s="35" t="s">
        <v>658</v>
      </c>
    </row>
    <row r="13" spans="1:16" ht="12.75">
      <c r="A13" s="25" t="s">
        <v>44</v>
      </c>
      <c r="B13" s="29" t="s">
        <v>22</v>
      </c>
      <c r="C13" s="29" t="s">
        <v>659</v>
      </c>
      <c r="D13" s="25" t="s">
        <v>46</v>
      </c>
      <c r="E13" s="30" t="s">
        <v>660</v>
      </c>
      <c r="F13" s="31" t="s">
        <v>332</v>
      </c>
      <c r="G13" s="32">
        <v>4</v>
      </c>
      <c r="H13" s="33">
        <v>0</v>
      </c>
      <c r="I13" s="33">
        <f>ROUND(ROUND(H13,2)*ROUND(G13,3),2)</f>
      </c>
      <c r="O13">
        <f>(I13*21)/100</f>
      </c>
      <c r="P13" t="s">
        <v>22</v>
      </c>
    </row>
    <row r="14" spans="1:5" ht="12.75">
      <c r="A14" s="34" t="s">
        <v>49</v>
      </c>
      <c r="E14" s="35" t="s">
        <v>46</v>
      </c>
    </row>
    <row r="15" spans="1:5" ht="25.5">
      <c r="A15" s="36" t="s">
        <v>51</v>
      </c>
      <c r="E15" s="37" t="s">
        <v>402</v>
      </c>
    </row>
    <row r="16" spans="1:5" ht="25.5">
      <c r="A16" t="s">
        <v>53</v>
      </c>
      <c r="E16" s="35" t="s">
        <v>658</v>
      </c>
    </row>
    <row r="17" spans="1:16" ht="25.5">
      <c r="A17" s="25" t="s">
        <v>44</v>
      </c>
      <c r="B17" s="29" t="s">
        <v>21</v>
      </c>
      <c r="C17" s="29" t="s">
        <v>661</v>
      </c>
      <c r="D17" s="25" t="s">
        <v>46</v>
      </c>
      <c r="E17" s="30" t="s">
        <v>662</v>
      </c>
      <c r="F17" s="31" t="s">
        <v>332</v>
      </c>
      <c r="G17" s="32">
        <v>4</v>
      </c>
      <c r="H17" s="33">
        <v>0</v>
      </c>
      <c r="I17" s="33">
        <f>ROUND(ROUND(H17,2)*ROUND(G17,3),2)</f>
      </c>
      <c r="O17">
        <f>(I17*21)/100</f>
      </c>
      <c r="P17" t="s">
        <v>22</v>
      </c>
    </row>
    <row r="18" spans="1:5" ht="12.75">
      <c r="A18" s="34" t="s">
        <v>49</v>
      </c>
      <c r="E18" s="35" t="s">
        <v>46</v>
      </c>
    </row>
    <row r="19" spans="1:5" ht="25.5">
      <c r="A19" s="36" t="s">
        <v>51</v>
      </c>
      <c r="E19" s="37" t="s">
        <v>657</v>
      </c>
    </row>
    <row r="20" spans="1:5" ht="25.5">
      <c r="A20" t="s">
        <v>53</v>
      </c>
      <c r="E20" s="35" t="s">
        <v>663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A1:R2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10</v>
      </c>
      <c r="B1" s="1"/>
      <c r="C1" s="1"/>
      <c r="D1" s="1"/>
      <c r="E1" s="1"/>
      <c r="F1" s="1"/>
      <c r="G1" s="1"/>
      <c r="H1" s="1"/>
      <c r="I1" s="1"/>
      <c r="P1" t="s">
        <v>21</v>
      </c>
    </row>
    <row r="2" spans="2:16" ht="24.75" customHeight="1">
      <c r="B2" s="1"/>
      <c r="C2" s="1"/>
      <c r="D2" s="1"/>
      <c r="E2" s="2" t="s">
        <v>12</v>
      </c>
      <c r="F2" s="1"/>
      <c r="G2" s="1"/>
      <c r="H2" s="6"/>
      <c r="I2" s="6"/>
      <c r="O2">
        <f>0+O8</f>
      </c>
      <c r="P2" t="s">
        <v>21</v>
      </c>
    </row>
    <row r="3" spans="1:16" ht="15" customHeight="1">
      <c r="A3" t="s">
        <v>11</v>
      </c>
      <c r="B3" s="12" t="s">
        <v>13</v>
      </c>
      <c r="C3" s="13" t="s">
        <v>14</v>
      </c>
      <c r="D3" s="1"/>
      <c r="E3" s="14" t="s">
        <v>15</v>
      </c>
      <c r="F3" s="1"/>
      <c r="G3" s="9"/>
      <c r="H3" s="8" t="s">
        <v>664</v>
      </c>
      <c r="I3" s="41">
        <f>0+I8</f>
      </c>
      <c r="O3" t="s">
        <v>18</v>
      </c>
      <c r="P3" t="s">
        <v>22</v>
      </c>
    </row>
    <row r="4" spans="1:16" ht="15" customHeight="1">
      <c r="A4" t="s">
        <v>16</v>
      </c>
      <c r="B4" s="16" t="s">
        <v>17</v>
      </c>
      <c r="C4" s="17" t="s">
        <v>664</v>
      </c>
      <c r="D4" s="6"/>
      <c r="E4" s="18" t="s">
        <v>665</v>
      </c>
      <c r="F4" s="6"/>
      <c r="G4" s="6"/>
      <c r="H4" s="19"/>
      <c r="I4" s="19"/>
      <c r="O4" t="s">
        <v>19</v>
      </c>
      <c r="P4" t="s">
        <v>22</v>
      </c>
    </row>
    <row r="5" spans="1:16" ht="12.75" customHeight="1">
      <c r="A5" s="15" t="s">
        <v>25</v>
      </c>
      <c r="B5" s="15" t="s">
        <v>27</v>
      </c>
      <c r="C5" s="15" t="s">
        <v>29</v>
      </c>
      <c r="D5" s="15" t="s">
        <v>30</v>
      </c>
      <c r="E5" s="15" t="s">
        <v>31</v>
      </c>
      <c r="F5" s="15" t="s">
        <v>33</v>
      </c>
      <c r="G5" s="15" t="s">
        <v>35</v>
      </c>
      <c r="H5" s="15" t="s">
        <v>37</v>
      </c>
      <c r="I5" s="15"/>
      <c r="O5" t="s">
        <v>20</v>
      </c>
      <c r="P5" t="s">
        <v>22</v>
      </c>
    </row>
    <row r="6" spans="1:9" ht="12.75" customHeight="1">
      <c r="A6" s="15"/>
      <c r="B6" s="15"/>
      <c r="C6" s="15"/>
      <c r="D6" s="15"/>
      <c r="E6" s="15"/>
      <c r="F6" s="15"/>
      <c r="G6" s="15"/>
      <c r="H6" s="15" t="s">
        <v>38</v>
      </c>
      <c r="I6" s="15" t="s">
        <v>40</v>
      </c>
    </row>
    <row r="7" spans="1:9" ht="12.75" customHeight="1">
      <c r="A7" s="15" t="s">
        <v>26</v>
      </c>
      <c r="B7" s="15" t="s">
        <v>28</v>
      </c>
      <c r="C7" s="15" t="s">
        <v>22</v>
      </c>
      <c r="D7" s="15" t="s">
        <v>21</v>
      </c>
      <c r="E7" s="15" t="s">
        <v>32</v>
      </c>
      <c r="F7" s="15" t="s">
        <v>34</v>
      </c>
      <c r="G7" s="15" t="s">
        <v>36</v>
      </c>
      <c r="H7" s="15" t="s">
        <v>39</v>
      </c>
      <c r="I7" s="15" t="s">
        <v>41</v>
      </c>
    </row>
    <row r="8" spans="1:18" ht="12.75" customHeight="1">
      <c r="A8" s="19" t="s">
        <v>42</v>
      </c>
      <c r="B8" s="19"/>
      <c r="C8" s="26" t="s">
        <v>39</v>
      </c>
      <c r="D8" s="19"/>
      <c r="E8" s="27" t="s">
        <v>363</v>
      </c>
      <c r="F8" s="19"/>
      <c r="G8" s="19"/>
      <c r="H8" s="19"/>
      <c r="I8" s="28">
        <f>0+Q8</f>
      </c>
      <c r="O8">
        <f>0+R8</f>
      </c>
      <c r="Q8">
        <f>0+I9+I13+I17+I21+I25</f>
      </c>
      <c r="R8">
        <f>0+O9+O13+O17+O21+O25</f>
      </c>
    </row>
    <row r="9" spans="1:16" ht="25.5">
      <c r="A9" s="25" t="s">
        <v>44</v>
      </c>
      <c r="B9" s="29" t="s">
        <v>28</v>
      </c>
      <c r="C9" s="29" t="s">
        <v>655</v>
      </c>
      <c r="D9" s="25" t="s">
        <v>46</v>
      </c>
      <c r="E9" s="30" t="s">
        <v>656</v>
      </c>
      <c r="F9" s="31" t="s">
        <v>332</v>
      </c>
      <c r="G9" s="32">
        <v>10</v>
      </c>
      <c r="H9" s="33">
        <v>0</v>
      </c>
      <c r="I9" s="33">
        <f>ROUND(ROUND(H9,2)*ROUND(G9,3),2)</f>
      </c>
      <c r="O9">
        <f>(I9*21)/100</f>
      </c>
      <c r="P9" t="s">
        <v>22</v>
      </c>
    </row>
    <row r="10" spans="1:5" ht="12.75">
      <c r="A10" s="34" t="s">
        <v>49</v>
      </c>
      <c r="E10" s="35" t="s">
        <v>46</v>
      </c>
    </row>
    <row r="11" spans="1:5" ht="25.5">
      <c r="A11" s="36" t="s">
        <v>51</v>
      </c>
      <c r="E11" s="37" t="s">
        <v>666</v>
      </c>
    </row>
    <row r="12" spans="1:5" ht="25.5">
      <c r="A12" t="s">
        <v>53</v>
      </c>
      <c r="E12" s="35" t="s">
        <v>658</v>
      </c>
    </row>
    <row r="13" spans="1:16" ht="25.5">
      <c r="A13" s="25" t="s">
        <v>44</v>
      </c>
      <c r="B13" s="29" t="s">
        <v>22</v>
      </c>
      <c r="C13" s="29" t="s">
        <v>661</v>
      </c>
      <c r="D13" s="25" t="s">
        <v>46</v>
      </c>
      <c r="E13" s="30" t="s">
        <v>662</v>
      </c>
      <c r="F13" s="31" t="s">
        <v>332</v>
      </c>
      <c r="G13" s="32">
        <v>5</v>
      </c>
      <c r="H13" s="33">
        <v>0</v>
      </c>
      <c r="I13" s="33">
        <f>ROUND(ROUND(H13,2)*ROUND(G13,3),2)</f>
      </c>
      <c r="O13">
        <f>(I13*21)/100</f>
      </c>
      <c r="P13" t="s">
        <v>22</v>
      </c>
    </row>
    <row r="14" spans="1:5" ht="12.75">
      <c r="A14" s="34" t="s">
        <v>49</v>
      </c>
      <c r="E14" s="35" t="s">
        <v>46</v>
      </c>
    </row>
    <row r="15" spans="1:5" ht="25.5">
      <c r="A15" s="36" t="s">
        <v>51</v>
      </c>
      <c r="E15" s="37" t="s">
        <v>667</v>
      </c>
    </row>
    <row r="16" spans="1:5" ht="25.5">
      <c r="A16" t="s">
        <v>53</v>
      </c>
      <c r="E16" s="35" t="s">
        <v>663</v>
      </c>
    </row>
    <row r="17" spans="1:16" ht="25.5">
      <c r="A17" s="25" t="s">
        <v>44</v>
      </c>
      <c r="B17" s="29" t="s">
        <v>21</v>
      </c>
      <c r="C17" s="29" t="s">
        <v>668</v>
      </c>
      <c r="D17" s="25" t="s">
        <v>70</v>
      </c>
      <c r="E17" s="30" t="s">
        <v>669</v>
      </c>
      <c r="F17" s="31" t="s">
        <v>182</v>
      </c>
      <c r="G17" s="32">
        <v>18.5</v>
      </c>
      <c r="H17" s="33">
        <v>0</v>
      </c>
      <c r="I17" s="33">
        <f>ROUND(ROUND(H17,2)*ROUND(G17,3),2)</f>
      </c>
      <c r="O17">
        <f>(I17*21)/100</f>
      </c>
      <c r="P17" t="s">
        <v>22</v>
      </c>
    </row>
    <row r="18" spans="1:5" ht="12.75">
      <c r="A18" s="34" t="s">
        <v>49</v>
      </c>
      <c r="E18" s="35" t="s">
        <v>670</v>
      </c>
    </row>
    <row r="19" spans="1:5" ht="25.5">
      <c r="A19" s="36" t="s">
        <v>51</v>
      </c>
      <c r="E19" s="37" t="s">
        <v>671</v>
      </c>
    </row>
    <row r="20" spans="1:5" ht="38.25">
      <c r="A20" t="s">
        <v>53</v>
      </c>
      <c r="E20" s="35" t="s">
        <v>672</v>
      </c>
    </row>
    <row r="21" spans="1:16" ht="25.5">
      <c r="A21" s="25" t="s">
        <v>44</v>
      </c>
      <c r="B21" s="29" t="s">
        <v>32</v>
      </c>
      <c r="C21" s="29" t="s">
        <v>668</v>
      </c>
      <c r="D21" s="25" t="s">
        <v>209</v>
      </c>
      <c r="E21" s="30" t="s">
        <v>669</v>
      </c>
      <c r="F21" s="31" t="s">
        <v>182</v>
      </c>
      <c r="G21" s="32">
        <v>4.75</v>
      </c>
      <c r="H21" s="33">
        <v>0</v>
      </c>
      <c r="I21" s="33">
        <f>ROUND(ROUND(H21,2)*ROUND(G21,3),2)</f>
      </c>
      <c r="O21">
        <f>(I21*21)/100</f>
      </c>
      <c r="P21" t="s">
        <v>22</v>
      </c>
    </row>
    <row r="22" spans="1:5" ht="12.75">
      <c r="A22" s="34" t="s">
        <v>49</v>
      </c>
      <c r="E22" s="35" t="s">
        <v>673</v>
      </c>
    </row>
    <row r="23" spans="1:5" ht="25.5">
      <c r="A23" s="36" t="s">
        <v>51</v>
      </c>
      <c r="E23" s="37" t="s">
        <v>674</v>
      </c>
    </row>
    <row r="24" spans="1:5" ht="38.25">
      <c r="A24" t="s">
        <v>53</v>
      </c>
      <c r="E24" s="35" t="s">
        <v>672</v>
      </c>
    </row>
    <row r="25" spans="1:16" ht="12.75">
      <c r="A25" s="25" t="s">
        <v>44</v>
      </c>
      <c r="B25" s="29" t="s">
        <v>34</v>
      </c>
      <c r="C25" s="29" t="s">
        <v>675</v>
      </c>
      <c r="D25" s="25" t="s">
        <v>46</v>
      </c>
      <c r="E25" s="30" t="s">
        <v>676</v>
      </c>
      <c r="F25" s="31" t="s">
        <v>332</v>
      </c>
      <c r="G25" s="32">
        <v>1</v>
      </c>
      <c r="H25" s="33">
        <v>0</v>
      </c>
      <c r="I25" s="33">
        <f>ROUND(ROUND(H25,2)*ROUND(G25,3),2)</f>
      </c>
      <c r="O25">
        <f>(I25*21)/100</f>
      </c>
      <c r="P25" t="s">
        <v>22</v>
      </c>
    </row>
    <row r="26" spans="1:5" ht="12.75">
      <c r="A26" s="34" t="s">
        <v>49</v>
      </c>
      <c r="E26" s="35" t="s">
        <v>677</v>
      </c>
    </row>
    <row r="27" spans="1:5" ht="25.5">
      <c r="A27" s="36" t="s">
        <v>51</v>
      </c>
      <c r="E27" s="37" t="s">
        <v>678</v>
      </c>
    </row>
    <row r="28" spans="1:5" ht="38.25">
      <c r="A28" t="s">
        <v>53</v>
      </c>
      <c r="E28" s="35" t="s">
        <v>679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