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Terénní úpravy" sheetId="2" r:id="rId2"/>
    <sheet name="2 - Vedlejší náklady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'1 - Terénní úpravy'!$C$91:$K$532</definedName>
    <definedName name="_xlnm.Print_Area" localSheetId="1">'1 - Terénní úpravy'!$C$4:$J$36,'1 - Terénní úpravy'!$C$42:$J$73,'1 - Terénní úpravy'!$C$79:$K$532</definedName>
    <definedName name="_xlnm._FilterDatabase" localSheetId="2" hidden="1">'2 - Vedlejší náklady'!$C$85:$K$105</definedName>
    <definedName name="_xlnm.Print_Area" localSheetId="2">'2 - Vedlejší náklady'!$C$4:$J$36,'2 - Vedlejší náklady'!$C$42:$J$67,'2 - Vedlejší náklady'!$C$73:$K$105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'1 - Terénní úpravy'!$91:$91</definedName>
    <definedName name="_xlnm.Print_Titles" localSheetId="2">'2 - Vedlejší náklady'!$85:$85</definedName>
  </definedNames>
  <calcPr fullCalcOnLoad="1"/>
</workbook>
</file>

<file path=xl/sharedStrings.xml><?xml version="1.0" encoding="utf-8"?>
<sst xmlns="http://schemas.openxmlformats.org/spreadsheetml/2006/main" count="5805" uniqueCount="1031">
  <si>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</si>
  <si>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</si>
  <si>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</si>
  <si>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</si>
  <si>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</si>
  <si>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</si>
  <si>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</si>
  <si>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{6c2077fe-81e9-4813-8d84-145bf66bb6b8}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</si>
  <si>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</si>
  <si>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</si>
  <si>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</si>
  <si>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</si>
  <si>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</si>
  <si>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</si>
  <si>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</si>
  <si>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</si>
  <si>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</si>
  <si>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</si>
  <si>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MestoDK1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</si>
  <si>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</si>
  <si>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</si>
  <si>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MŠ Drtinova - Terénní úprava</t>
  </si>
  <si>
    <t>KSO:</t>
  </si>
  <si>
    <t>CC-CZ:</t>
  </si>
  <si>
    <t>Místo:</t>
  </si>
  <si>
    <t>Dvůr Králové nad Labem</t>
  </si>
  <si>
    <t>Datum:</t>
  </si>
  <si>
    <t>17. 4. 2019</t>
  </si>
  <si>
    <t>Zadavatel:</t>
  </si>
  <si>
    <t>IČ:</t>
  </si>
  <si>
    <t>Město Dvůr Králové n.L., Náměstí TGM 38</t>
  </si>
  <si>
    <t>DIČ:</t>
  </si>
  <si>
    <t>Uchazeč:</t>
  </si>
  <si>
    <t>Vyplň údaj</t>
  </si>
  <si>
    <t>Projektant:</t>
  </si>
  <si>
    <t>arch. Seidlová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</si>
  <si>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</si>
  <si>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</si>
  <si>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</si>
  <si>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</si>
  <si>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</si>
  <si>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</si>
  <si>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</si>
  <si>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</si>
  <si>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</si>
  <si>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</si>
  <si>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</si>
  <si>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</si>
  <si>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</si>
  <si>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</si>
  <si>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</si>
  <si>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</si>
  <si>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</si>
  <si>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</si>
  <si>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</si>
  <si>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</si>
  <si>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</si>
  <si>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</si>
  <si>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</si>
  <si>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</si>
  <si>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</si>
  <si>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</si>
  <si>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</si>
  <si>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</si>
  <si>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</si>
  <si>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</si>
  <si>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</si>
  <si>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</si>
  <si>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</si>
  <si>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</si>
  <si>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</si>
  <si>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</si>
  <si>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</si>
  <si>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</si>
  <si>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</si>
  <si>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</si>
  <si>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</si>
  <si>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Terénní úpravy</t>
  </si>
  <si>
    <t>STA</t>
  </si>
  <si>
    <t>{e86d518a-110b-4487-aa11-bf709046fb78}</t>
  </si>
  <si>
    <t>2</t>
  </si>
  <si>
    <t>Vedlejší náklady</t>
  </si>
  <si>
    <t>{a0c5a38e-a8bd-48d6-bf88-84b98eec47c8}</t>
  </si>
  <si>
    <t>1) Krycí list soupisu</t>
  </si>
  <si>
    <t>2) Rekapitulace</t>
  </si>
  <si>
    <t>3) Soupis prací</t>
  </si>
  <si>
    <t>Zpět na list:</t>
  </si>
  <si>
    <t>Rekapitulace stavby</t>
  </si>
  <si>
    <t>fig21</t>
  </si>
  <si>
    <t>100/100 - sloupky, pozednice, krokve</t>
  </si>
  <si>
    <t>188,8</t>
  </si>
  <si>
    <t>fig22</t>
  </si>
  <si>
    <t>20 mm bednění stěn</t>
  </si>
  <si>
    <t>54,4</t>
  </si>
  <si>
    <t>KRYCÍ LIST SOUPISU</t>
  </si>
  <si>
    <t>fig23</t>
  </si>
  <si>
    <t>50/50 laťování střech</t>
  </si>
  <si>
    <t>48</t>
  </si>
  <si>
    <t>fig31</t>
  </si>
  <si>
    <t>80/80 krokve</t>
  </si>
  <si>
    <t>32</t>
  </si>
  <si>
    <t>fig32</t>
  </si>
  <si>
    <t>160/60 pozednice</t>
  </si>
  <si>
    <t>18</t>
  </si>
  <si>
    <t>fig20</t>
  </si>
  <si>
    <t>100/120 vaznice</t>
  </si>
  <si>
    <t>20</t>
  </si>
  <si>
    <t>Objekt:</t>
  </si>
  <si>
    <t>1 - Terénní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</si>
  <si>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</si>
  <si>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</si>
  <si>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</si>
  <si>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</si>
  <si>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</si>
  <si>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</si>
  <si>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</si>
  <si>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</si>
  <si>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</si>
  <si>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</si>
  <si>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</si>
  <si>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</si>
  <si>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</si>
  <si>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</si>
  <si>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</si>
  <si>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</si>
  <si>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</si>
  <si>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</si>
  <si>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</si>
  <si>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787 - Dokončovací práce - zasklívání</t>
  </si>
  <si>
    <t xml:space="preserve">    799 -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</si>
  <si>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</si>
  <si>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</si>
  <si>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</si>
  <si>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</si>
  <si>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</si>
  <si>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</si>
  <si>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</si>
  <si>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</si>
  <si>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</si>
  <si>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</si>
  <si>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</si>
  <si>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</si>
  <si>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</si>
  <si>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</si>
  <si>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</si>
  <si>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</si>
  <si>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</si>
  <si>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</si>
  <si>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</si>
  <si>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</si>
  <si>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</si>
  <si>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</si>
  <si>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2018 02</t>
  </si>
  <si>
    <t>4</t>
  </si>
  <si>
    <t>894761186</t>
  </si>
  <si>
    <t>VV</t>
  </si>
  <si>
    <t>405,5</t>
  </si>
  <si>
    <t>113202111</t>
  </si>
  <si>
    <t>Vytrhání obrub krajníků obrubníků stojatých</t>
  </si>
  <si>
    <t>m</t>
  </si>
  <si>
    <t>307211909</t>
  </si>
  <si>
    <t>(2,5+1,25)*2*2                      "obruby záhonů"</t>
  </si>
  <si>
    <t>3</t>
  </si>
  <si>
    <t>121112112</t>
  </si>
  <si>
    <t>Sejmutí ornice tl vrstvy přes 150 mm ručně s vodorovným přemístěním do 50 m</t>
  </si>
  <si>
    <t>m3</t>
  </si>
  <si>
    <t>489730896</t>
  </si>
  <si>
    <t>184,0*0,25</t>
  </si>
  <si>
    <t>181111111</t>
  </si>
  <si>
    <t>Plošná úprava terénu do 500 m2 zemina tř 1 až 4 nerovnosti do 100 mm v rovinně a svahu do 1:5</t>
  </si>
  <si>
    <t>-1897500143</t>
  </si>
  <si>
    <t>5</t>
  </si>
  <si>
    <t>183101114</t>
  </si>
  <si>
    <t>Hloubení jamek bez výměny půdy zeminy tř 1 až 4 objem do 0,125 m3 v rovině a svahu do 1:5</t>
  </si>
  <si>
    <t>kus</t>
  </si>
  <si>
    <t>1277089731</t>
  </si>
  <si>
    <t>36                                              "jamky pro betonové bloky"</t>
  </si>
  <si>
    <t>6</t>
  </si>
  <si>
    <t>183101213</t>
  </si>
  <si>
    <t>Jamky pro výsadbu s výměnou 50 % půdy zeminy tř 1 až 4 objem do 0,05 m3 v rovině a svahu do 1:5</t>
  </si>
  <si>
    <t>783580734</t>
  </si>
  <si>
    <t>61                                      "výsadba trvalek"</t>
  </si>
  <si>
    <t>Mezisoučet</t>
  </si>
  <si>
    <t>7</t>
  </si>
  <si>
    <t>M</t>
  </si>
  <si>
    <t>10321100</t>
  </si>
  <si>
    <t>zahradní substrát pro výsadbu VL</t>
  </si>
  <si>
    <t>8</t>
  </si>
  <si>
    <t>969756817</t>
  </si>
  <si>
    <t>61*0,05*0,5                                      "výsadba trvalek"</t>
  </si>
  <si>
    <t>183101214</t>
  </si>
  <si>
    <t>Jamky pro výsadbu s výměnou 50 % půdy zeminy tř 1 až 4 objem do 0,125 m3 v rovině a svahu do 1:5</t>
  </si>
  <si>
    <t>493129389</t>
  </si>
  <si>
    <t>117                                    "výsadba keřů"</t>
  </si>
  <si>
    <t>9</t>
  </si>
  <si>
    <t>-862267887</t>
  </si>
  <si>
    <t>117*0,125*0,5                                    "výsadba keřů"</t>
  </si>
  <si>
    <t>10</t>
  </si>
  <si>
    <t>183101215</t>
  </si>
  <si>
    <t>Jamky pro výsadbu s výměnou 50 % půdy zeminy tř 1 až 4 objem do 0,4 m3 v rovině a svahu do 1:5</t>
  </si>
  <si>
    <t>842603497</t>
  </si>
  <si>
    <t>13                                                "výsadba stromů"</t>
  </si>
  <si>
    <t>11</t>
  </si>
  <si>
    <t>979012992</t>
  </si>
  <si>
    <t>13*0,4*0,5                                   "výsadba stromů"</t>
  </si>
  <si>
    <t>12</t>
  </si>
  <si>
    <t>183211312</t>
  </si>
  <si>
    <t xml:space="preserve">Výsadba trvalek </t>
  </si>
  <si>
    <t>-1834223617</t>
  </si>
  <si>
    <t>13</t>
  </si>
  <si>
    <t>Pol42</t>
  </si>
  <si>
    <t>MISCANTHUS CHINENSIS (Ozdobnice čínská)</t>
  </si>
  <si>
    <t>KS</t>
  </si>
  <si>
    <t>623126255</t>
  </si>
  <si>
    <t>14</t>
  </si>
  <si>
    <t>Pol43</t>
  </si>
  <si>
    <t>ECHINACEA PURPUREA (Třapatka nachová)</t>
  </si>
  <si>
    <t>-742833022</t>
  </si>
  <si>
    <t>Pol44</t>
  </si>
  <si>
    <t>PRIMULA JAPONICA (Prvosenka japonská)</t>
  </si>
  <si>
    <t>-1655479827</t>
  </si>
  <si>
    <t>16</t>
  </si>
  <si>
    <t>Pol45</t>
  </si>
  <si>
    <t>CAMPULA CARPATICABLUE CLIPS (Zvonek karpatský 'Blue Clips')</t>
  </si>
  <si>
    <t>-782999097</t>
  </si>
  <si>
    <t>17</t>
  </si>
  <si>
    <t>Pol46</t>
  </si>
  <si>
    <t>SALVIA NEMOROSA (Šalvěj hajní)</t>
  </si>
  <si>
    <t>2074237368</t>
  </si>
  <si>
    <t>Pol47</t>
  </si>
  <si>
    <t>ASTER APLINUS (Hvězdnice alpská)</t>
  </si>
  <si>
    <t>1881483816</t>
  </si>
  <si>
    <t>19</t>
  </si>
  <si>
    <t>Pol48</t>
  </si>
  <si>
    <t>ARUNCUS DIOICUS (Udatna lesní)</t>
  </si>
  <si>
    <t>734968053</t>
  </si>
  <si>
    <t>Pol49</t>
  </si>
  <si>
    <t>DELPHINIUMX CULTORUM SERIE PACIFIC (Ostrožka stračka velkokvětá Pacific)</t>
  </si>
  <si>
    <t>982026570</t>
  </si>
  <si>
    <t>Pol50</t>
  </si>
  <si>
    <t>COROEPSIS VERTICILLITA GRANGIFLORA (Krásnoočko přeslenité 'Grandiflora')</t>
  </si>
  <si>
    <t>1498423827</t>
  </si>
  <si>
    <t>22</t>
  </si>
  <si>
    <t>Pol51</t>
  </si>
  <si>
    <t>AJUGA REPTANS ATROPUR (Zběhovec plazivý 'Atropurpurea')</t>
  </si>
  <si>
    <t>864807559</t>
  </si>
  <si>
    <t>23</t>
  </si>
  <si>
    <t>Pol52</t>
  </si>
  <si>
    <t>DIANTHUS GRATIANOPOLITANUS (Hvozdík sivý)</t>
  </si>
  <si>
    <t>-1138789928</t>
  </si>
  <si>
    <t>24</t>
  </si>
  <si>
    <t>Pol53</t>
  </si>
  <si>
    <t>CHRYSANTHEMUM COCCINEUM (Kopretina šarlatová)</t>
  </si>
  <si>
    <t>-218645240</t>
  </si>
  <si>
    <t>25</t>
  </si>
  <si>
    <t>184102211</t>
  </si>
  <si>
    <t>Výsadba keře bez balu v do 1 m do jamky se zalitím v rovině a svahu do 1:5</t>
  </si>
  <si>
    <t>-1256736527</t>
  </si>
  <si>
    <t>11                                          "výsadba keřů ovocných"</t>
  </si>
  <si>
    <t>106                                       "výsadba keřů okrasných"</t>
  </si>
  <si>
    <t>26</t>
  </si>
  <si>
    <t>Pol10</t>
  </si>
  <si>
    <t>BUDDLEIA DAVIDII (Komule Davidova),40-60, kont</t>
  </si>
  <si>
    <t>-168723760</t>
  </si>
  <si>
    <t>27</t>
  </si>
  <si>
    <t>Pol11</t>
  </si>
  <si>
    <t>PRUNUS TENELLA FIRE HILL, (Mandloň nízká) 40-60, kont</t>
  </si>
  <si>
    <t>-1383380454</t>
  </si>
  <si>
    <t>28</t>
  </si>
  <si>
    <t>Pol12</t>
  </si>
  <si>
    <t>HYDRANGEA PANICULATA GRANDIFLORA (Hortenzie latnatá), 40-60, kont</t>
  </si>
  <si>
    <t>-502908569</t>
  </si>
  <si>
    <t>29</t>
  </si>
  <si>
    <t>Pol13</t>
  </si>
  <si>
    <t>JUNIPERUS COMMUNIS REPANDA (Jalovec obecný),20-30, kont</t>
  </si>
  <si>
    <t>894474179</t>
  </si>
  <si>
    <t>30</t>
  </si>
  <si>
    <t>Pol14</t>
  </si>
  <si>
    <t>SPIRAEA JAPONICA (Tavolník japonský), 20-30, kont</t>
  </si>
  <si>
    <t>1140712873</t>
  </si>
  <si>
    <t>31</t>
  </si>
  <si>
    <t>Pol15</t>
  </si>
  <si>
    <t>VIBURNUM OPULUS ROSEUM (Kalina obecná), 40-60, kont</t>
  </si>
  <si>
    <t>-197020647</t>
  </si>
  <si>
    <t>Pol16</t>
  </si>
  <si>
    <t>DEUTZIA GRACILIS (Trojpuk něžný), 20-30, kont</t>
  </si>
  <si>
    <t>-2136740191</t>
  </si>
  <si>
    <t>33</t>
  </si>
  <si>
    <t>Pol17</t>
  </si>
  <si>
    <t>CHAMAECYPARIS PISIFERA  FILIFERA AUREA NANA (Cypřišek hrachonosný), 20-30, kont</t>
  </si>
  <si>
    <t>1031166524</t>
  </si>
  <si>
    <t>34</t>
  </si>
  <si>
    <t>Pol18</t>
  </si>
  <si>
    <t>PHYSOCARPUS OPULIFOLIUS DIABOLO (Tavolna kalinolistá Diabolo), 20-30, kont</t>
  </si>
  <si>
    <t>101395899</t>
  </si>
  <si>
    <t>35</t>
  </si>
  <si>
    <t>Pol19</t>
  </si>
  <si>
    <t>WEIGELA FLORIDA VARIEGATA (Vajgélie květnatá), 20 -30, kont</t>
  </si>
  <si>
    <t>1914367461</t>
  </si>
  <si>
    <t>36</t>
  </si>
  <si>
    <t>Pol20</t>
  </si>
  <si>
    <t>WEIGELA FLORIDA FOLIIS PURPUREA (Vajgélie květnatá 'Purpurea'), 20 - 30, kont</t>
  </si>
  <si>
    <t>1577972676</t>
  </si>
  <si>
    <t>37</t>
  </si>
  <si>
    <t>Pol21</t>
  </si>
  <si>
    <t>MUCHOVNÍK LAMARKŮV (Amelanchier lamarckii) 40-60, kont</t>
  </si>
  <si>
    <t>-899056507</t>
  </si>
  <si>
    <t>38</t>
  </si>
  <si>
    <t>Pol22</t>
  </si>
  <si>
    <t>CARYOPTERIS CLANDONENSIS GRAND BLUE (Ořechokřídlec clandonský 'Grand Blue'), 20-30, kont</t>
  </si>
  <si>
    <t>724438375</t>
  </si>
  <si>
    <t>39</t>
  </si>
  <si>
    <t>Pol23</t>
  </si>
  <si>
    <t>COTONEASTER DAMMERI COLOR BEAUTY (Skalník dammerův Coral Beauty), 20-30, kont</t>
  </si>
  <si>
    <t>485936737</t>
  </si>
  <si>
    <t>40</t>
  </si>
  <si>
    <t>Pol24</t>
  </si>
  <si>
    <t>THUJA ORIENTALIS AUREA NANA (Zerav východní 'Aurea Nana' ), 20-30, kont</t>
  </si>
  <si>
    <t>1250013360</t>
  </si>
  <si>
    <t>41</t>
  </si>
  <si>
    <t>Pol25</t>
  </si>
  <si>
    <t>SYRINGA VULGARIS (Šeřík obecný) 30-40, kont</t>
  </si>
  <si>
    <t>-641335617</t>
  </si>
  <si>
    <t>42</t>
  </si>
  <si>
    <t>Pol26</t>
  </si>
  <si>
    <t>PEROVSKIE ATROPLICIFOLIA (Perovskie lebedolistá), 20-30, kont</t>
  </si>
  <si>
    <t>-846108623</t>
  </si>
  <si>
    <t>43</t>
  </si>
  <si>
    <t>Pol27</t>
  </si>
  <si>
    <t>HIBISCUS SYRIACUS (Ibišek syrský), 20-30, kont</t>
  </si>
  <si>
    <t>-889766031</t>
  </si>
  <si>
    <t>44</t>
  </si>
  <si>
    <t>Pol28</t>
  </si>
  <si>
    <t>CORYLUS MAXIMA PURPUREA (Líska největší), 40-60, kont</t>
  </si>
  <si>
    <t>1879526091</t>
  </si>
  <si>
    <t>45</t>
  </si>
  <si>
    <t>Pol29</t>
  </si>
  <si>
    <t>HyPERICUm CALYCINUM (Třezalka kalíškatá), 20-30, kont</t>
  </si>
  <si>
    <t>-708292887</t>
  </si>
  <si>
    <t>46</t>
  </si>
  <si>
    <t>Pol30</t>
  </si>
  <si>
    <t>SALIX INTEGRA HAKURO NISHIKI (Vrba prostřední 'Hakuro Nishiki'), 20-30, kont</t>
  </si>
  <si>
    <t>1205389314</t>
  </si>
  <si>
    <t>47</t>
  </si>
  <si>
    <t>Pol31</t>
  </si>
  <si>
    <t>POTENTILLA FRUTICOSA RED ACE (Mochna křovitá 'Red Ace'), 20-30, kont</t>
  </si>
  <si>
    <t>1332503302</t>
  </si>
  <si>
    <t>Pol32</t>
  </si>
  <si>
    <t>POTENTILA FRUTICOSA BLINK (Mochna křovitá), 20-30, kont</t>
  </si>
  <si>
    <t>-1005573982</t>
  </si>
  <si>
    <t>49</t>
  </si>
  <si>
    <t>Pol33</t>
  </si>
  <si>
    <t>PHILADELPHUS BELLE ETOILE (Pustoryl 'Belle Etoile'), 20 -30, kont</t>
  </si>
  <si>
    <t>-734524024</t>
  </si>
  <si>
    <t>50</t>
  </si>
  <si>
    <t>Pol34</t>
  </si>
  <si>
    <t>PHYSOCARPUS OPULIFOLIUS LUTEUS (Tavola kalinolistá),</t>
  </si>
  <si>
    <t>695493194</t>
  </si>
  <si>
    <t>51</t>
  </si>
  <si>
    <t>Pol35</t>
  </si>
  <si>
    <t>KANADSKÉ BURŮVKY, 40-60, kont</t>
  </si>
  <si>
    <t>-533239735</t>
  </si>
  <si>
    <t>52</t>
  </si>
  <si>
    <t>Pol36</t>
  </si>
  <si>
    <t>MIŠPULE, 40-60, kont</t>
  </si>
  <si>
    <t>1476867133</t>
  </si>
  <si>
    <t>53</t>
  </si>
  <si>
    <t>Pol37</t>
  </si>
  <si>
    <t>RYBÍZ BÍLÝ, 40-60, kont</t>
  </si>
  <si>
    <t>176376111</t>
  </si>
  <si>
    <t>54</t>
  </si>
  <si>
    <t>Pol38</t>
  </si>
  <si>
    <t>RYBÍZ ČERVENÝ, 40 -60, kont</t>
  </si>
  <si>
    <t>994256766</t>
  </si>
  <si>
    <t>55</t>
  </si>
  <si>
    <t>Pol39</t>
  </si>
  <si>
    <t>RYBÍZ ČERNÝ, 40 -60, kont</t>
  </si>
  <si>
    <t>1331983631</t>
  </si>
  <si>
    <t>56</t>
  </si>
  <si>
    <t>Pol40</t>
  </si>
  <si>
    <t>MALINA ČERVENÁ, 40-60, kont</t>
  </si>
  <si>
    <t>-343110661</t>
  </si>
  <si>
    <t>57</t>
  </si>
  <si>
    <t>Pol41</t>
  </si>
  <si>
    <t>ARONIE, 40 - 60, kont</t>
  </si>
  <si>
    <t>-1651178171</t>
  </si>
  <si>
    <t>58</t>
  </si>
  <si>
    <t>184102114</t>
  </si>
  <si>
    <t>Výsadba dřeviny s balem D do 0,5 m do jamky se zalitím v rovině a svahu do 1:5</t>
  </si>
  <si>
    <t>-1976936387</t>
  </si>
  <si>
    <t>10                                   "výsadba stromů listnatých"</t>
  </si>
  <si>
    <t>3                                     "výsadba stromů jehličnatých"</t>
  </si>
  <si>
    <t>59</t>
  </si>
  <si>
    <t>Pol1</t>
  </si>
  <si>
    <t>MALUS ROYAL BEAUTY (Okrasná jabloň), 14 - 16, ZB - zemní bal</t>
  </si>
  <si>
    <t>-1840776934</t>
  </si>
  <si>
    <t>60</t>
  </si>
  <si>
    <t>Pol2</t>
  </si>
  <si>
    <t>JABLOŇ ŠAMPION,14-16, ZB</t>
  </si>
  <si>
    <t>-1188481387</t>
  </si>
  <si>
    <t>61</t>
  </si>
  <si>
    <t>Pol3</t>
  </si>
  <si>
    <t>VIŠEŇ PODZIMNÍ, 14-16, ZB</t>
  </si>
  <si>
    <t>665266319</t>
  </si>
  <si>
    <t>62</t>
  </si>
  <si>
    <t>Pol4</t>
  </si>
  <si>
    <t>LABURNUM X WATERERI (Štědřenec - zlatý déšť), 14-16, ZB</t>
  </si>
  <si>
    <t>1645509484</t>
  </si>
  <si>
    <t>63</t>
  </si>
  <si>
    <t>Pol5</t>
  </si>
  <si>
    <t>ZELENÁ RENKLODA, 14-16, ZB</t>
  </si>
  <si>
    <t>630419563</t>
  </si>
  <si>
    <t>64</t>
  </si>
  <si>
    <t>Pol6</t>
  </si>
  <si>
    <t>SORBUS ARIA (Jeřáb muk), 14 -16, ZB</t>
  </si>
  <si>
    <t>-214978397</t>
  </si>
  <si>
    <t>65</t>
  </si>
  <si>
    <t>Pol7</t>
  </si>
  <si>
    <t>Nektarinka, 14-16, ZB</t>
  </si>
  <si>
    <t>2116483456</t>
  </si>
  <si>
    <t>66</t>
  </si>
  <si>
    <t>Pol8</t>
  </si>
  <si>
    <t>JABLOŃ SLOUPKOVITÁ, 14 -16, ZB</t>
  </si>
  <si>
    <t>2024397938</t>
  </si>
  <si>
    <t>67</t>
  </si>
  <si>
    <t>Pol9</t>
  </si>
  <si>
    <t>ABIES NORDMANNIANA (Jedle kavkazská)výška 80-100 cm, ZB</t>
  </si>
  <si>
    <t>723066258</t>
  </si>
  <si>
    <t>68</t>
  </si>
  <si>
    <t>184215133</t>
  </si>
  <si>
    <t>Ukotvení kmene dřevin třemi kůly D do 0,1 m délky do 3 m</t>
  </si>
  <si>
    <t>2102129219</t>
  </si>
  <si>
    <t>69</t>
  </si>
  <si>
    <t>60591255</t>
  </si>
  <si>
    <t>kůl vyvazovací dřevěný impregnovaný D 8cm dl 2,5m</t>
  </si>
  <si>
    <t>1188323304</t>
  </si>
  <si>
    <t>13*3</t>
  </si>
  <si>
    <t>70</t>
  </si>
  <si>
    <t>184911151</t>
  </si>
  <si>
    <t>Mulčování záhonů kačírkem tl. vrstvy do 0,05 m v rovině a svahu do 1:5</t>
  </si>
  <si>
    <t>-948239739</t>
  </si>
  <si>
    <t>40,0</t>
  </si>
  <si>
    <t>71</t>
  </si>
  <si>
    <t>58337402</t>
  </si>
  <si>
    <t>kamenivo dekorační (kačírek) frakce 16/22</t>
  </si>
  <si>
    <t>t</t>
  </si>
  <si>
    <t>1934924990</t>
  </si>
  <si>
    <t>40,0*0,125</t>
  </si>
  <si>
    <t>72</t>
  </si>
  <si>
    <t>184911311</t>
  </si>
  <si>
    <t>Položení mulčovací textilie v rovině a svahu do 1:5</t>
  </si>
  <si>
    <t>-1128239505</t>
  </si>
  <si>
    <t>239,0</t>
  </si>
  <si>
    <t>73</t>
  </si>
  <si>
    <t>69311080</t>
  </si>
  <si>
    <t>geotextilie netkaná PES 200g/m2</t>
  </si>
  <si>
    <t>-2104760341</t>
  </si>
  <si>
    <t>74</t>
  </si>
  <si>
    <t>184911421</t>
  </si>
  <si>
    <t>Mulčování rostlin kůrou tl. do 0,1 m v rovině a svahu do 1:5</t>
  </si>
  <si>
    <t>-254012557</t>
  </si>
  <si>
    <t>199,0</t>
  </si>
  <si>
    <t>75</t>
  </si>
  <si>
    <t>10391100</t>
  </si>
  <si>
    <t>kůra mulčovací VL</t>
  </si>
  <si>
    <t>-298732321</t>
  </si>
  <si>
    <t>199,0*0,10*1,03</t>
  </si>
  <si>
    <t>76</t>
  </si>
  <si>
    <t>251911551</t>
  </si>
  <si>
    <t>D+M hnojivo průmyslové kostky</t>
  </si>
  <si>
    <t>-1353819133</t>
  </si>
  <si>
    <t>13*5                                                          "stromy"</t>
  </si>
  <si>
    <t>117*1                                                        "keře"</t>
  </si>
  <si>
    <t>61*1                                                          "trvalky a traviny"</t>
  </si>
  <si>
    <t>Zakládání</t>
  </si>
  <si>
    <t>77</t>
  </si>
  <si>
    <t>275313611</t>
  </si>
  <si>
    <t>Základové patky z betonu tř. C 16/20</t>
  </si>
  <si>
    <t>1370579707</t>
  </si>
  <si>
    <t>0,3*0,3*0,8*32                           "patky pro kotvení dřevěných sloupků"</t>
  </si>
  <si>
    <t xml:space="preserve">Mezisoučet                         </t>
  </si>
  <si>
    <t>78</t>
  </si>
  <si>
    <t>275351121</t>
  </si>
  <si>
    <t>Zřízení bednění základových patek</t>
  </si>
  <si>
    <t>1656361250</t>
  </si>
  <si>
    <t>(0,3+0,3)*2*0,2*32                           "patky pro kotvení dřevěných sloupků"</t>
  </si>
  <si>
    <t>79</t>
  </si>
  <si>
    <t>275351122</t>
  </si>
  <si>
    <t>Odstranění bednění základových patek</t>
  </si>
  <si>
    <t>1987889194</t>
  </si>
  <si>
    <t>Svislé a kompletní konstrukce</t>
  </si>
  <si>
    <t>80</t>
  </si>
  <si>
    <t>311113136</t>
  </si>
  <si>
    <t>Nosná zeď tl do 500 mm z hladkých tvárnic ztraceného bednění včetně výplně z betonu tř. C 16/20</t>
  </si>
  <si>
    <t>763191063</t>
  </si>
  <si>
    <t>0,5*0,25*3                   "laboratoř"</t>
  </si>
  <si>
    <t>Komunikace pozemní</t>
  </si>
  <si>
    <t>81</t>
  </si>
  <si>
    <t>564730111</t>
  </si>
  <si>
    <t>Podklad z kameniva hrubého drceného vel. 16-32 mm tl 100 mm</t>
  </si>
  <si>
    <t>-744806235</t>
  </si>
  <si>
    <t>122,0                                        "mlatová plocha"</t>
  </si>
  <si>
    <t>82</t>
  </si>
  <si>
    <t>564750111</t>
  </si>
  <si>
    <t>Podklad z kameniva hrubého drceného vel. 16-32 mm tl 150 mm</t>
  </si>
  <si>
    <t>646583670</t>
  </si>
  <si>
    <t>184,0                                                  "kamenivo pro podloží"</t>
  </si>
  <si>
    <t>83</t>
  </si>
  <si>
    <t>593531211</t>
  </si>
  <si>
    <t>Kladení dlažby z plastových vegetačních tvárnic pro pěší bez zámku tl do 60 mm plochy do 50 m2</t>
  </si>
  <si>
    <t>-1659831969</t>
  </si>
  <si>
    <t>4,0*0,6                                       "laboratoř"</t>
  </si>
  <si>
    <t>84</t>
  </si>
  <si>
    <t>56245139</t>
  </si>
  <si>
    <t>panel mřížkový vegetační ze směsových plastů 800x600x60mm</t>
  </si>
  <si>
    <t>-926867074</t>
  </si>
  <si>
    <t>5                                       "laboratoř"</t>
  </si>
  <si>
    <t>85</t>
  </si>
  <si>
    <t>5944111111</t>
  </si>
  <si>
    <t>Dlažba z lomového kamene s provedením lože a vyplněním spár</t>
  </si>
  <si>
    <t>-1484896845</t>
  </si>
  <si>
    <t xml:space="preserve">4,0*3,0                                                             </t>
  </si>
  <si>
    <t>Mezisoučet                                          "výtvarný ateliér"</t>
  </si>
  <si>
    <t>4,0*3,0</t>
  </si>
  <si>
    <t>Mezisoučet                                          "dílna"</t>
  </si>
  <si>
    <t>Mezisoučet                                           "kuchyň"</t>
  </si>
  <si>
    <t>Mezisoučet                                           "chovatelská zóna"</t>
  </si>
  <si>
    <t>Mezisoučet                                          "laboratoř"</t>
  </si>
  <si>
    <t>Mezisoučet                                          "pěstitelská zóna"</t>
  </si>
  <si>
    <t>Součet</t>
  </si>
  <si>
    <t>Ostatní konstrukce a práce, bourání</t>
  </si>
  <si>
    <t>86</t>
  </si>
  <si>
    <t>916241112</t>
  </si>
  <si>
    <t>Osazení obrubníku kamenného ležatého bez boční opěry do lože z betonu prostého</t>
  </si>
  <si>
    <t>-909882808</t>
  </si>
  <si>
    <t>89,0</t>
  </si>
  <si>
    <t>87</t>
  </si>
  <si>
    <t>58381082</t>
  </si>
  <si>
    <t>haklík hrubý štípaný (1t=3m2)</t>
  </si>
  <si>
    <t>945212673</t>
  </si>
  <si>
    <t>89,0*0,25</t>
  </si>
  <si>
    <t>88</t>
  </si>
  <si>
    <t>916371211</t>
  </si>
  <si>
    <t>Osazení skrytého flexibilního zahradního obrubníku plastového jednostranným odkopáním zeminy</t>
  </si>
  <si>
    <t>1088490142</t>
  </si>
  <si>
    <t>165,0</t>
  </si>
  <si>
    <t>89</t>
  </si>
  <si>
    <t>27245176</t>
  </si>
  <si>
    <t>obrubník zahradní z recyklovaného materiálu 25 m x 125 mm x 4 mm</t>
  </si>
  <si>
    <t>1870920037</t>
  </si>
  <si>
    <t>90</t>
  </si>
  <si>
    <t>979024442</t>
  </si>
  <si>
    <t>Očištění vybouraných obrubníků a krajníků chodníkových</t>
  </si>
  <si>
    <t>1745607373</t>
  </si>
  <si>
    <t>997</t>
  </si>
  <si>
    <t>Přesun sutě</t>
  </si>
  <si>
    <t>91</t>
  </si>
  <si>
    <t>997221121</t>
  </si>
  <si>
    <t>Vodorovná doprava suti z kusových materiálů nošením do 50 m</t>
  </si>
  <si>
    <t>1001925300</t>
  </si>
  <si>
    <t>998</t>
  </si>
  <si>
    <t>Přesun hmot</t>
  </si>
  <si>
    <t>92</t>
  </si>
  <si>
    <t>998229112</t>
  </si>
  <si>
    <t>Přesun hmot ruční pro pozemní komunikace s krytem dlážděným na vzdálenost do 50 m</t>
  </si>
  <si>
    <t>-2030982086</t>
  </si>
  <si>
    <t>PSV</t>
  </si>
  <si>
    <t>Práce a dodávky PSV</t>
  </si>
  <si>
    <t>725</t>
  </si>
  <si>
    <t>Zdravotechnika - zařizovací předměty</t>
  </si>
  <si>
    <t>93</t>
  </si>
  <si>
    <t>725319111</t>
  </si>
  <si>
    <t>Montáž dřezu ostatních typů</t>
  </si>
  <si>
    <t>soubor</t>
  </si>
  <si>
    <t>-810556455</t>
  </si>
  <si>
    <t>1                                    "vybavení kuchyně"</t>
  </si>
  <si>
    <t>1                                    "pěstitelská zóna"</t>
  </si>
  <si>
    <t>94</t>
  </si>
  <si>
    <t>552310801</t>
  </si>
  <si>
    <t xml:space="preserve">dřez nerez vestavný matný </t>
  </si>
  <si>
    <t>1313498541</t>
  </si>
  <si>
    <t>95</t>
  </si>
  <si>
    <t>553442641</t>
  </si>
  <si>
    <t>Montáž a dodávka pozinkovaných nádob</t>
  </si>
  <si>
    <t>-428962171</t>
  </si>
  <si>
    <t>3                                               "laboratoř"</t>
  </si>
  <si>
    <t>762</t>
  </si>
  <si>
    <t>Konstrukce tesařské</t>
  </si>
  <si>
    <t>96</t>
  </si>
  <si>
    <t>762081150</t>
  </si>
  <si>
    <t>Hoblování hraněného řeziva ve staveništní dílně</t>
  </si>
  <si>
    <t>2070120502</t>
  </si>
  <si>
    <t xml:space="preserve">fig20*0,1*0,12                          </t>
  </si>
  <si>
    <t xml:space="preserve">fig21*0,1*0,1                          </t>
  </si>
  <si>
    <t xml:space="preserve">fig22*0,02                            </t>
  </si>
  <si>
    <t xml:space="preserve">fig23*2*0,06*0,04                           </t>
  </si>
  <si>
    <t>fig31*0,08*0,08</t>
  </si>
  <si>
    <t>fig32*0,16*0,06</t>
  </si>
  <si>
    <t>97</t>
  </si>
  <si>
    <t>762085103</t>
  </si>
  <si>
    <t>Montáž kotevních želez, příložek, patek nebo táhel</t>
  </si>
  <si>
    <t>-204888073</t>
  </si>
  <si>
    <t>7                                                               "kotvení sloupků"</t>
  </si>
  <si>
    <t>4                                                               "kotvení sloupků"</t>
  </si>
  <si>
    <t>98</t>
  </si>
  <si>
    <t>553999003</t>
  </si>
  <si>
    <t>kotvení sloupků</t>
  </si>
  <si>
    <t>-1529851676</t>
  </si>
  <si>
    <t>99</t>
  </si>
  <si>
    <t>762123110</t>
  </si>
  <si>
    <t>Montáž tesařských stěn vázaných z hraněného řeziva průřezové plochy do 100 cm2</t>
  </si>
  <si>
    <t>1355839650</t>
  </si>
  <si>
    <t>32,0                                      "80/80 - krokve"</t>
  </si>
  <si>
    <t>Mezisoučet             "pěstitelská zóna"</t>
  </si>
  <si>
    <t>18,0                                     "160/60 - pozednice"</t>
  </si>
  <si>
    <t>100</t>
  </si>
  <si>
    <t>762195000</t>
  </si>
  <si>
    <t>Spojovací prostředky pro montáž stěn, příček, bednění stěn</t>
  </si>
  <si>
    <t>-1249808466</t>
  </si>
  <si>
    <t>101</t>
  </si>
  <si>
    <t>60512125</t>
  </si>
  <si>
    <t>hranol stavební řezivo průřezu do 120cm2 do dl 6m</t>
  </si>
  <si>
    <t>-613118625</t>
  </si>
  <si>
    <t>fig31*0,08*0,08*1,1</t>
  </si>
  <si>
    <t>fig32*0,16*0,06*1,1</t>
  </si>
  <si>
    <t>102</t>
  </si>
  <si>
    <t>762332131</t>
  </si>
  <si>
    <t>Montáž vázaných kcí krovů pravidelných z hraněného řeziva průřezové plochy do 120 cm2</t>
  </si>
  <si>
    <t>-302900852</t>
  </si>
  <si>
    <t>1,8*2+1,6*5+4,0*1+2,3*2+3,0*6+0,9*8      "100/100 - sloupky, pozednice, krokve, vzpěry"</t>
  </si>
  <si>
    <t>Mezisoučet                                        "výtvarný ateliér"</t>
  </si>
  <si>
    <t>Mezisoučet                                            "dílna"</t>
  </si>
  <si>
    <t>4*1,8                                        "100/100 - sloupky"</t>
  </si>
  <si>
    <t xml:space="preserve">4,0*1,0                                                    "100/120 - vaznice" </t>
  </si>
  <si>
    <t>103</t>
  </si>
  <si>
    <t>762341250</t>
  </si>
  <si>
    <t>Montáž bednění střech rovných a šikmých sklonu do 60° z hoblovaných prken</t>
  </si>
  <si>
    <t>-319158866</t>
  </si>
  <si>
    <t>(2,5+3,5+2,5)*1,6                                   "hoblovaná prkna na stěnách tl. 20 mm"</t>
  </si>
  <si>
    <t>Mezisoučet                                            "výtvarný ateliér"</t>
  </si>
  <si>
    <t>104</t>
  </si>
  <si>
    <t>762342216</t>
  </si>
  <si>
    <t>Montáž laťování na střechách jednoduchých sklonu do 60° osové vzdálenosti do 600 mm</t>
  </si>
  <si>
    <t>138034104</t>
  </si>
  <si>
    <t>4,0*3,0                                                 "hoblované latě 60/40"</t>
  </si>
  <si>
    <t>105</t>
  </si>
  <si>
    <t>762395000</t>
  </si>
  <si>
    <t>Spojovací prostředky pro montáž krovu, bednění, laťování, světlíky, klíny</t>
  </si>
  <si>
    <t>-641651659</t>
  </si>
  <si>
    <t>106</t>
  </si>
  <si>
    <t>1603857287</t>
  </si>
  <si>
    <t xml:space="preserve">fig20*0,1*0,12*1,1                          </t>
  </si>
  <si>
    <t xml:space="preserve">fig21*0,1*0,1*1,1                          </t>
  </si>
  <si>
    <t>107</t>
  </si>
  <si>
    <t>60511112</t>
  </si>
  <si>
    <t>řezivo jehličnaté SM/BO 4-5m tl 24mm š 80+ jakost II-III</t>
  </si>
  <si>
    <t>-1937196454</t>
  </si>
  <si>
    <t xml:space="preserve">fig22*0,02*1,1                            </t>
  </si>
  <si>
    <t>108</t>
  </si>
  <si>
    <t>60514112</t>
  </si>
  <si>
    <t>latě střešní surové řezivo jehličnaté dl 4m</t>
  </si>
  <si>
    <t>398930026</t>
  </si>
  <si>
    <t xml:space="preserve">fig23*2*0,06*0,04*1,1                           </t>
  </si>
  <si>
    <t>109</t>
  </si>
  <si>
    <t>998762101</t>
  </si>
  <si>
    <t>Přesun hmot tonážní pro kce tesařské v objektech v do 6 m</t>
  </si>
  <si>
    <t>-458247166</t>
  </si>
  <si>
    <t>764</t>
  </si>
  <si>
    <t>Konstrukce klempířské</t>
  </si>
  <si>
    <t>110</t>
  </si>
  <si>
    <t>764511403</t>
  </si>
  <si>
    <t>Žlab podokapní půlkruhový z Pz plechu rš 250 mm</t>
  </si>
  <si>
    <t>275704266</t>
  </si>
  <si>
    <t xml:space="preserve">4,25                                                             </t>
  </si>
  <si>
    <t>4,25</t>
  </si>
  <si>
    <t>111</t>
  </si>
  <si>
    <t>764511443</t>
  </si>
  <si>
    <t>Kotlík oválný (trychtýřový) pro podokapní žlaby z Pz plechu 250/80 mm</t>
  </si>
  <si>
    <t>-1081561588</t>
  </si>
  <si>
    <t xml:space="preserve">1                                                             </t>
  </si>
  <si>
    <t>112</t>
  </si>
  <si>
    <t>764518421</t>
  </si>
  <si>
    <t>Svody kruhové včetně objímek, kolen, odskoků z Pz plechu průměru 80 mm</t>
  </si>
  <si>
    <t>-1858749783</t>
  </si>
  <si>
    <t xml:space="preserve">0,5                                                             </t>
  </si>
  <si>
    <t>0,5</t>
  </si>
  <si>
    <t>113</t>
  </si>
  <si>
    <t>998764101</t>
  </si>
  <si>
    <t>Přesun hmot tonážní pro konstrukce klempířské v objektech v do 6 m</t>
  </si>
  <si>
    <t>817995231</t>
  </si>
  <si>
    <t>766</t>
  </si>
  <si>
    <t>Konstrukce truhlářské</t>
  </si>
  <si>
    <t>114</t>
  </si>
  <si>
    <t>766414243</t>
  </si>
  <si>
    <t>Montáž obložení stěn plochy do 5 m2 panely z aglomerovaných desek přes 1,50 m2</t>
  </si>
  <si>
    <t>1553733257</t>
  </si>
  <si>
    <t>2,5*0,8</t>
  </si>
  <si>
    <t>115</t>
  </si>
  <si>
    <t>606211321</t>
  </si>
  <si>
    <t>překližka truhlářská tl 12 mm včetně nátěru</t>
  </si>
  <si>
    <t>182907821</t>
  </si>
  <si>
    <t>116</t>
  </si>
  <si>
    <t>7666941211</t>
  </si>
  <si>
    <t xml:space="preserve">Montáž parapetních desek dřevěných nebo plastových šířky přes 30 cm </t>
  </si>
  <si>
    <t>-800531139</t>
  </si>
  <si>
    <t>2,0</t>
  </si>
  <si>
    <t>117</t>
  </si>
  <si>
    <t>607941091</t>
  </si>
  <si>
    <t>deska parapetní dřevotřísková 0,6 m- tl. 40 mm</t>
  </si>
  <si>
    <t>-100096671</t>
  </si>
  <si>
    <t>118</t>
  </si>
  <si>
    <t>605913203</t>
  </si>
  <si>
    <t>montáž a dodávka dřevěných hoblovaných palet velikosti do 120/80 cm včetně povrchové úpravy</t>
  </si>
  <si>
    <t>-1383637923</t>
  </si>
  <si>
    <t>119</t>
  </si>
  <si>
    <t>7666992111</t>
  </si>
  <si>
    <t xml:space="preserve">Montáž truhlářských desek lavic </t>
  </si>
  <si>
    <t>-285439044</t>
  </si>
  <si>
    <t>3,0</t>
  </si>
  <si>
    <t>120</t>
  </si>
  <si>
    <t>606211431</t>
  </si>
  <si>
    <t>překližka truhlářská tl 18 mm včetně nátěru</t>
  </si>
  <si>
    <t>1498174142</t>
  </si>
  <si>
    <t>3,0*0,6</t>
  </si>
  <si>
    <t>121</t>
  </si>
  <si>
    <t>766821111</t>
  </si>
  <si>
    <t>Montáž korpusu vestavěné skříně policové jednokřídlové</t>
  </si>
  <si>
    <t>-586740378</t>
  </si>
  <si>
    <t>122</t>
  </si>
  <si>
    <t>615101011</t>
  </si>
  <si>
    <t>skříň dřevěná 1500x600x500 mm včetně nátěru</t>
  </si>
  <si>
    <t>-1235130374</t>
  </si>
  <si>
    <t>123</t>
  </si>
  <si>
    <t>998766101</t>
  </si>
  <si>
    <t>Přesun hmot tonážní pro konstrukce truhlářské v objektech v do 6 m</t>
  </si>
  <si>
    <t>348725618</t>
  </si>
  <si>
    <t>783</t>
  </si>
  <si>
    <t>Dokončovací práce - nátěry</t>
  </si>
  <si>
    <t>124</t>
  </si>
  <si>
    <t>783268111</t>
  </si>
  <si>
    <t>Lazurovací dvojnásobný olejový nátěr tesařských konstrukcí</t>
  </si>
  <si>
    <t>598999589</t>
  </si>
  <si>
    <t xml:space="preserve">fig20*(0,1+0,12)*2                            </t>
  </si>
  <si>
    <t xml:space="preserve">fig21*(0,1+0,1)*2                            </t>
  </si>
  <si>
    <t xml:space="preserve">fig22*2                               </t>
  </si>
  <si>
    <t xml:space="preserve">fig23*2*(0,06+0,04)*2        </t>
  </si>
  <si>
    <t>fig31*(0,08+0,08)*2</t>
  </si>
  <si>
    <t>fig32*(0,16+0,06)*2</t>
  </si>
  <si>
    <t>787</t>
  </si>
  <si>
    <t>Dokončovací práce - zasklívání</t>
  </si>
  <si>
    <t>125</t>
  </si>
  <si>
    <t>787327125</t>
  </si>
  <si>
    <t>Zasklívání střech PC profilem komůrkovým do PC profilu s krycí a přítlačnou lištou tl 16 mm</t>
  </si>
  <si>
    <t>65060490</t>
  </si>
  <si>
    <t xml:space="preserve">4,2*3,0                                                             </t>
  </si>
  <si>
    <t>4,2*3,0</t>
  </si>
  <si>
    <t>126</t>
  </si>
  <si>
    <t>998787101</t>
  </si>
  <si>
    <t>Přesun hmot tonážní pro zasklívání v objektech v do 6 m</t>
  </si>
  <si>
    <t>575952376</t>
  </si>
  <si>
    <t>799</t>
  </si>
  <si>
    <t>Ostatní</t>
  </si>
  <si>
    <t>127</t>
  </si>
  <si>
    <t>615990011</t>
  </si>
  <si>
    <t>M+D vybavení meteostanice - vertikální metr na měření vrstvy sněhu (200 cm)</t>
  </si>
  <si>
    <t>665236537</t>
  </si>
  <si>
    <t>128</t>
  </si>
  <si>
    <t>615990012</t>
  </si>
  <si>
    <t>M+D vybavení meteostanice - naučné panely 100 x 150 cm - popisovatelné plastové desky</t>
  </si>
  <si>
    <t>1182537691</t>
  </si>
  <si>
    <t>129</t>
  </si>
  <si>
    <t>615990013</t>
  </si>
  <si>
    <t>M+D vybavení meteostanice - Srážkoměr</t>
  </si>
  <si>
    <t>1497739030</t>
  </si>
  <si>
    <t>130</t>
  </si>
  <si>
    <t>615990014</t>
  </si>
  <si>
    <t>M+D vybavení meteostanice - sluneční vodorovné hodiny</t>
  </si>
  <si>
    <t>799663281</t>
  </si>
  <si>
    <t>131</t>
  </si>
  <si>
    <t>615990021</t>
  </si>
  <si>
    <t>M+D vybavení laboratoře - pozinkované nádoby vodní kaskáda</t>
  </si>
  <si>
    <t>80666224</t>
  </si>
  <si>
    <t>132</t>
  </si>
  <si>
    <t>615990022</t>
  </si>
  <si>
    <t>M+D vybavení laboratoře - plastové hadice</t>
  </si>
  <si>
    <t>-1239158612</t>
  </si>
  <si>
    <t>133</t>
  </si>
  <si>
    <t>615990023</t>
  </si>
  <si>
    <t>M+D vybavení laboratoře - plastové nádoby a trychtýře</t>
  </si>
  <si>
    <t>-1976233718</t>
  </si>
  <si>
    <t>134</t>
  </si>
  <si>
    <t>615990024</t>
  </si>
  <si>
    <t>M+D vybavení laboratoře - rámy na přírodní obrazy 120 x 180 cm</t>
  </si>
  <si>
    <t>1833812535</t>
  </si>
  <si>
    <t>135</t>
  </si>
  <si>
    <t>615990025</t>
  </si>
  <si>
    <t>M+D vybavení laboratoře - přírodní provazy</t>
  </si>
  <si>
    <t>173988271</t>
  </si>
  <si>
    <t>2 -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</si>
  <si>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</si>
  <si>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</si>
  <si>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</si>
  <si>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</si>
  <si>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</si>
  <si>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</si>
  <si>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</si>
  <si>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</si>
  <si>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</si>
  <si>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</si>
  <si>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</si>
  <si>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</si>
  <si>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</si>
  <si>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</si>
  <si>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</si>
  <si>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</si>
  <si>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</si>
  <si>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1975587709</t>
  </si>
  <si>
    <t>VRN2</t>
  </si>
  <si>
    <t>Příprava staveniště</t>
  </si>
  <si>
    <t>020001000</t>
  </si>
  <si>
    <t>-1275722917</t>
  </si>
  <si>
    <t>VRN3</t>
  </si>
  <si>
    <t>Zařízení staveniště</t>
  </si>
  <si>
    <t>030001000</t>
  </si>
  <si>
    <t>573412023</t>
  </si>
  <si>
    <t>VRN4</t>
  </si>
  <si>
    <t>Inženýrská činnost</t>
  </si>
  <si>
    <t>040001000</t>
  </si>
  <si>
    <t>-136636747</t>
  </si>
  <si>
    <t>VRN5</t>
  </si>
  <si>
    <t>Finanční náklady</t>
  </si>
  <si>
    <t>050001000</t>
  </si>
  <si>
    <t>-1216145883</t>
  </si>
  <si>
    <t>VRN6</t>
  </si>
  <si>
    <t>Územní vlivy</t>
  </si>
  <si>
    <t>060001000</t>
  </si>
  <si>
    <t>-998185563</t>
  </si>
  <si>
    <t>VRN7</t>
  </si>
  <si>
    <t>Provozní vlivy</t>
  </si>
  <si>
    <t>070001000</t>
  </si>
  <si>
    <t>-534684621</t>
  </si>
  <si>
    <t>VRN8</t>
  </si>
  <si>
    <t>Přesun stavebních kapacit</t>
  </si>
  <si>
    <t>080001000</t>
  </si>
  <si>
    <t>Další náklady na pracovníky</t>
  </si>
  <si>
    <t>-73324048</t>
  </si>
  <si>
    <t>VRN9</t>
  </si>
  <si>
    <t>Ostatní náklady</t>
  </si>
  <si>
    <t>090001000</t>
  </si>
  <si>
    <t>-1127776205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</si>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</sst>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8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0" fontId="0" fillId="6" borderId="9" xfId="0" applyFont="1" applyFill="1" applyBorder="1" applyAlignment="1" applyProtection="1">
      <alignment vertical="center"/>
      <protection locked="0"/>
    </xf>
    <xf numFmtId="4" fontId="4" fillId="6" borderId="9" xfId="0" applyNumberFormat="1" applyFont="1" applyFill="1" applyBorder="1" applyAlignment="1">
      <alignment vertical="center"/>
    </xf>
    <xf numFmtId="0" fontId="0" fillId="6" borderId="26" xfId="0" applyFont="1" applyFill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>
      <alignment horizontal="right" vertical="center"/>
    </xf>
    <xf numFmtId="0" fontId="0" fillId="6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5" xfId="0" applyNumberFormat="1" applyFont="1" applyBorder="1" applyAlignment="1">
      <alignment/>
    </xf>
    <xf numFmtId="166" fontId="34" fillId="0" borderId="16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4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4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4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3" t="s">
        <v>8</v>
      </c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11</v>
      </c>
      <c r="BT3" s="24" t="s">
        <v>12</v>
      </c>
    </row>
    <row r="4" spans="2:71" ht="36.95" customHeight="1">
      <c r="B4" s="28"/>
      <c r="C4" s="29"/>
      <c r="D4" s="30" t="s">
        <v>13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14</v>
      </c>
      <c r="BE4" s="33" t="s">
        <v>15</v>
      </c>
      <c r="BS4" s="24" t="s">
        <v>16</v>
      </c>
    </row>
    <row r="5" spans="2:71" ht="14.4" customHeight="1">
      <c r="B5" s="28"/>
      <c r="C5" s="29"/>
      <c r="D5" s="34" t="s">
        <v>17</v>
      </c>
      <c r="E5" s="29"/>
      <c r="F5" s="29"/>
      <c r="G5" s="29"/>
      <c r="H5" s="29"/>
      <c r="I5" s="29"/>
      <c r="J5" s="29"/>
      <c r="K5" s="35" t="s">
        <v>18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19</v>
      </c>
      <c r="BS5" s="24" t="s">
        <v>9</v>
      </c>
    </row>
    <row r="6" spans="2:71" ht="36.95" customHeight="1">
      <c r="B6" s="28"/>
      <c r="C6" s="29"/>
      <c r="D6" s="37" t="s">
        <v>20</v>
      </c>
      <c r="E6" s="29"/>
      <c r="F6" s="29"/>
      <c r="G6" s="29"/>
      <c r="H6" s="29"/>
      <c r="I6" s="29"/>
      <c r="J6" s="29"/>
      <c r="K6" s="38" t="s">
        <v>21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9</v>
      </c>
    </row>
    <row r="7" spans="2:71" ht="14.4" customHeight="1">
      <c r="B7" s="28"/>
      <c r="C7" s="29"/>
      <c r="D7" s="40" t="s">
        <v>22</v>
      </c>
      <c r="E7" s="29"/>
      <c r="F7" s="29"/>
      <c r="G7" s="29"/>
      <c r="H7" s="29"/>
      <c r="I7" s="29"/>
      <c r="J7" s="29"/>
      <c r="K7" s="35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5</v>
      </c>
      <c r="AO7" s="29"/>
      <c r="AP7" s="29"/>
      <c r="AQ7" s="31"/>
      <c r="BE7" s="39"/>
      <c r="BS7" s="24" t="s">
        <v>11</v>
      </c>
    </row>
    <row r="8" spans="2:71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11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11</v>
      </c>
    </row>
    <row r="10" spans="2:71" ht="14.4" customHeight="1">
      <c r="B10" s="28"/>
      <c r="C10" s="29"/>
      <c r="D10" s="40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29</v>
      </c>
      <c r="AL10" s="29"/>
      <c r="AM10" s="29"/>
      <c r="AN10" s="35" t="s">
        <v>5</v>
      </c>
      <c r="AO10" s="29"/>
      <c r="AP10" s="29"/>
      <c r="AQ10" s="31"/>
      <c r="BE10" s="39"/>
      <c r="BS10" s="24" t="s">
        <v>9</v>
      </c>
    </row>
    <row r="11" spans="2:71" ht="18.45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31</v>
      </c>
      <c r="AL11" s="29"/>
      <c r="AM11" s="29"/>
      <c r="AN11" s="35" t="s">
        <v>5</v>
      </c>
      <c r="AO11" s="29"/>
      <c r="AP11" s="29"/>
      <c r="AQ11" s="31"/>
      <c r="BE11" s="39"/>
      <c r="BS11" s="24" t="s">
        <v>9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11</v>
      </c>
    </row>
    <row r="13" spans="2:71" ht="14.4" customHeight="1">
      <c r="B13" s="28"/>
      <c r="C13" s="29"/>
      <c r="D13" s="40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29</v>
      </c>
      <c r="AL13" s="29"/>
      <c r="AM13" s="29"/>
      <c r="AN13" s="42" t="s">
        <v>33</v>
      </c>
      <c r="AO13" s="29"/>
      <c r="AP13" s="29"/>
      <c r="AQ13" s="31"/>
      <c r="BE13" s="39"/>
      <c r="BS13" s="24" t="s">
        <v>11</v>
      </c>
    </row>
    <row r="14" spans="2:71" ht="13.5">
      <c r="B14" s="28"/>
      <c r="C14" s="29"/>
      <c r="D14" s="29"/>
      <c r="E14" s="42" t="s">
        <v>33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31</v>
      </c>
      <c r="AL14" s="29"/>
      <c r="AM14" s="29"/>
      <c r="AN14" s="42" t="s">
        <v>33</v>
      </c>
      <c r="AO14" s="29"/>
      <c r="AP14" s="29"/>
      <c r="AQ14" s="31"/>
      <c r="BE14" s="39"/>
      <c r="BS14" s="24" t="s">
        <v>11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29</v>
      </c>
      <c r="AL16" s="29"/>
      <c r="AM16" s="29"/>
      <c r="AN16" s="35" t="s">
        <v>5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31</v>
      </c>
      <c r="AL17" s="29"/>
      <c r="AM17" s="29"/>
      <c r="AN17" s="35" t="s">
        <v>5</v>
      </c>
      <c r="AO17" s="29"/>
      <c r="AP17" s="29"/>
      <c r="AQ17" s="31"/>
      <c r="BE17" s="39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11</v>
      </c>
    </row>
    <row r="19" spans="2:71" ht="14.4" customHeight="1">
      <c r="B19" s="28"/>
      <c r="C19" s="29"/>
      <c r="D19" s="40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11</v>
      </c>
    </row>
    <row r="20" spans="2:71" ht="16.5" customHeight="1">
      <c r="B20" s="28"/>
      <c r="C20" s="29"/>
      <c r="D20" s="29"/>
      <c r="E20" s="44" t="s">
        <v>5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36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38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ROUND(AG51,0)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39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40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41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42</v>
      </c>
      <c r="E26" s="54"/>
      <c r="F26" s="55" t="s">
        <v>43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ROUND(AZ51,0)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ROUND(AV51,0)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44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ROUND(BA51,0)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ROUND(AW51,0)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45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ROUND(BB51,0)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46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ROUND(BC51,0)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47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ROUND(BD51,0)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49</v>
      </c>
      <c r="U32" s="61"/>
      <c r="V32" s="61"/>
      <c r="W32" s="61"/>
      <c r="X32" s="63" t="s">
        <v>50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46"/>
    </row>
    <row r="39" spans="2:44" s="1" customFormat="1" ht="36.95" customHeight="1">
      <c r="B39" s="46"/>
      <c r="C39" s="72" t="s">
        <v>51</v>
      </c>
      <c r="AR39" s="46"/>
    </row>
    <row r="40" spans="2:44" s="1" customFormat="1" ht="6.95" customHeight="1">
      <c r="B40" s="46"/>
      <c r="AR40" s="46"/>
    </row>
    <row r="41" spans="2:44" s="3" customFormat="1" ht="14.4" customHeight="1">
      <c r="B41" s="73"/>
      <c r="C41" s="74" t="s">
        <v>17</v>
      </c>
      <c r="L41" s="3" t="str">
        <f>K5</f>
        <v>MestoDK1</v>
      </c>
      <c r="AR41" s="73"/>
    </row>
    <row r="42" spans="2:44" s="4" customFormat="1" ht="36.95" customHeight="1">
      <c r="B42" s="75"/>
      <c r="C42" s="76" t="s">
        <v>20</v>
      </c>
      <c r="L42" s="77" t="str">
        <f>K6</f>
        <v>MŠ Drtinova - Terénní úprava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R42" s="75"/>
    </row>
    <row r="43" spans="2:44" s="1" customFormat="1" ht="6.95" customHeight="1">
      <c r="B43" s="46"/>
      <c r="AR43" s="46"/>
    </row>
    <row r="44" spans="2:44" s="1" customFormat="1" ht="13.5">
      <c r="B44" s="46"/>
      <c r="C44" s="74" t="s">
        <v>24</v>
      </c>
      <c r="L44" s="78" t="str">
        <f>IF(K8="","",K8)</f>
        <v>Dvůr Králové nad Labem</v>
      </c>
      <c r="AI44" s="74" t="s">
        <v>26</v>
      </c>
      <c r="AM44" s="79" t="str">
        <f>IF(AN8="","",AN8)</f>
        <v>17. 4. 2019</v>
      </c>
      <c r="AN44" s="79"/>
      <c r="AR44" s="46"/>
    </row>
    <row r="45" spans="2:44" s="1" customFormat="1" ht="6.95" customHeight="1">
      <c r="B45" s="46"/>
      <c r="AR45" s="46"/>
    </row>
    <row r="46" spans="2:56" s="1" customFormat="1" ht="13.5">
      <c r="B46" s="46"/>
      <c r="C46" s="74" t="s">
        <v>28</v>
      </c>
      <c r="L46" s="3" t="str">
        <f>IF(E11="","",E11)</f>
        <v>Město Dvůr Králové n.L., Náměstí TGM 38</v>
      </c>
      <c r="AI46" s="74" t="s">
        <v>34</v>
      </c>
      <c r="AM46" s="3" t="str">
        <f>IF(E17="","",E17)</f>
        <v>arch. Seidlová</v>
      </c>
      <c r="AN46" s="3"/>
      <c r="AO46" s="3"/>
      <c r="AP46" s="3"/>
      <c r="AR46" s="46"/>
      <c r="AS46" s="80" t="s">
        <v>52</v>
      </c>
      <c r="AT46" s="81"/>
      <c r="AU46" s="82"/>
      <c r="AV46" s="82"/>
      <c r="AW46" s="82"/>
      <c r="AX46" s="82"/>
      <c r="AY46" s="82"/>
      <c r="AZ46" s="82"/>
      <c r="BA46" s="82"/>
      <c r="BB46" s="82"/>
      <c r="BC46" s="82"/>
      <c r="BD46" s="83"/>
    </row>
    <row r="47" spans="2:56" s="1" customFormat="1" ht="13.5">
      <c r="B47" s="46"/>
      <c r="C47" s="74" t="s">
        <v>32</v>
      </c>
      <c r="L47" s="3" t="str">
        <f>IF(E14="Vyplň údaj","",E14)</f>
        <v/>
      </c>
      <c r="AR47" s="46"/>
      <c r="AS47" s="84"/>
      <c r="AT47" s="55"/>
      <c r="AU47" s="47"/>
      <c r="AV47" s="47"/>
      <c r="AW47" s="47"/>
      <c r="AX47" s="47"/>
      <c r="AY47" s="47"/>
      <c r="AZ47" s="47"/>
      <c r="BA47" s="47"/>
      <c r="BB47" s="47"/>
      <c r="BC47" s="47"/>
      <c r="BD47" s="85"/>
    </row>
    <row r="48" spans="2:56" s="1" customFormat="1" ht="10.8" customHeight="1">
      <c r="B48" s="46"/>
      <c r="AR48" s="46"/>
      <c r="AS48" s="8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85"/>
    </row>
    <row r="49" spans="2:56" s="1" customFormat="1" ht="29.25" customHeight="1">
      <c r="B49" s="46"/>
      <c r="C49" s="86" t="s">
        <v>53</v>
      </c>
      <c r="D49" s="87"/>
      <c r="E49" s="87"/>
      <c r="F49" s="87"/>
      <c r="G49" s="87"/>
      <c r="H49" s="88"/>
      <c r="I49" s="89" t="s">
        <v>54</v>
      </c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0" t="s">
        <v>55</v>
      </c>
      <c r="AH49" s="87"/>
      <c r="AI49" s="87"/>
      <c r="AJ49" s="87"/>
      <c r="AK49" s="87"/>
      <c r="AL49" s="87"/>
      <c r="AM49" s="87"/>
      <c r="AN49" s="89" t="s">
        <v>56</v>
      </c>
      <c r="AO49" s="87"/>
      <c r="AP49" s="87"/>
      <c r="AQ49" s="91" t="s">
        <v>57</v>
      </c>
      <c r="AR49" s="46"/>
      <c r="AS49" s="92" t="s">
        <v>58</v>
      </c>
      <c r="AT49" s="93" t="s">
        <v>59</v>
      </c>
      <c r="AU49" s="93" t="s">
        <v>60</v>
      </c>
      <c r="AV49" s="93" t="s">
        <v>61</v>
      </c>
      <c r="AW49" s="93" t="s">
        <v>62</v>
      </c>
      <c r="AX49" s="93" t="s">
        <v>63</v>
      </c>
      <c r="AY49" s="93" t="s">
        <v>64</v>
      </c>
      <c r="AZ49" s="93" t="s">
        <v>65</v>
      </c>
      <c r="BA49" s="93" t="s">
        <v>66</v>
      </c>
      <c r="BB49" s="93" t="s">
        <v>67</v>
      </c>
      <c r="BC49" s="93" t="s">
        <v>68</v>
      </c>
      <c r="BD49" s="94" t="s">
        <v>69</v>
      </c>
    </row>
    <row r="50" spans="2:56" s="1" customFormat="1" ht="10.8" customHeight="1">
      <c r="B50" s="46"/>
      <c r="AR50" s="46"/>
      <c r="AS50" s="95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" customHeight="1">
      <c r="B51" s="75"/>
      <c r="C51" s="96" t="s">
        <v>70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8">
        <f>ROUND(SUM(AG52:AG53),0)</f>
        <v>0</v>
      </c>
      <c r="AH51" s="98"/>
      <c r="AI51" s="98"/>
      <c r="AJ51" s="98"/>
      <c r="AK51" s="98"/>
      <c r="AL51" s="98"/>
      <c r="AM51" s="98"/>
      <c r="AN51" s="99">
        <f>SUM(AG51,AT51)</f>
        <v>0</v>
      </c>
      <c r="AO51" s="99"/>
      <c r="AP51" s="99"/>
      <c r="AQ51" s="100" t="s">
        <v>5</v>
      </c>
      <c r="AR51" s="75"/>
      <c r="AS51" s="101">
        <f>ROUND(SUM(AS52:AS53),0)</f>
        <v>0</v>
      </c>
      <c r="AT51" s="102">
        <f>ROUND(SUM(AV51:AW51),0)</f>
        <v>0</v>
      </c>
      <c r="AU51" s="103">
        <f>ROUND(SUM(AU52:AU53),5)</f>
        <v>0</v>
      </c>
      <c r="AV51" s="102">
        <f>ROUND(AZ51*L26,0)</f>
        <v>0</v>
      </c>
      <c r="AW51" s="102">
        <f>ROUND(BA51*L27,0)</f>
        <v>0</v>
      </c>
      <c r="AX51" s="102">
        <f>ROUND(BB51*L26,0)</f>
        <v>0</v>
      </c>
      <c r="AY51" s="102">
        <f>ROUND(BC51*L27,0)</f>
        <v>0</v>
      </c>
      <c r="AZ51" s="102">
        <f>ROUND(SUM(AZ52:AZ53),0)</f>
        <v>0</v>
      </c>
      <c r="BA51" s="102">
        <f>ROUND(SUM(BA52:BA53),0)</f>
        <v>0</v>
      </c>
      <c r="BB51" s="102">
        <f>ROUND(SUM(BB52:BB53),0)</f>
        <v>0</v>
      </c>
      <c r="BC51" s="102">
        <f>ROUND(SUM(BC52:BC53),0)</f>
        <v>0</v>
      </c>
      <c r="BD51" s="104">
        <f>ROUND(SUM(BD52:BD53),0)</f>
        <v>0</v>
      </c>
      <c r="BS51" s="76" t="s">
        <v>71</v>
      </c>
      <c r="BT51" s="76" t="s">
        <v>72</v>
      </c>
      <c r="BU51" s="105" t="s">
        <v>73</v>
      </c>
      <c r="BV51" s="76" t="s">
        <v>74</v>
      </c>
      <c r="BW51" s="76" t="s">
        <v>7</v>
      </c>
      <c r="BX51" s="76" t="s">
        <v>75</v>
      </c>
      <c r="CL51" s="76" t="s">
        <v>5</v>
      </c>
    </row>
    <row r="52" spans="1:91" s="5" customFormat="1" ht="16.5" customHeight="1">
      <c r="A52" s="106" t="s">
        <v>76</v>
      </c>
      <c r="B52" s="107"/>
      <c r="C52" s="108"/>
      <c r="D52" s="109" t="s">
        <v>11</v>
      </c>
      <c r="E52" s="109"/>
      <c r="F52" s="109"/>
      <c r="G52" s="109"/>
      <c r="H52" s="109"/>
      <c r="I52" s="110"/>
      <c r="J52" s="109" t="s">
        <v>77</v>
      </c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1">
        <f>'1 - Terénní úpravy'!J27</f>
        <v>0</v>
      </c>
      <c r="AH52" s="110"/>
      <c r="AI52" s="110"/>
      <c r="AJ52" s="110"/>
      <c r="AK52" s="110"/>
      <c r="AL52" s="110"/>
      <c r="AM52" s="110"/>
      <c r="AN52" s="111">
        <f>SUM(AG52,AT52)</f>
        <v>0</v>
      </c>
      <c r="AO52" s="110"/>
      <c r="AP52" s="110"/>
      <c r="AQ52" s="112" t="s">
        <v>78</v>
      </c>
      <c r="AR52" s="107"/>
      <c r="AS52" s="113">
        <v>0</v>
      </c>
      <c r="AT52" s="114">
        <f>ROUND(SUM(AV52:AW52),0)</f>
        <v>0</v>
      </c>
      <c r="AU52" s="115">
        <f>'1 - Terénní úpravy'!P92</f>
        <v>0</v>
      </c>
      <c r="AV52" s="114">
        <f>'1 - Terénní úpravy'!J30</f>
        <v>0</v>
      </c>
      <c r="AW52" s="114">
        <f>'1 - Terénní úpravy'!J31</f>
        <v>0</v>
      </c>
      <c r="AX52" s="114">
        <f>'1 - Terénní úpravy'!J32</f>
        <v>0</v>
      </c>
      <c r="AY52" s="114">
        <f>'1 - Terénní úpravy'!J33</f>
        <v>0</v>
      </c>
      <c r="AZ52" s="114">
        <f>'1 - Terénní úpravy'!F30</f>
        <v>0</v>
      </c>
      <c r="BA52" s="114">
        <f>'1 - Terénní úpravy'!F31</f>
        <v>0</v>
      </c>
      <c r="BB52" s="114">
        <f>'1 - Terénní úpravy'!F32</f>
        <v>0</v>
      </c>
      <c r="BC52" s="114">
        <f>'1 - Terénní úpravy'!F33</f>
        <v>0</v>
      </c>
      <c r="BD52" s="116">
        <f>'1 - Terénní úpravy'!F34</f>
        <v>0</v>
      </c>
      <c r="BT52" s="117" t="s">
        <v>11</v>
      </c>
      <c r="BV52" s="117" t="s">
        <v>74</v>
      </c>
      <c r="BW52" s="117" t="s">
        <v>79</v>
      </c>
      <c r="BX52" s="117" t="s">
        <v>7</v>
      </c>
      <c r="CL52" s="117" t="s">
        <v>5</v>
      </c>
      <c r="CM52" s="117" t="s">
        <v>80</v>
      </c>
    </row>
    <row r="53" spans="1:91" s="5" customFormat="1" ht="16.5" customHeight="1">
      <c r="A53" s="106" t="s">
        <v>76</v>
      </c>
      <c r="B53" s="107"/>
      <c r="C53" s="108"/>
      <c r="D53" s="109" t="s">
        <v>80</v>
      </c>
      <c r="E53" s="109"/>
      <c r="F53" s="109"/>
      <c r="G53" s="109"/>
      <c r="H53" s="109"/>
      <c r="I53" s="110"/>
      <c r="J53" s="109" t="s">
        <v>81</v>
      </c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11">
        <f>'2 - Vedlejší náklady'!J27</f>
        <v>0</v>
      </c>
      <c r="AH53" s="110"/>
      <c r="AI53" s="110"/>
      <c r="AJ53" s="110"/>
      <c r="AK53" s="110"/>
      <c r="AL53" s="110"/>
      <c r="AM53" s="110"/>
      <c r="AN53" s="111">
        <f>SUM(AG53,AT53)</f>
        <v>0</v>
      </c>
      <c r="AO53" s="110"/>
      <c r="AP53" s="110"/>
      <c r="AQ53" s="112" t="s">
        <v>78</v>
      </c>
      <c r="AR53" s="107"/>
      <c r="AS53" s="118">
        <v>0</v>
      </c>
      <c r="AT53" s="119">
        <f>ROUND(SUM(AV53:AW53),0)</f>
        <v>0</v>
      </c>
      <c r="AU53" s="120">
        <f>'2 - Vedlejší náklady'!P86</f>
        <v>0</v>
      </c>
      <c r="AV53" s="119">
        <f>'2 - Vedlejší náklady'!J30</f>
        <v>0</v>
      </c>
      <c r="AW53" s="119">
        <f>'2 - Vedlejší náklady'!J31</f>
        <v>0</v>
      </c>
      <c r="AX53" s="119">
        <f>'2 - Vedlejší náklady'!J32</f>
        <v>0</v>
      </c>
      <c r="AY53" s="119">
        <f>'2 - Vedlejší náklady'!J33</f>
        <v>0</v>
      </c>
      <c r="AZ53" s="119">
        <f>'2 - Vedlejší náklady'!F30</f>
        <v>0</v>
      </c>
      <c r="BA53" s="119">
        <f>'2 - Vedlejší náklady'!F31</f>
        <v>0</v>
      </c>
      <c r="BB53" s="119">
        <f>'2 - Vedlejší náklady'!F32</f>
        <v>0</v>
      </c>
      <c r="BC53" s="119">
        <f>'2 - Vedlejší náklady'!F33</f>
        <v>0</v>
      </c>
      <c r="BD53" s="121">
        <f>'2 - Vedlejší náklady'!F34</f>
        <v>0</v>
      </c>
      <c r="BT53" s="117" t="s">
        <v>11</v>
      </c>
      <c r="BV53" s="117" t="s">
        <v>74</v>
      </c>
      <c r="BW53" s="117" t="s">
        <v>82</v>
      </c>
      <c r="BX53" s="117" t="s">
        <v>7</v>
      </c>
      <c r="CL53" s="117" t="s">
        <v>5</v>
      </c>
      <c r="CM53" s="117" t="s">
        <v>80</v>
      </c>
    </row>
    <row r="54" spans="2:44" s="1" customFormat="1" ht="30" customHeight="1">
      <c r="B54" s="46"/>
      <c r="AR54" s="46"/>
    </row>
    <row r="55" spans="2:44" s="1" customFormat="1" ht="6.95" customHeight="1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46"/>
    </row>
  </sheetData>
  <mergeCells count="4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</mergeCells>
  <hyperlinks>
    <hyperlink ref="K1:S1" location="C2" display="1) Rekapitulace stavby"/>
    <hyperlink ref="W1:AI1" location="C51" display="2) Rekapitulace objektů stavby a soupisů prací"/>
    <hyperlink ref="A52" location="'1 - Terénní úpravy'!C2" display="/"/>
    <hyperlink ref="A53" location="'2 - Vedlejší náklad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83</v>
      </c>
      <c r="G1" s="125" t="s">
        <v>84</v>
      </c>
      <c r="H1" s="125"/>
      <c r="I1" s="126"/>
      <c r="J1" s="125" t="s">
        <v>85</v>
      </c>
      <c r="K1" s="124" t="s">
        <v>86</v>
      </c>
      <c r="L1" s="125" t="s">
        <v>87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23" t="s">
        <v>8</v>
      </c>
      <c r="AT2" s="24" t="s">
        <v>79</v>
      </c>
      <c r="AZ2" s="127" t="s">
        <v>88</v>
      </c>
      <c r="BA2" s="127" t="s">
        <v>89</v>
      </c>
      <c r="BB2" s="127" t="s">
        <v>5</v>
      </c>
      <c r="BC2" s="127" t="s">
        <v>90</v>
      </c>
      <c r="BD2" s="127" t="s">
        <v>80</v>
      </c>
    </row>
    <row r="3" spans="2:56" ht="6.95" customHeight="1">
      <c r="B3" s="25"/>
      <c r="C3" s="26"/>
      <c r="D3" s="26"/>
      <c r="E3" s="26"/>
      <c r="F3" s="26"/>
      <c r="G3" s="26"/>
      <c r="H3" s="26"/>
      <c r="I3" s="128"/>
      <c r="J3" s="26"/>
      <c r="K3" s="27"/>
      <c r="AT3" s="24" t="s">
        <v>80</v>
      </c>
      <c r="AZ3" s="127" t="s">
        <v>91</v>
      </c>
      <c r="BA3" s="127" t="s">
        <v>92</v>
      </c>
      <c r="BB3" s="127" t="s">
        <v>5</v>
      </c>
      <c r="BC3" s="127" t="s">
        <v>93</v>
      </c>
      <c r="BD3" s="127" t="s">
        <v>80</v>
      </c>
    </row>
    <row r="4" spans="2:56" ht="36.95" customHeight="1">
      <c r="B4" s="28"/>
      <c r="C4" s="29"/>
      <c r="D4" s="30" t="s">
        <v>94</v>
      </c>
      <c r="E4" s="29"/>
      <c r="F4" s="29"/>
      <c r="G4" s="29"/>
      <c r="H4" s="29"/>
      <c r="I4" s="129"/>
      <c r="J4" s="29"/>
      <c r="K4" s="31"/>
      <c r="M4" s="32" t="s">
        <v>14</v>
      </c>
      <c r="AT4" s="24" t="s">
        <v>6</v>
      </c>
      <c r="AZ4" s="127" t="s">
        <v>95</v>
      </c>
      <c r="BA4" s="127" t="s">
        <v>96</v>
      </c>
      <c r="BB4" s="127" t="s">
        <v>5</v>
      </c>
      <c r="BC4" s="127" t="s">
        <v>97</v>
      </c>
      <c r="BD4" s="127" t="s">
        <v>80</v>
      </c>
    </row>
    <row r="5" spans="2:56" ht="6.95" customHeight="1">
      <c r="B5" s="28"/>
      <c r="C5" s="29"/>
      <c r="D5" s="29"/>
      <c r="E5" s="29"/>
      <c r="F5" s="29"/>
      <c r="G5" s="29"/>
      <c r="H5" s="29"/>
      <c r="I5" s="129"/>
      <c r="J5" s="29"/>
      <c r="K5" s="31"/>
      <c r="AZ5" s="127" t="s">
        <v>98</v>
      </c>
      <c r="BA5" s="127" t="s">
        <v>99</v>
      </c>
      <c r="BB5" s="127" t="s">
        <v>5</v>
      </c>
      <c r="BC5" s="127" t="s">
        <v>100</v>
      </c>
      <c r="BD5" s="127" t="s">
        <v>80</v>
      </c>
    </row>
    <row r="6" spans="2:56" ht="13.5">
      <c r="B6" s="28"/>
      <c r="C6" s="29"/>
      <c r="D6" s="40" t="s">
        <v>20</v>
      </c>
      <c r="E6" s="29"/>
      <c r="F6" s="29"/>
      <c r="G6" s="29"/>
      <c r="H6" s="29"/>
      <c r="I6" s="129"/>
      <c r="J6" s="29"/>
      <c r="K6" s="31"/>
      <c r="AZ6" s="127" t="s">
        <v>101</v>
      </c>
      <c r="BA6" s="127" t="s">
        <v>102</v>
      </c>
      <c r="BB6" s="127" t="s">
        <v>5</v>
      </c>
      <c r="BC6" s="127" t="s">
        <v>103</v>
      </c>
      <c r="BD6" s="127" t="s">
        <v>80</v>
      </c>
    </row>
    <row r="7" spans="2:56" ht="16.5" customHeight="1">
      <c r="B7" s="28"/>
      <c r="C7" s="29"/>
      <c r="D7" s="29"/>
      <c r="E7" s="130" t="str">
        <f>'Rekapitulace stavby'!K6</f>
        <v>MŠ Drtinova - Terénní úprava</v>
      </c>
      <c r="F7" s="40"/>
      <c r="G7" s="40"/>
      <c r="H7" s="40"/>
      <c r="I7" s="129"/>
      <c r="J7" s="29"/>
      <c r="K7" s="31"/>
      <c r="AZ7" s="127" t="s">
        <v>104</v>
      </c>
      <c r="BA7" s="127" t="s">
        <v>105</v>
      </c>
      <c r="BB7" s="127" t="s">
        <v>5</v>
      </c>
      <c r="BC7" s="127" t="s">
        <v>106</v>
      </c>
      <c r="BD7" s="127" t="s">
        <v>80</v>
      </c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31"/>
      <c r="J8" s="47"/>
      <c r="K8" s="51"/>
    </row>
    <row r="9" spans="2:11" s="1" customFormat="1" ht="36.95" customHeight="1">
      <c r="B9" s="46"/>
      <c r="C9" s="47"/>
      <c r="D9" s="47"/>
      <c r="E9" s="132" t="s">
        <v>108</v>
      </c>
      <c r="F9" s="47"/>
      <c r="G9" s="47"/>
      <c r="H9" s="47"/>
      <c r="I9" s="131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1"/>
      <c r="J10" s="47"/>
      <c r="K10" s="51"/>
    </row>
    <row r="11" spans="2:11" s="1" customFormat="1" ht="14.4" customHeight="1">
      <c r="B11" s="46"/>
      <c r="C11" s="47"/>
      <c r="D11" s="40" t="s">
        <v>22</v>
      </c>
      <c r="E11" s="47"/>
      <c r="F11" s="35" t="s">
        <v>5</v>
      </c>
      <c r="G11" s="47"/>
      <c r="H11" s="47"/>
      <c r="I11" s="133" t="s">
        <v>23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24</v>
      </c>
      <c r="E12" s="47"/>
      <c r="F12" s="35" t="s">
        <v>25</v>
      </c>
      <c r="G12" s="47"/>
      <c r="H12" s="47"/>
      <c r="I12" s="133" t="s">
        <v>26</v>
      </c>
      <c r="J12" s="134" t="str">
        <f>'Rekapitulace stavby'!AN8</f>
        <v>17. 4. 2019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1"/>
      <c r="J13" s="47"/>
      <c r="K13" s="51"/>
    </row>
    <row r="14" spans="2:11" s="1" customFormat="1" ht="14.4" customHeight="1">
      <c r="B14" s="46"/>
      <c r="C14" s="47"/>
      <c r="D14" s="40" t="s">
        <v>28</v>
      </c>
      <c r="E14" s="47"/>
      <c r="F14" s="47"/>
      <c r="G14" s="47"/>
      <c r="H14" s="47"/>
      <c r="I14" s="133" t="s">
        <v>29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33" t="s">
        <v>31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1"/>
      <c r="J16" s="47"/>
      <c r="K16" s="51"/>
    </row>
    <row r="17" spans="2:11" s="1" customFormat="1" ht="14.4" customHeight="1">
      <c r="B17" s="46"/>
      <c r="C17" s="47"/>
      <c r="D17" s="40" t="s">
        <v>32</v>
      </c>
      <c r="E17" s="47"/>
      <c r="F17" s="47"/>
      <c r="G17" s="47"/>
      <c r="H17" s="47"/>
      <c r="I17" s="133" t="s">
        <v>29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3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1"/>
      <c r="J19" s="47"/>
      <c r="K19" s="51"/>
    </row>
    <row r="20" spans="2:11" s="1" customFormat="1" ht="14.4" customHeight="1">
      <c r="B20" s="46"/>
      <c r="C20" s="47"/>
      <c r="D20" s="40" t="s">
        <v>34</v>
      </c>
      <c r="E20" s="47"/>
      <c r="F20" s="47"/>
      <c r="G20" s="47"/>
      <c r="H20" s="47"/>
      <c r="I20" s="133" t="s">
        <v>29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33" t="s">
        <v>31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1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31"/>
      <c r="J23" s="47"/>
      <c r="K23" s="51"/>
    </row>
    <row r="24" spans="2:11" s="6" customFormat="1" ht="16.5" customHeight="1">
      <c r="B24" s="135"/>
      <c r="C24" s="136"/>
      <c r="D24" s="136"/>
      <c r="E24" s="44" t="s">
        <v>5</v>
      </c>
      <c r="F24" s="44"/>
      <c r="G24" s="44"/>
      <c r="H24" s="44"/>
      <c r="I24" s="137"/>
      <c r="J24" s="136"/>
      <c r="K24" s="138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1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9"/>
      <c r="J26" s="82"/>
      <c r="K26" s="140"/>
    </row>
    <row r="27" spans="2:11" s="1" customFormat="1" ht="25.4" customHeight="1">
      <c r="B27" s="46"/>
      <c r="C27" s="47"/>
      <c r="D27" s="141" t="s">
        <v>38</v>
      </c>
      <c r="E27" s="47"/>
      <c r="F27" s="47"/>
      <c r="G27" s="47"/>
      <c r="H27" s="47"/>
      <c r="I27" s="131"/>
      <c r="J27" s="142">
        <f>ROUND(J92,0)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9"/>
      <c r="J28" s="82"/>
      <c r="K28" s="140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3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4">
        <f>ROUND(SUM(BE92:BE532),0)</f>
        <v>0</v>
      </c>
      <c r="G30" s="47"/>
      <c r="H30" s="47"/>
      <c r="I30" s="145">
        <v>0.21</v>
      </c>
      <c r="J30" s="144">
        <f>ROUND(ROUND((SUM(BE92:BE532)),0)*I30,0)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4">
        <f>ROUND(SUM(BF92:BF532),0)</f>
        <v>0</v>
      </c>
      <c r="G31" s="47"/>
      <c r="H31" s="47"/>
      <c r="I31" s="145">
        <v>0.15</v>
      </c>
      <c r="J31" s="144">
        <f>ROUND(ROUND((SUM(BF92:BF532)),0)*I31,0)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4">
        <f>ROUND(SUM(BG92:BG532),0)</f>
        <v>0</v>
      </c>
      <c r="G32" s="47"/>
      <c r="H32" s="47"/>
      <c r="I32" s="145">
        <v>0.21</v>
      </c>
      <c r="J32" s="144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4">
        <f>ROUND(SUM(BH92:BH532),0)</f>
        <v>0</v>
      </c>
      <c r="G33" s="47"/>
      <c r="H33" s="47"/>
      <c r="I33" s="145">
        <v>0.15</v>
      </c>
      <c r="J33" s="144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4">
        <f>ROUND(SUM(BI92:BI532),0)</f>
        <v>0</v>
      </c>
      <c r="G34" s="47"/>
      <c r="H34" s="47"/>
      <c r="I34" s="145">
        <v>0</v>
      </c>
      <c r="J34" s="144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1"/>
      <c r="J35" s="47"/>
      <c r="K35" s="51"/>
    </row>
    <row r="36" spans="2:11" s="1" customFormat="1" ht="25.4" customHeight="1">
      <c r="B36" s="46"/>
      <c r="C36" s="146"/>
      <c r="D36" s="147" t="s">
        <v>48</v>
      </c>
      <c r="E36" s="88"/>
      <c r="F36" s="88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3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4"/>
      <c r="J41" s="71"/>
      <c r="K41" s="155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31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1"/>
      <c r="J43" s="47"/>
      <c r="K43" s="51"/>
    </row>
    <row r="44" spans="2:11" s="1" customFormat="1" ht="14.4" customHeight="1">
      <c r="B44" s="46"/>
      <c r="C44" s="40" t="s">
        <v>20</v>
      </c>
      <c r="D44" s="47"/>
      <c r="E44" s="47"/>
      <c r="F44" s="47"/>
      <c r="G44" s="47"/>
      <c r="H44" s="47"/>
      <c r="I44" s="131"/>
      <c r="J44" s="47"/>
      <c r="K44" s="51"/>
    </row>
    <row r="45" spans="2:11" s="1" customFormat="1" ht="16.5" customHeight="1">
      <c r="B45" s="46"/>
      <c r="C45" s="47"/>
      <c r="D45" s="47"/>
      <c r="E45" s="130" t="str">
        <f>E7</f>
        <v>MŠ Drtinova - Terénní úprava</v>
      </c>
      <c r="F45" s="40"/>
      <c r="G45" s="40"/>
      <c r="H45" s="40"/>
      <c r="I45" s="131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31"/>
      <c r="J46" s="47"/>
      <c r="K46" s="51"/>
    </row>
    <row r="47" spans="2:11" s="1" customFormat="1" ht="17.25" customHeight="1">
      <c r="B47" s="46"/>
      <c r="C47" s="47"/>
      <c r="D47" s="47"/>
      <c r="E47" s="132" t="str">
        <f>E9</f>
        <v>1 - Terénní úpravy</v>
      </c>
      <c r="F47" s="47"/>
      <c r="G47" s="47"/>
      <c r="H47" s="47"/>
      <c r="I47" s="131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1"/>
      <c r="J48" s="47"/>
      <c r="K48" s="51"/>
    </row>
    <row r="49" spans="2:11" s="1" customFormat="1" ht="18" customHeight="1">
      <c r="B49" s="46"/>
      <c r="C49" s="40" t="s">
        <v>24</v>
      </c>
      <c r="D49" s="47"/>
      <c r="E49" s="47"/>
      <c r="F49" s="35" t="str">
        <f>F12</f>
        <v>Dvůr Králové nad Labem</v>
      </c>
      <c r="G49" s="47"/>
      <c r="H49" s="47"/>
      <c r="I49" s="133" t="s">
        <v>26</v>
      </c>
      <c r="J49" s="134" t="str">
        <f>IF(J12="","",J12)</f>
        <v>17. 4. 2019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1"/>
      <c r="J50" s="47"/>
      <c r="K50" s="51"/>
    </row>
    <row r="51" spans="2:11" s="1" customFormat="1" ht="13.5">
      <c r="B51" s="46"/>
      <c r="C51" s="40" t="s">
        <v>28</v>
      </c>
      <c r="D51" s="47"/>
      <c r="E51" s="47"/>
      <c r="F51" s="35" t="str">
        <f>E15</f>
        <v>Město Dvůr Králové n.L., Náměstí TGM 38</v>
      </c>
      <c r="G51" s="47"/>
      <c r="H51" s="47"/>
      <c r="I51" s="133" t="s">
        <v>34</v>
      </c>
      <c r="J51" s="44" t="str">
        <f>E21</f>
        <v>arch. Seidlová</v>
      </c>
      <c r="K51" s="51"/>
    </row>
    <row r="52" spans="2:11" s="1" customFormat="1" ht="14.4" customHeight="1">
      <c r="B52" s="46"/>
      <c r="C52" s="40" t="s">
        <v>32</v>
      </c>
      <c r="D52" s="47"/>
      <c r="E52" s="47"/>
      <c r="F52" s="35" t="str">
        <f>IF(E18="","",E18)</f>
        <v/>
      </c>
      <c r="G52" s="47"/>
      <c r="H52" s="47"/>
      <c r="I52" s="131"/>
      <c r="J52" s="156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1"/>
      <c r="J53" s="47"/>
      <c r="K53" s="51"/>
    </row>
    <row r="54" spans="2:11" s="1" customFormat="1" ht="29.25" customHeight="1">
      <c r="B54" s="46"/>
      <c r="C54" s="157" t="s">
        <v>110</v>
      </c>
      <c r="D54" s="146"/>
      <c r="E54" s="146"/>
      <c r="F54" s="146"/>
      <c r="G54" s="146"/>
      <c r="H54" s="146"/>
      <c r="I54" s="158"/>
      <c r="J54" s="159" t="s">
        <v>111</v>
      </c>
      <c r="K54" s="160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1"/>
      <c r="J55" s="47"/>
      <c r="K55" s="51"/>
    </row>
    <row r="56" spans="2:47" s="1" customFormat="1" ht="29.25" customHeight="1">
      <c r="B56" s="46"/>
      <c r="C56" s="161" t="s">
        <v>112</v>
      </c>
      <c r="D56" s="47"/>
      <c r="E56" s="47"/>
      <c r="F56" s="47"/>
      <c r="G56" s="47"/>
      <c r="H56" s="47"/>
      <c r="I56" s="131"/>
      <c r="J56" s="142">
        <f>J92</f>
        <v>0</v>
      </c>
      <c r="K56" s="51"/>
      <c r="AU56" s="24" t="s">
        <v>113</v>
      </c>
    </row>
    <row r="57" spans="2:11" s="7" customFormat="1" ht="24.95" customHeight="1">
      <c r="B57" s="162"/>
      <c r="C57" s="163"/>
      <c r="D57" s="164" t="s">
        <v>114</v>
      </c>
      <c r="E57" s="165"/>
      <c r="F57" s="165"/>
      <c r="G57" s="165"/>
      <c r="H57" s="165"/>
      <c r="I57" s="166"/>
      <c r="J57" s="167">
        <f>J93</f>
        <v>0</v>
      </c>
      <c r="K57" s="168"/>
    </row>
    <row r="58" spans="2:11" s="8" customFormat="1" ht="19.9" customHeight="1">
      <c r="B58" s="169"/>
      <c r="C58" s="170"/>
      <c r="D58" s="171" t="s">
        <v>115</v>
      </c>
      <c r="E58" s="172"/>
      <c r="F58" s="172"/>
      <c r="G58" s="172"/>
      <c r="H58" s="172"/>
      <c r="I58" s="173"/>
      <c r="J58" s="174">
        <f>J94</f>
        <v>0</v>
      </c>
      <c r="K58" s="175"/>
    </row>
    <row r="59" spans="2:11" s="8" customFormat="1" ht="19.9" customHeight="1">
      <c r="B59" s="169"/>
      <c r="C59" s="170"/>
      <c r="D59" s="171" t="s">
        <v>116</v>
      </c>
      <c r="E59" s="172"/>
      <c r="F59" s="172"/>
      <c r="G59" s="172"/>
      <c r="H59" s="172"/>
      <c r="I59" s="173"/>
      <c r="J59" s="174">
        <f>J208</f>
        <v>0</v>
      </c>
      <c r="K59" s="175"/>
    </row>
    <row r="60" spans="2:11" s="8" customFormat="1" ht="19.9" customHeight="1">
      <c r="B60" s="169"/>
      <c r="C60" s="170"/>
      <c r="D60" s="171" t="s">
        <v>117</v>
      </c>
      <c r="E60" s="172"/>
      <c r="F60" s="172"/>
      <c r="G60" s="172"/>
      <c r="H60" s="172"/>
      <c r="I60" s="173"/>
      <c r="J60" s="174">
        <f>J216</f>
        <v>0</v>
      </c>
      <c r="K60" s="175"/>
    </row>
    <row r="61" spans="2:11" s="8" customFormat="1" ht="19.9" customHeight="1">
      <c r="B61" s="169"/>
      <c r="C61" s="170"/>
      <c r="D61" s="171" t="s">
        <v>118</v>
      </c>
      <c r="E61" s="172"/>
      <c r="F61" s="172"/>
      <c r="G61" s="172"/>
      <c r="H61" s="172"/>
      <c r="I61" s="173"/>
      <c r="J61" s="174">
        <f>J219</f>
        <v>0</v>
      </c>
      <c r="K61" s="175"/>
    </row>
    <row r="62" spans="2:11" s="8" customFormat="1" ht="19.9" customHeight="1">
      <c r="B62" s="169"/>
      <c r="C62" s="170"/>
      <c r="D62" s="171" t="s">
        <v>119</v>
      </c>
      <c r="E62" s="172"/>
      <c r="F62" s="172"/>
      <c r="G62" s="172"/>
      <c r="H62" s="172"/>
      <c r="I62" s="173"/>
      <c r="J62" s="174">
        <f>J242</f>
        <v>0</v>
      </c>
      <c r="K62" s="175"/>
    </row>
    <row r="63" spans="2:11" s="8" customFormat="1" ht="19.9" customHeight="1">
      <c r="B63" s="169"/>
      <c r="C63" s="170"/>
      <c r="D63" s="171" t="s">
        <v>120</v>
      </c>
      <c r="E63" s="172"/>
      <c r="F63" s="172"/>
      <c r="G63" s="172"/>
      <c r="H63" s="172"/>
      <c r="I63" s="173"/>
      <c r="J63" s="174">
        <f>J253</f>
        <v>0</v>
      </c>
      <c r="K63" s="175"/>
    </row>
    <row r="64" spans="2:11" s="8" customFormat="1" ht="19.9" customHeight="1">
      <c r="B64" s="169"/>
      <c r="C64" s="170"/>
      <c r="D64" s="171" t="s">
        <v>121</v>
      </c>
      <c r="E64" s="172"/>
      <c r="F64" s="172"/>
      <c r="G64" s="172"/>
      <c r="H64" s="172"/>
      <c r="I64" s="173"/>
      <c r="J64" s="174">
        <f>J255</f>
        <v>0</v>
      </c>
      <c r="K64" s="175"/>
    </row>
    <row r="65" spans="2:11" s="7" customFormat="1" ht="24.95" customHeight="1">
      <c r="B65" s="162"/>
      <c r="C65" s="163"/>
      <c r="D65" s="164" t="s">
        <v>122</v>
      </c>
      <c r="E65" s="165"/>
      <c r="F65" s="165"/>
      <c r="G65" s="165"/>
      <c r="H65" s="165"/>
      <c r="I65" s="166"/>
      <c r="J65" s="167">
        <f>J257</f>
        <v>0</v>
      </c>
      <c r="K65" s="168"/>
    </row>
    <row r="66" spans="2:11" s="8" customFormat="1" ht="19.9" customHeight="1">
      <c r="B66" s="169"/>
      <c r="C66" s="170"/>
      <c r="D66" s="171" t="s">
        <v>123</v>
      </c>
      <c r="E66" s="172"/>
      <c r="F66" s="172"/>
      <c r="G66" s="172"/>
      <c r="H66" s="172"/>
      <c r="I66" s="173"/>
      <c r="J66" s="174">
        <f>J258</f>
        <v>0</v>
      </c>
      <c r="K66" s="175"/>
    </row>
    <row r="67" spans="2:11" s="8" customFormat="1" ht="19.9" customHeight="1">
      <c r="B67" s="169"/>
      <c r="C67" s="170"/>
      <c r="D67" s="171" t="s">
        <v>124</v>
      </c>
      <c r="E67" s="172"/>
      <c r="F67" s="172"/>
      <c r="G67" s="172"/>
      <c r="H67" s="172"/>
      <c r="I67" s="173"/>
      <c r="J67" s="174">
        <f>J269</f>
        <v>0</v>
      </c>
      <c r="K67" s="175"/>
    </row>
    <row r="68" spans="2:11" s="8" customFormat="1" ht="19.9" customHeight="1">
      <c r="B68" s="169"/>
      <c r="C68" s="170"/>
      <c r="D68" s="171" t="s">
        <v>125</v>
      </c>
      <c r="E68" s="172"/>
      <c r="F68" s="172"/>
      <c r="G68" s="172"/>
      <c r="H68" s="172"/>
      <c r="I68" s="173"/>
      <c r="J68" s="174">
        <f>J371</f>
        <v>0</v>
      </c>
      <c r="K68" s="175"/>
    </row>
    <row r="69" spans="2:11" s="8" customFormat="1" ht="19.9" customHeight="1">
      <c r="B69" s="169"/>
      <c r="C69" s="170"/>
      <c r="D69" s="171" t="s">
        <v>126</v>
      </c>
      <c r="E69" s="172"/>
      <c r="F69" s="172"/>
      <c r="G69" s="172"/>
      <c r="H69" s="172"/>
      <c r="I69" s="173"/>
      <c r="J69" s="174">
        <f>J409</f>
        <v>0</v>
      </c>
      <c r="K69" s="175"/>
    </row>
    <row r="70" spans="2:11" s="8" customFormat="1" ht="19.9" customHeight="1">
      <c r="B70" s="169"/>
      <c r="C70" s="170"/>
      <c r="D70" s="171" t="s">
        <v>127</v>
      </c>
      <c r="E70" s="172"/>
      <c r="F70" s="172"/>
      <c r="G70" s="172"/>
      <c r="H70" s="172"/>
      <c r="I70" s="173"/>
      <c r="J70" s="174">
        <f>J498</f>
        <v>0</v>
      </c>
      <c r="K70" s="175"/>
    </row>
    <row r="71" spans="2:11" s="8" customFormat="1" ht="19.9" customHeight="1">
      <c r="B71" s="169"/>
      <c r="C71" s="170"/>
      <c r="D71" s="171" t="s">
        <v>128</v>
      </c>
      <c r="E71" s="172"/>
      <c r="F71" s="172"/>
      <c r="G71" s="172"/>
      <c r="H71" s="172"/>
      <c r="I71" s="173"/>
      <c r="J71" s="174">
        <f>J509</f>
        <v>0</v>
      </c>
      <c r="K71" s="175"/>
    </row>
    <row r="72" spans="2:11" s="8" customFormat="1" ht="19.9" customHeight="1">
      <c r="B72" s="169"/>
      <c r="C72" s="170"/>
      <c r="D72" s="171" t="s">
        <v>129</v>
      </c>
      <c r="E72" s="172"/>
      <c r="F72" s="172"/>
      <c r="G72" s="172"/>
      <c r="H72" s="172"/>
      <c r="I72" s="173"/>
      <c r="J72" s="174">
        <f>J523</f>
        <v>0</v>
      </c>
      <c r="K72" s="175"/>
    </row>
    <row r="73" spans="2:11" s="1" customFormat="1" ht="21.8" customHeight="1">
      <c r="B73" s="46"/>
      <c r="C73" s="47"/>
      <c r="D73" s="47"/>
      <c r="E73" s="47"/>
      <c r="F73" s="47"/>
      <c r="G73" s="47"/>
      <c r="H73" s="47"/>
      <c r="I73" s="131"/>
      <c r="J73" s="47"/>
      <c r="K73" s="51"/>
    </row>
    <row r="74" spans="2:11" s="1" customFormat="1" ht="6.95" customHeight="1">
      <c r="B74" s="67"/>
      <c r="C74" s="68"/>
      <c r="D74" s="68"/>
      <c r="E74" s="68"/>
      <c r="F74" s="68"/>
      <c r="G74" s="68"/>
      <c r="H74" s="68"/>
      <c r="I74" s="153"/>
      <c r="J74" s="68"/>
      <c r="K74" s="69"/>
    </row>
    <row r="78" spans="2:12" s="1" customFormat="1" ht="6.95" customHeight="1">
      <c r="B78" s="70"/>
      <c r="C78" s="71"/>
      <c r="D78" s="71"/>
      <c r="E78" s="71"/>
      <c r="F78" s="71"/>
      <c r="G78" s="71"/>
      <c r="H78" s="71"/>
      <c r="I78" s="154"/>
      <c r="J78" s="71"/>
      <c r="K78" s="71"/>
      <c r="L78" s="46"/>
    </row>
    <row r="79" spans="2:12" s="1" customFormat="1" ht="36.95" customHeight="1">
      <c r="B79" s="46"/>
      <c r="C79" s="72" t="s">
        <v>130</v>
      </c>
      <c r="I79" s="176"/>
      <c r="L79" s="46"/>
    </row>
    <row r="80" spans="2:12" s="1" customFormat="1" ht="6.95" customHeight="1">
      <c r="B80" s="46"/>
      <c r="I80" s="176"/>
      <c r="L80" s="46"/>
    </row>
    <row r="81" spans="2:12" s="1" customFormat="1" ht="14.4" customHeight="1">
      <c r="B81" s="46"/>
      <c r="C81" s="74" t="s">
        <v>20</v>
      </c>
      <c r="I81" s="176"/>
      <c r="L81" s="46"/>
    </row>
    <row r="82" spans="2:12" s="1" customFormat="1" ht="16.5" customHeight="1">
      <c r="B82" s="46"/>
      <c r="E82" s="177" t="str">
        <f>E7</f>
        <v>MŠ Drtinova - Terénní úprava</v>
      </c>
      <c r="F82" s="74"/>
      <c r="G82" s="74"/>
      <c r="H82" s="74"/>
      <c r="I82" s="176"/>
      <c r="L82" s="46"/>
    </row>
    <row r="83" spans="2:12" s="1" customFormat="1" ht="14.4" customHeight="1">
      <c r="B83" s="46"/>
      <c r="C83" s="74" t="s">
        <v>107</v>
      </c>
      <c r="I83" s="176"/>
      <c r="L83" s="46"/>
    </row>
    <row r="84" spans="2:12" s="1" customFormat="1" ht="17.25" customHeight="1">
      <c r="B84" s="46"/>
      <c r="E84" s="77" t="str">
        <f>E9</f>
        <v>1 - Terénní úpravy</v>
      </c>
      <c r="F84" s="1"/>
      <c r="G84" s="1"/>
      <c r="H84" s="1"/>
      <c r="I84" s="176"/>
      <c r="L84" s="46"/>
    </row>
    <row r="85" spans="2:12" s="1" customFormat="1" ht="6.95" customHeight="1">
      <c r="B85" s="46"/>
      <c r="I85" s="176"/>
      <c r="L85" s="46"/>
    </row>
    <row r="86" spans="2:12" s="1" customFormat="1" ht="18" customHeight="1">
      <c r="B86" s="46"/>
      <c r="C86" s="74" t="s">
        <v>24</v>
      </c>
      <c r="F86" s="178" t="str">
        <f>F12</f>
        <v>Dvůr Králové nad Labem</v>
      </c>
      <c r="I86" s="179" t="s">
        <v>26</v>
      </c>
      <c r="J86" s="79" t="str">
        <f>IF(J12="","",J12)</f>
        <v>17. 4. 2019</v>
      </c>
      <c r="L86" s="46"/>
    </row>
    <row r="87" spans="2:12" s="1" customFormat="1" ht="6.95" customHeight="1">
      <c r="B87" s="46"/>
      <c r="I87" s="176"/>
      <c r="L87" s="46"/>
    </row>
    <row r="88" spans="2:12" s="1" customFormat="1" ht="13.5">
      <c r="B88" s="46"/>
      <c r="C88" s="74" t="s">
        <v>28</v>
      </c>
      <c r="F88" s="178" t="str">
        <f>E15</f>
        <v>Město Dvůr Králové n.L., Náměstí TGM 38</v>
      </c>
      <c r="I88" s="179" t="s">
        <v>34</v>
      </c>
      <c r="J88" s="178" t="str">
        <f>E21</f>
        <v>arch. Seidlová</v>
      </c>
      <c r="L88" s="46"/>
    </row>
    <row r="89" spans="2:12" s="1" customFormat="1" ht="14.4" customHeight="1">
      <c r="B89" s="46"/>
      <c r="C89" s="74" t="s">
        <v>32</v>
      </c>
      <c r="F89" s="178" t="str">
        <f>IF(E18="","",E18)</f>
        <v/>
      </c>
      <c r="I89" s="176"/>
      <c r="L89" s="46"/>
    </row>
    <row r="90" spans="2:12" s="1" customFormat="1" ht="10.3" customHeight="1">
      <c r="B90" s="46"/>
      <c r="I90" s="176"/>
      <c r="L90" s="46"/>
    </row>
    <row r="91" spans="2:20" s="9" customFormat="1" ht="29.25" customHeight="1">
      <c r="B91" s="180"/>
      <c r="C91" s="181" t="s">
        <v>131</v>
      </c>
      <c r="D91" s="182" t="s">
        <v>57</v>
      </c>
      <c r="E91" s="182" t="s">
        <v>53</v>
      </c>
      <c r="F91" s="182" t="s">
        <v>132</v>
      </c>
      <c r="G91" s="182" t="s">
        <v>133</v>
      </c>
      <c r="H91" s="182" t="s">
        <v>134</v>
      </c>
      <c r="I91" s="183" t="s">
        <v>135</v>
      </c>
      <c r="J91" s="182" t="s">
        <v>111</v>
      </c>
      <c r="K91" s="184" t="s">
        <v>136</v>
      </c>
      <c r="L91" s="180"/>
      <c r="M91" s="92" t="s">
        <v>137</v>
      </c>
      <c r="N91" s="93" t="s">
        <v>42</v>
      </c>
      <c r="O91" s="93" t="s">
        <v>138</v>
      </c>
      <c r="P91" s="93" t="s">
        <v>139</v>
      </c>
      <c r="Q91" s="93" t="s">
        <v>140</v>
      </c>
      <c r="R91" s="93" t="s">
        <v>141</v>
      </c>
      <c r="S91" s="93" t="s">
        <v>142</v>
      </c>
      <c r="T91" s="94" t="s">
        <v>143</v>
      </c>
    </row>
    <row r="92" spans="2:63" s="1" customFormat="1" ht="29.25" customHeight="1">
      <c r="B92" s="46"/>
      <c r="C92" s="96" t="s">
        <v>112</v>
      </c>
      <c r="I92" s="176"/>
      <c r="J92" s="185">
        <f>BK92</f>
        <v>0</v>
      </c>
      <c r="L92" s="46"/>
      <c r="M92" s="95"/>
      <c r="N92" s="82"/>
      <c r="O92" s="82"/>
      <c r="P92" s="186">
        <f>P93+P257</f>
        <v>0</v>
      </c>
      <c r="Q92" s="82"/>
      <c r="R92" s="186">
        <f>R93+R257</f>
        <v>165.924455317826</v>
      </c>
      <c r="S92" s="82"/>
      <c r="T92" s="187">
        <f>T93+T257</f>
        <v>3.0749999999999997</v>
      </c>
      <c r="AT92" s="24" t="s">
        <v>71</v>
      </c>
      <c r="AU92" s="24" t="s">
        <v>113</v>
      </c>
      <c r="BK92" s="188">
        <f>BK93+BK257</f>
        <v>0</v>
      </c>
    </row>
    <row r="93" spans="2:63" s="10" customFormat="1" ht="37.4" customHeight="1">
      <c r="B93" s="189"/>
      <c r="D93" s="190" t="s">
        <v>71</v>
      </c>
      <c r="E93" s="191" t="s">
        <v>144</v>
      </c>
      <c r="F93" s="191" t="s">
        <v>145</v>
      </c>
      <c r="I93" s="192"/>
      <c r="J93" s="193">
        <f>BK93</f>
        <v>0</v>
      </c>
      <c r="L93" s="189"/>
      <c r="M93" s="194"/>
      <c r="N93" s="195"/>
      <c r="O93" s="195"/>
      <c r="P93" s="196">
        <f>P94+P208+P216+P219+P242+P253+P255</f>
        <v>0</v>
      </c>
      <c r="Q93" s="195"/>
      <c r="R93" s="196">
        <f>R94+R208+R216+R219+R242+R253+R255</f>
        <v>162.424842267516</v>
      </c>
      <c r="S93" s="195"/>
      <c r="T93" s="197">
        <f>T94+T208+T216+T219+T242+T253+T255</f>
        <v>3.0749999999999997</v>
      </c>
      <c r="AR93" s="190" t="s">
        <v>11</v>
      </c>
      <c r="AT93" s="198" t="s">
        <v>71</v>
      </c>
      <c r="AU93" s="198" t="s">
        <v>72</v>
      </c>
      <c r="AY93" s="190" t="s">
        <v>146</v>
      </c>
      <c r="BK93" s="199">
        <f>BK94+BK208+BK216+BK219+BK242+BK253+BK255</f>
        <v>0</v>
      </c>
    </row>
    <row r="94" spans="2:63" s="10" customFormat="1" ht="19.9" customHeight="1">
      <c r="B94" s="189"/>
      <c r="D94" s="190" t="s">
        <v>71</v>
      </c>
      <c r="E94" s="200" t="s">
        <v>11</v>
      </c>
      <c r="F94" s="200" t="s">
        <v>147</v>
      </c>
      <c r="I94" s="192"/>
      <c r="J94" s="201">
        <f>BK94</f>
        <v>0</v>
      </c>
      <c r="L94" s="189"/>
      <c r="M94" s="194"/>
      <c r="N94" s="195"/>
      <c r="O94" s="195"/>
      <c r="P94" s="196">
        <f>SUM(P95:P207)</f>
        <v>0</v>
      </c>
      <c r="Q94" s="195"/>
      <c r="R94" s="196">
        <f>SUM(R95:R207)</f>
        <v>11.894414</v>
      </c>
      <c r="S94" s="195"/>
      <c r="T94" s="197">
        <f>SUM(T95:T207)</f>
        <v>3.0749999999999997</v>
      </c>
      <c r="AR94" s="190" t="s">
        <v>11</v>
      </c>
      <c r="AT94" s="198" t="s">
        <v>71</v>
      </c>
      <c r="AU94" s="198" t="s">
        <v>11</v>
      </c>
      <c r="AY94" s="190" t="s">
        <v>146</v>
      </c>
      <c r="BK94" s="199">
        <f>SUM(BK95:BK207)</f>
        <v>0</v>
      </c>
    </row>
    <row r="95" spans="2:65" s="1" customFormat="1" ht="25.5" customHeight="1">
      <c r="B95" s="202"/>
      <c r="C95" s="203" t="s">
        <v>11</v>
      </c>
      <c r="D95" s="203" t="s">
        <v>148</v>
      </c>
      <c r="E95" s="204" t="s">
        <v>149</v>
      </c>
      <c r="F95" s="205" t="s">
        <v>150</v>
      </c>
      <c r="G95" s="206" t="s">
        <v>151</v>
      </c>
      <c r="H95" s="207">
        <v>405.5</v>
      </c>
      <c r="I95" s="208"/>
      <c r="J95" s="209">
        <f>ROUND(I95*H95,0)</f>
        <v>0</v>
      </c>
      <c r="K95" s="205" t="s">
        <v>152</v>
      </c>
      <c r="L95" s="46"/>
      <c r="M95" s="210" t="s">
        <v>5</v>
      </c>
      <c r="N95" s="211" t="s">
        <v>43</v>
      </c>
      <c r="O95" s="47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4" t="s">
        <v>153</v>
      </c>
      <c r="AT95" s="24" t="s">
        <v>148</v>
      </c>
      <c r="AU95" s="24" t="s">
        <v>80</v>
      </c>
      <c r="AY95" s="24" t="s">
        <v>146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4" t="s">
        <v>11</v>
      </c>
      <c r="BK95" s="214">
        <f>ROUND(I95*H95,0)</f>
        <v>0</v>
      </c>
      <c r="BL95" s="24" t="s">
        <v>153</v>
      </c>
      <c r="BM95" s="24" t="s">
        <v>154</v>
      </c>
    </row>
    <row r="96" spans="2:51" s="11" customFormat="1" ht="13.5">
      <c r="B96" s="215"/>
      <c r="D96" s="216" t="s">
        <v>155</v>
      </c>
      <c r="E96" s="217" t="s">
        <v>5</v>
      </c>
      <c r="F96" s="218" t="s">
        <v>156</v>
      </c>
      <c r="H96" s="219">
        <v>405.5</v>
      </c>
      <c r="I96" s="220"/>
      <c r="L96" s="215"/>
      <c r="M96" s="221"/>
      <c r="N96" s="222"/>
      <c r="O96" s="222"/>
      <c r="P96" s="222"/>
      <c r="Q96" s="222"/>
      <c r="R96" s="222"/>
      <c r="S96" s="222"/>
      <c r="T96" s="223"/>
      <c r="AT96" s="217" t="s">
        <v>155</v>
      </c>
      <c r="AU96" s="217" t="s">
        <v>80</v>
      </c>
      <c r="AV96" s="11" t="s">
        <v>80</v>
      </c>
      <c r="AW96" s="11" t="s">
        <v>36</v>
      </c>
      <c r="AX96" s="11" t="s">
        <v>11</v>
      </c>
      <c r="AY96" s="217" t="s">
        <v>146</v>
      </c>
    </row>
    <row r="97" spans="2:65" s="1" customFormat="1" ht="16.5" customHeight="1">
      <c r="B97" s="202"/>
      <c r="C97" s="203" t="s">
        <v>80</v>
      </c>
      <c r="D97" s="203" t="s">
        <v>148</v>
      </c>
      <c r="E97" s="204" t="s">
        <v>157</v>
      </c>
      <c r="F97" s="205" t="s">
        <v>158</v>
      </c>
      <c r="G97" s="206" t="s">
        <v>159</v>
      </c>
      <c r="H97" s="207">
        <v>15</v>
      </c>
      <c r="I97" s="208"/>
      <c r="J97" s="209">
        <f>ROUND(I97*H97,0)</f>
        <v>0</v>
      </c>
      <c r="K97" s="205" t="s">
        <v>152</v>
      </c>
      <c r="L97" s="46"/>
      <c r="M97" s="210" t="s">
        <v>5</v>
      </c>
      <c r="N97" s="211" t="s">
        <v>43</v>
      </c>
      <c r="O97" s="47"/>
      <c r="P97" s="212">
        <f>O97*H97</f>
        <v>0</v>
      </c>
      <c r="Q97" s="212">
        <v>0</v>
      </c>
      <c r="R97" s="212">
        <f>Q97*H97</f>
        <v>0</v>
      </c>
      <c r="S97" s="212">
        <v>0.205</v>
      </c>
      <c r="T97" s="213">
        <f>S97*H97</f>
        <v>3.0749999999999997</v>
      </c>
      <c r="AR97" s="24" t="s">
        <v>153</v>
      </c>
      <c r="AT97" s="24" t="s">
        <v>148</v>
      </c>
      <c r="AU97" s="24" t="s">
        <v>80</v>
      </c>
      <c r="AY97" s="24" t="s">
        <v>146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4" t="s">
        <v>11</v>
      </c>
      <c r="BK97" s="214">
        <f>ROUND(I97*H97,0)</f>
        <v>0</v>
      </c>
      <c r="BL97" s="24" t="s">
        <v>153</v>
      </c>
      <c r="BM97" s="24" t="s">
        <v>160</v>
      </c>
    </row>
    <row r="98" spans="2:51" s="11" customFormat="1" ht="13.5">
      <c r="B98" s="215"/>
      <c r="D98" s="216" t="s">
        <v>155</v>
      </c>
      <c r="E98" s="217" t="s">
        <v>5</v>
      </c>
      <c r="F98" s="218" t="s">
        <v>161</v>
      </c>
      <c r="H98" s="219">
        <v>15</v>
      </c>
      <c r="I98" s="220"/>
      <c r="L98" s="215"/>
      <c r="M98" s="221"/>
      <c r="N98" s="222"/>
      <c r="O98" s="222"/>
      <c r="P98" s="222"/>
      <c r="Q98" s="222"/>
      <c r="R98" s="222"/>
      <c r="S98" s="222"/>
      <c r="T98" s="223"/>
      <c r="AT98" s="217" t="s">
        <v>155</v>
      </c>
      <c r="AU98" s="217" t="s">
        <v>80</v>
      </c>
      <c r="AV98" s="11" t="s">
        <v>80</v>
      </c>
      <c r="AW98" s="11" t="s">
        <v>36</v>
      </c>
      <c r="AX98" s="11" t="s">
        <v>11</v>
      </c>
      <c r="AY98" s="217" t="s">
        <v>146</v>
      </c>
    </row>
    <row r="99" spans="2:65" s="1" customFormat="1" ht="25.5" customHeight="1">
      <c r="B99" s="202"/>
      <c r="C99" s="203" t="s">
        <v>162</v>
      </c>
      <c r="D99" s="203" t="s">
        <v>148</v>
      </c>
      <c r="E99" s="204" t="s">
        <v>163</v>
      </c>
      <c r="F99" s="205" t="s">
        <v>164</v>
      </c>
      <c r="G99" s="206" t="s">
        <v>165</v>
      </c>
      <c r="H99" s="207">
        <v>46</v>
      </c>
      <c r="I99" s="208"/>
      <c r="J99" s="209">
        <f>ROUND(I99*H99,0)</f>
        <v>0</v>
      </c>
      <c r="K99" s="205" t="s">
        <v>152</v>
      </c>
      <c r="L99" s="46"/>
      <c r="M99" s="210" t="s">
        <v>5</v>
      </c>
      <c r="N99" s="211" t="s">
        <v>43</v>
      </c>
      <c r="O99" s="47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4" t="s">
        <v>153</v>
      </c>
      <c r="AT99" s="24" t="s">
        <v>148</v>
      </c>
      <c r="AU99" s="24" t="s">
        <v>80</v>
      </c>
      <c r="AY99" s="24" t="s">
        <v>146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4" t="s">
        <v>11</v>
      </c>
      <c r="BK99" s="214">
        <f>ROUND(I99*H99,0)</f>
        <v>0</v>
      </c>
      <c r="BL99" s="24" t="s">
        <v>153</v>
      </c>
      <c r="BM99" s="24" t="s">
        <v>166</v>
      </c>
    </row>
    <row r="100" spans="2:51" s="11" customFormat="1" ht="13.5">
      <c r="B100" s="215"/>
      <c r="D100" s="216" t="s">
        <v>155</v>
      </c>
      <c r="E100" s="217" t="s">
        <v>5</v>
      </c>
      <c r="F100" s="218" t="s">
        <v>167</v>
      </c>
      <c r="H100" s="219">
        <v>46</v>
      </c>
      <c r="I100" s="220"/>
      <c r="L100" s="215"/>
      <c r="M100" s="221"/>
      <c r="N100" s="222"/>
      <c r="O100" s="222"/>
      <c r="P100" s="222"/>
      <c r="Q100" s="222"/>
      <c r="R100" s="222"/>
      <c r="S100" s="222"/>
      <c r="T100" s="223"/>
      <c r="AT100" s="217" t="s">
        <v>155</v>
      </c>
      <c r="AU100" s="217" t="s">
        <v>80</v>
      </c>
      <c r="AV100" s="11" t="s">
        <v>80</v>
      </c>
      <c r="AW100" s="11" t="s">
        <v>36</v>
      </c>
      <c r="AX100" s="11" t="s">
        <v>11</v>
      </c>
      <c r="AY100" s="217" t="s">
        <v>146</v>
      </c>
    </row>
    <row r="101" spans="2:65" s="1" customFormat="1" ht="25.5" customHeight="1">
      <c r="B101" s="202"/>
      <c r="C101" s="203" t="s">
        <v>153</v>
      </c>
      <c r="D101" s="203" t="s">
        <v>148</v>
      </c>
      <c r="E101" s="204" t="s">
        <v>168</v>
      </c>
      <c r="F101" s="205" t="s">
        <v>169</v>
      </c>
      <c r="G101" s="206" t="s">
        <v>151</v>
      </c>
      <c r="H101" s="207">
        <v>405.5</v>
      </c>
      <c r="I101" s="208"/>
      <c r="J101" s="209">
        <f>ROUND(I101*H101,0)</f>
        <v>0</v>
      </c>
      <c r="K101" s="205" t="s">
        <v>152</v>
      </c>
      <c r="L101" s="46"/>
      <c r="M101" s="210" t="s">
        <v>5</v>
      </c>
      <c r="N101" s="211" t="s">
        <v>43</v>
      </c>
      <c r="O101" s="4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4" t="s">
        <v>153</v>
      </c>
      <c r="AT101" s="24" t="s">
        <v>148</v>
      </c>
      <c r="AU101" s="24" t="s">
        <v>80</v>
      </c>
      <c r="AY101" s="24" t="s">
        <v>146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4" t="s">
        <v>11</v>
      </c>
      <c r="BK101" s="214">
        <f>ROUND(I101*H101,0)</f>
        <v>0</v>
      </c>
      <c r="BL101" s="24" t="s">
        <v>153</v>
      </c>
      <c r="BM101" s="24" t="s">
        <v>170</v>
      </c>
    </row>
    <row r="102" spans="2:51" s="11" customFormat="1" ht="13.5">
      <c r="B102" s="215"/>
      <c r="D102" s="216" t="s">
        <v>155</v>
      </c>
      <c r="E102" s="217" t="s">
        <v>5</v>
      </c>
      <c r="F102" s="218" t="s">
        <v>156</v>
      </c>
      <c r="H102" s="219">
        <v>405.5</v>
      </c>
      <c r="I102" s="220"/>
      <c r="L102" s="215"/>
      <c r="M102" s="221"/>
      <c r="N102" s="222"/>
      <c r="O102" s="222"/>
      <c r="P102" s="222"/>
      <c r="Q102" s="222"/>
      <c r="R102" s="222"/>
      <c r="S102" s="222"/>
      <c r="T102" s="223"/>
      <c r="AT102" s="217" t="s">
        <v>155</v>
      </c>
      <c r="AU102" s="217" t="s">
        <v>80</v>
      </c>
      <c r="AV102" s="11" t="s">
        <v>80</v>
      </c>
      <c r="AW102" s="11" t="s">
        <v>36</v>
      </c>
      <c r="AX102" s="11" t="s">
        <v>11</v>
      </c>
      <c r="AY102" s="217" t="s">
        <v>146</v>
      </c>
    </row>
    <row r="103" spans="2:65" s="1" customFormat="1" ht="25.5" customHeight="1">
      <c r="B103" s="202"/>
      <c r="C103" s="203" t="s">
        <v>171</v>
      </c>
      <c r="D103" s="203" t="s">
        <v>148</v>
      </c>
      <c r="E103" s="204" t="s">
        <v>172</v>
      </c>
      <c r="F103" s="205" t="s">
        <v>173</v>
      </c>
      <c r="G103" s="206" t="s">
        <v>174</v>
      </c>
      <c r="H103" s="207">
        <v>36</v>
      </c>
      <c r="I103" s="208"/>
      <c r="J103" s="209">
        <f>ROUND(I103*H103,0)</f>
        <v>0</v>
      </c>
      <c r="K103" s="205" t="s">
        <v>152</v>
      </c>
      <c r="L103" s="46"/>
      <c r="M103" s="210" t="s">
        <v>5</v>
      </c>
      <c r="N103" s="211" t="s">
        <v>43</v>
      </c>
      <c r="O103" s="4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4" t="s">
        <v>153</v>
      </c>
      <c r="AT103" s="24" t="s">
        <v>148</v>
      </c>
      <c r="AU103" s="24" t="s">
        <v>80</v>
      </c>
      <c r="AY103" s="24" t="s">
        <v>146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4" t="s">
        <v>11</v>
      </c>
      <c r="BK103" s="214">
        <f>ROUND(I103*H103,0)</f>
        <v>0</v>
      </c>
      <c r="BL103" s="24" t="s">
        <v>153</v>
      </c>
      <c r="BM103" s="24" t="s">
        <v>175</v>
      </c>
    </row>
    <row r="104" spans="2:51" s="11" customFormat="1" ht="13.5">
      <c r="B104" s="215"/>
      <c r="D104" s="216" t="s">
        <v>155</v>
      </c>
      <c r="E104" s="217" t="s">
        <v>5</v>
      </c>
      <c r="F104" s="218" t="s">
        <v>176</v>
      </c>
      <c r="H104" s="219">
        <v>36</v>
      </c>
      <c r="I104" s="220"/>
      <c r="L104" s="215"/>
      <c r="M104" s="221"/>
      <c r="N104" s="222"/>
      <c r="O104" s="222"/>
      <c r="P104" s="222"/>
      <c r="Q104" s="222"/>
      <c r="R104" s="222"/>
      <c r="S104" s="222"/>
      <c r="T104" s="223"/>
      <c r="AT104" s="217" t="s">
        <v>155</v>
      </c>
      <c r="AU104" s="217" t="s">
        <v>80</v>
      </c>
      <c r="AV104" s="11" t="s">
        <v>80</v>
      </c>
      <c r="AW104" s="11" t="s">
        <v>36</v>
      </c>
      <c r="AX104" s="11" t="s">
        <v>11</v>
      </c>
      <c r="AY104" s="217" t="s">
        <v>146</v>
      </c>
    </row>
    <row r="105" spans="2:65" s="1" customFormat="1" ht="25.5" customHeight="1">
      <c r="B105" s="202"/>
      <c r="C105" s="203" t="s">
        <v>177</v>
      </c>
      <c r="D105" s="203" t="s">
        <v>148</v>
      </c>
      <c r="E105" s="204" t="s">
        <v>178</v>
      </c>
      <c r="F105" s="205" t="s">
        <v>179</v>
      </c>
      <c r="G105" s="206" t="s">
        <v>174</v>
      </c>
      <c r="H105" s="207">
        <v>61</v>
      </c>
      <c r="I105" s="208"/>
      <c r="J105" s="209">
        <f>ROUND(I105*H105,0)</f>
        <v>0</v>
      </c>
      <c r="K105" s="205" t="s">
        <v>152</v>
      </c>
      <c r="L105" s="46"/>
      <c r="M105" s="210" t="s">
        <v>5</v>
      </c>
      <c r="N105" s="211" t="s">
        <v>43</v>
      </c>
      <c r="O105" s="47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4" t="s">
        <v>153</v>
      </c>
      <c r="AT105" s="24" t="s">
        <v>148</v>
      </c>
      <c r="AU105" s="24" t="s">
        <v>80</v>
      </c>
      <c r="AY105" s="24" t="s">
        <v>146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4" t="s">
        <v>11</v>
      </c>
      <c r="BK105" s="214">
        <f>ROUND(I105*H105,0)</f>
        <v>0</v>
      </c>
      <c r="BL105" s="24" t="s">
        <v>153</v>
      </c>
      <c r="BM105" s="24" t="s">
        <v>180</v>
      </c>
    </row>
    <row r="106" spans="2:51" s="11" customFormat="1" ht="13.5">
      <c r="B106" s="215"/>
      <c r="D106" s="216" t="s">
        <v>155</v>
      </c>
      <c r="E106" s="217" t="s">
        <v>5</v>
      </c>
      <c r="F106" s="218" t="s">
        <v>181</v>
      </c>
      <c r="H106" s="219">
        <v>61</v>
      </c>
      <c r="I106" s="220"/>
      <c r="L106" s="215"/>
      <c r="M106" s="221"/>
      <c r="N106" s="222"/>
      <c r="O106" s="222"/>
      <c r="P106" s="222"/>
      <c r="Q106" s="222"/>
      <c r="R106" s="222"/>
      <c r="S106" s="222"/>
      <c r="T106" s="223"/>
      <c r="AT106" s="217" t="s">
        <v>155</v>
      </c>
      <c r="AU106" s="217" t="s">
        <v>80</v>
      </c>
      <c r="AV106" s="11" t="s">
        <v>80</v>
      </c>
      <c r="AW106" s="11" t="s">
        <v>36</v>
      </c>
      <c r="AX106" s="11" t="s">
        <v>72</v>
      </c>
      <c r="AY106" s="217" t="s">
        <v>146</v>
      </c>
    </row>
    <row r="107" spans="2:51" s="12" customFormat="1" ht="13.5">
      <c r="B107" s="224"/>
      <c r="D107" s="216" t="s">
        <v>155</v>
      </c>
      <c r="E107" s="225" t="s">
        <v>5</v>
      </c>
      <c r="F107" s="226" t="s">
        <v>182</v>
      </c>
      <c r="H107" s="227">
        <v>61</v>
      </c>
      <c r="I107" s="228"/>
      <c r="L107" s="224"/>
      <c r="M107" s="229"/>
      <c r="N107" s="230"/>
      <c r="O107" s="230"/>
      <c r="P107" s="230"/>
      <c r="Q107" s="230"/>
      <c r="R107" s="230"/>
      <c r="S107" s="230"/>
      <c r="T107" s="231"/>
      <c r="AT107" s="225" t="s">
        <v>155</v>
      </c>
      <c r="AU107" s="225" t="s">
        <v>80</v>
      </c>
      <c r="AV107" s="12" t="s">
        <v>162</v>
      </c>
      <c r="AW107" s="12" t="s">
        <v>36</v>
      </c>
      <c r="AX107" s="12" t="s">
        <v>11</v>
      </c>
      <c r="AY107" s="225" t="s">
        <v>146</v>
      </c>
    </row>
    <row r="108" spans="2:65" s="1" customFormat="1" ht="16.5" customHeight="1">
      <c r="B108" s="202"/>
      <c r="C108" s="232" t="s">
        <v>183</v>
      </c>
      <c r="D108" s="232" t="s">
        <v>184</v>
      </c>
      <c r="E108" s="233" t="s">
        <v>185</v>
      </c>
      <c r="F108" s="234" t="s">
        <v>186</v>
      </c>
      <c r="G108" s="235" t="s">
        <v>165</v>
      </c>
      <c r="H108" s="236">
        <v>1.525</v>
      </c>
      <c r="I108" s="237"/>
      <c r="J108" s="238">
        <f>ROUND(I108*H108,0)</f>
        <v>0</v>
      </c>
      <c r="K108" s="234" t="s">
        <v>152</v>
      </c>
      <c r="L108" s="239"/>
      <c r="M108" s="240" t="s">
        <v>5</v>
      </c>
      <c r="N108" s="241" t="s">
        <v>43</v>
      </c>
      <c r="O108" s="47"/>
      <c r="P108" s="212">
        <f>O108*H108</f>
        <v>0</v>
      </c>
      <c r="Q108" s="212">
        <v>0.22</v>
      </c>
      <c r="R108" s="212">
        <f>Q108*H108</f>
        <v>0.33549999999999996</v>
      </c>
      <c r="S108" s="212">
        <v>0</v>
      </c>
      <c r="T108" s="213">
        <f>S108*H108</f>
        <v>0</v>
      </c>
      <c r="AR108" s="24" t="s">
        <v>187</v>
      </c>
      <c r="AT108" s="24" t="s">
        <v>184</v>
      </c>
      <c r="AU108" s="24" t="s">
        <v>80</v>
      </c>
      <c r="AY108" s="24" t="s">
        <v>146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4" t="s">
        <v>11</v>
      </c>
      <c r="BK108" s="214">
        <f>ROUND(I108*H108,0)</f>
        <v>0</v>
      </c>
      <c r="BL108" s="24" t="s">
        <v>153</v>
      </c>
      <c r="BM108" s="24" t="s">
        <v>188</v>
      </c>
    </row>
    <row r="109" spans="2:51" s="11" customFormat="1" ht="13.5">
      <c r="B109" s="215"/>
      <c r="D109" s="216" t="s">
        <v>155</v>
      </c>
      <c r="E109" s="217" t="s">
        <v>5</v>
      </c>
      <c r="F109" s="218" t="s">
        <v>189</v>
      </c>
      <c r="H109" s="219">
        <v>1.525</v>
      </c>
      <c r="I109" s="220"/>
      <c r="L109" s="215"/>
      <c r="M109" s="221"/>
      <c r="N109" s="222"/>
      <c r="O109" s="222"/>
      <c r="P109" s="222"/>
      <c r="Q109" s="222"/>
      <c r="R109" s="222"/>
      <c r="S109" s="222"/>
      <c r="T109" s="223"/>
      <c r="AT109" s="217" t="s">
        <v>155</v>
      </c>
      <c r="AU109" s="217" t="s">
        <v>80</v>
      </c>
      <c r="AV109" s="11" t="s">
        <v>80</v>
      </c>
      <c r="AW109" s="11" t="s">
        <v>36</v>
      </c>
      <c r="AX109" s="11" t="s">
        <v>72</v>
      </c>
      <c r="AY109" s="217" t="s">
        <v>146</v>
      </c>
    </row>
    <row r="110" spans="2:51" s="12" customFormat="1" ht="13.5">
      <c r="B110" s="224"/>
      <c r="D110" s="216" t="s">
        <v>155</v>
      </c>
      <c r="E110" s="225" t="s">
        <v>5</v>
      </c>
      <c r="F110" s="226" t="s">
        <v>182</v>
      </c>
      <c r="H110" s="227">
        <v>1.525</v>
      </c>
      <c r="I110" s="228"/>
      <c r="L110" s="224"/>
      <c r="M110" s="229"/>
      <c r="N110" s="230"/>
      <c r="O110" s="230"/>
      <c r="P110" s="230"/>
      <c r="Q110" s="230"/>
      <c r="R110" s="230"/>
      <c r="S110" s="230"/>
      <c r="T110" s="231"/>
      <c r="AT110" s="225" t="s">
        <v>155</v>
      </c>
      <c r="AU110" s="225" t="s">
        <v>80</v>
      </c>
      <c r="AV110" s="12" t="s">
        <v>162</v>
      </c>
      <c r="AW110" s="12" t="s">
        <v>36</v>
      </c>
      <c r="AX110" s="12" t="s">
        <v>11</v>
      </c>
      <c r="AY110" s="225" t="s">
        <v>146</v>
      </c>
    </row>
    <row r="111" spans="2:65" s="1" customFormat="1" ht="25.5" customHeight="1">
      <c r="B111" s="202"/>
      <c r="C111" s="203" t="s">
        <v>187</v>
      </c>
      <c r="D111" s="203" t="s">
        <v>148</v>
      </c>
      <c r="E111" s="204" t="s">
        <v>190</v>
      </c>
      <c r="F111" s="205" t="s">
        <v>191</v>
      </c>
      <c r="G111" s="206" t="s">
        <v>174</v>
      </c>
      <c r="H111" s="207">
        <v>117</v>
      </c>
      <c r="I111" s="208"/>
      <c r="J111" s="209">
        <f>ROUND(I111*H111,0)</f>
        <v>0</v>
      </c>
      <c r="K111" s="205" t="s">
        <v>152</v>
      </c>
      <c r="L111" s="46"/>
      <c r="M111" s="210" t="s">
        <v>5</v>
      </c>
      <c r="N111" s="211" t="s">
        <v>43</v>
      </c>
      <c r="O111" s="4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4" t="s">
        <v>153</v>
      </c>
      <c r="AT111" s="24" t="s">
        <v>148</v>
      </c>
      <c r="AU111" s="24" t="s">
        <v>80</v>
      </c>
      <c r="AY111" s="24" t="s">
        <v>146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4" t="s">
        <v>11</v>
      </c>
      <c r="BK111" s="214">
        <f>ROUND(I111*H111,0)</f>
        <v>0</v>
      </c>
      <c r="BL111" s="24" t="s">
        <v>153</v>
      </c>
      <c r="BM111" s="24" t="s">
        <v>192</v>
      </c>
    </row>
    <row r="112" spans="2:51" s="11" customFormat="1" ht="13.5">
      <c r="B112" s="215"/>
      <c r="D112" s="216" t="s">
        <v>155</v>
      </c>
      <c r="E112" s="217" t="s">
        <v>5</v>
      </c>
      <c r="F112" s="218" t="s">
        <v>193</v>
      </c>
      <c r="H112" s="219">
        <v>117</v>
      </c>
      <c r="I112" s="220"/>
      <c r="L112" s="215"/>
      <c r="M112" s="221"/>
      <c r="N112" s="222"/>
      <c r="O112" s="222"/>
      <c r="P112" s="222"/>
      <c r="Q112" s="222"/>
      <c r="R112" s="222"/>
      <c r="S112" s="222"/>
      <c r="T112" s="223"/>
      <c r="AT112" s="217" t="s">
        <v>155</v>
      </c>
      <c r="AU112" s="217" t="s">
        <v>80</v>
      </c>
      <c r="AV112" s="11" t="s">
        <v>80</v>
      </c>
      <c r="AW112" s="11" t="s">
        <v>36</v>
      </c>
      <c r="AX112" s="11" t="s">
        <v>72</v>
      </c>
      <c r="AY112" s="217" t="s">
        <v>146</v>
      </c>
    </row>
    <row r="113" spans="2:51" s="12" customFormat="1" ht="13.5">
      <c r="B113" s="224"/>
      <c r="D113" s="216" t="s">
        <v>155</v>
      </c>
      <c r="E113" s="225" t="s">
        <v>5</v>
      </c>
      <c r="F113" s="226" t="s">
        <v>182</v>
      </c>
      <c r="H113" s="227">
        <v>117</v>
      </c>
      <c r="I113" s="228"/>
      <c r="L113" s="224"/>
      <c r="M113" s="229"/>
      <c r="N113" s="230"/>
      <c r="O113" s="230"/>
      <c r="P113" s="230"/>
      <c r="Q113" s="230"/>
      <c r="R113" s="230"/>
      <c r="S113" s="230"/>
      <c r="T113" s="231"/>
      <c r="AT113" s="225" t="s">
        <v>155</v>
      </c>
      <c r="AU113" s="225" t="s">
        <v>80</v>
      </c>
      <c r="AV113" s="12" t="s">
        <v>162</v>
      </c>
      <c r="AW113" s="12" t="s">
        <v>36</v>
      </c>
      <c r="AX113" s="12" t="s">
        <v>11</v>
      </c>
      <c r="AY113" s="225" t="s">
        <v>146</v>
      </c>
    </row>
    <row r="114" spans="2:65" s="1" customFormat="1" ht="16.5" customHeight="1">
      <c r="B114" s="202"/>
      <c r="C114" s="232" t="s">
        <v>194</v>
      </c>
      <c r="D114" s="232" t="s">
        <v>184</v>
      </c>
      <c r="E114" s="233" t="s">
        <v>185</v>
      </c>
      <c r="F114" s="234" t="s">
        <v>186</v>
      </c>
      <c r="G114" s="235" t="s">
        <v>165</v>
      </c>
      <c r="H114" s="236">
        <v>7.313</v>
      </c>
      <c r="I114" s="237"/>
      <c r="J114" s="238">
        <f>ROUND(I114*H114,0)</f>
        <v>0</v>
      </c>
      <c r="K114" s="234" t="s">
        <v>152</v>
      </c>
      <c r="L114" s="239"/>
      <c r="M114" s="240" t="s">
        <v>5</v>
      </c>
      <c r="N114" s="241" t="s">
        <v>43</v>
      </c>
      <c r="O114" s="47"/>
      <c r="P114" s="212">
        <f>O114*H114</f>
        <v>0</v>
      </c>
      <c r="Q114" s="212">
        <v>0.22</v>
      </c>
      <c r="R114" s="212">
        <f>Q114*H114</f>
        <v>1.60886</v>
      </c>
      <c r="S114" s="212">
        <v>0</v>
      </c>
      <c r="T114" s="213">
        <f>S114*H114</f>
        <v>0</v>
      </c>
      <c r="AR114" s="24" t="s">
        <v>187</v>
      </c>
      <c r="AT114" s="24" t="s">
        <v>184</v>
      </c>
      <c r="AU114" s="24" t="s">
        <v>80</v>
      </c>
      <c r="AY114" s="24" t="s">
        <v>146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24" t="s">
        <v>11</v>
      </c>
      <c r="BK114" s="214">
        <f>ROUND(I114*H114,0)</f>
        <v>0</v>
      </c>
      <c r="BL114" s="24" t="s">
        <v>153</v>
      </c>
      <c r="BM114" s="24" t="s">
        <v>195</v>
      </c>
    </row>
    <row r="115" spans="2:51" s="11" customFormat="1" ht="13.5">
      <c r="B115" s="215"/>
      <c r="D115" s="216" t="s">
        <v>155</v>
      </c>
      <c r="E115" s="217" t="s">
        <v>5</v>
      </c>
      <c r="F115" s="218" t="s">
        <v>196</v>
      </c>
      <c r="H115" s="219">
        <v>7.313</v>
      </c>
      <c r="I115" s="220"/>
      <c r="L115" s="215"/>
      <c r="M115" s="221"/>
      <c r="N115" s="222"/>
      <c r="O115" s="222"/>
      <c r="P115" s="222"/>
      <c r="Q115" s="222"/>
      <c r="R115" s="222"/>
      <c r="S115" s="222"/>
      <c r="T115" s="223"/>
      <c r="AT115" s="217" t="s">
        <v>155</v>
      </c>
      <c r="AU115" s="217" t="s">
        <v>80</v>
      </c>
      <c r="AV115" s="11" t="s">
        <v>80</v>
      </c>
      <c r="AW115" s="11" t="s">
        <v>36</v>
      </c>
      <c r="AX115" s="11" t="s">
        <v>72</v>
      </c>
      <c r="AY115" s="217" t="s">
        <v>146</v>
      </c>
    </row>
    <row r="116" spans="2:51" s="12" customFormat="1" ht="13.5">
      <c r="B116" s="224"/>
      <c r="D116" s="216" t="s">
        <v>155</v>
      </c>
      <c r="E116" s="225" t="s">
        <v>5</v>
      </c>
      <c r="F116" s="226" t="s">
        <v>182</v>
      </c>
      <c r="H116" s="227">
        <v>7.313</v>
      </c>
      <c r="I116" s="228"/>
      <c r="L116" s="224"/>
      <c r="M116" s="229"/>
      <c r="N116" s="230"/>
      <c r="O116" s="230"/>
      <c r="P116" s="230"/>
      <c r="Q116" s="230"/>
      <c r="R116" s="230"/>
      <c r="S116" s="230"/>
      <c r="T116" s="231"/>
      <c r="AT116" s="225" t="s">
        <v>155</v>
      </c>
      <c r="AU116" s="225" t="s">
        <v>80</v>
      </c>
      <c r="AV116" s="12" t="s">
        <v>162</v>
      </c>
      <c r="AW116" s="12" t="s">
        <v>36</v>
      </c>
      <c r="AX116" s="12" t="s">
        <v>11</v>
      </c>
      <c r="AY116" s="225" t="s">
        <v>146</v>
      </c>
    </row>
    <row r="117" spans="2:65" s="1" customFormat="1" ht="25.5" customHeight="1">
      <c r="B117" s="202"/>
      <c r="C117" s="203" t="s">
        <v>197</v>
      </c>
      <c r="D117" s="203" t="s">
        <v>148</v>
      </c>
      <c r="E117" s="204" t="s">
        <v>198</v>
      </c>
      <c r="F117" s="205" t="s">
        <v>199</v>
      </c>
      <c r="G117" s="206" t="s">
        <v>174</v>
      </c>
      <c r="H117" s="207">
        <v>13</v>
      </c>
      <c r="I117" s="208"/>
      <c r="J117" s="209">
        <f>ROUND(I117*H117,0)</f>
        <v>0</v>
      </c>
      <c r="K117" s="205" t="s">
        <v>152</v>
      </c>
      <c r="L117" s="46"/>
      <c r="M117" s="210" t="s">
        <v>5</v>
      </c>
      <c r="N117" s="211" t="s">
        <v>43</v>
      </c>
      <c r="O117" s="47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4" t="s">
        <v>153</v>
      </c>
      <c r="AT117" s="24" t="s">
        <v>148</v>
      </c>
      <c r="AU117" s="24" t="s">
        <v>80</v>
      </c>
      <c r="AY117" s="24" t="s">
        <v>146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4" t="s">
        <v>11</v>
      </c>
      <c r="BK117" s="214">
        <f>ROUND(I117*H117,0)</f>
        <v>0</v>
      </c>
      <c r="BL117" s="24" t="s">
        <v>153</v>
      </c>
      <c r="BM117" s="24" t="s">
        <v>200</v>
      </c>
    </row>
    <row r="118" spans="2:51" s="11" customFormat="1" ht="13.5">
      <c r="B118" s="215"/>
      <c r="D118" s="216" t="s">
        <v>155</v>
      </c>
      <c r="E118" s="217" t="s">
        <v>5</v>
      </c>
      <c r="F118" s="218" t="s">
        <v>201</v>
      </c>
      <c r="H118" s="219">
        <v>13</v>
      </c>
      <c r="I118" s="220"/>
      <c r="L118" s="215"/>
      <c r="M118" s="221"/>
      <c r="N118" s="222"/>
      <c r="O118" s="222"/>
      <c r="P118" s="222"/>
      <c r="Q118" s="222"/>
      <c r="R118" s="222"/>
      <c r="S118" s="222"/>
      <c r="T118" s="223"/>
      <c r="AT118" s="217" t="s">
        <v>155</v>
      </c>
      <c r="AU118" s="217" t="s">
        <v>80</v>
      </c>
      <c r="AV118" s="11" t="s">
        <v>80</v>
      </c>
      <c r="AW118" s="11" t="s">
        <v>36</v>
      </c>
      <c r="AX118" s="11" t="s">
        <v>11</v>
      </c>
      <c r="AY118" s="217" t="s">
        <v>146</v>
      </c>
    </row>
    <row r="119" spans="2:65" s="1" customFormat="1" ht="16.5" customHeight="1">
      <c r="B119" s="202"/>
      <c r="C119" s="232" t="s">
        <v>202</v>
      </c>
      <c r="D119" s="232" t="s">
        <v>184</v>
      </c>
      <c r="E119" s="233" t="s">
        <v>185</v>
      </c>
      <c r="F119" s="234" t="s">
        <v>186</v>
      </c>
      <c r="G119" s="235" t="s">
        <v>165</v>
      </c>
      <c r="H119" s="236">
        <v>2.6</v>
      </c>
      <c r="I119" s="237"/>
      <c r="J119" s="238">
        <f>ROUND(I119*H119,0)</f>
        <v>0</v>
      </c>
      <c r="K119" s="234" t="s">
        <v>152</v>
      </c>
      <c r="L119" s="239"/>
      <c r="M119" s="240" t="s">
        <v>5</v>
      </c>
      <c r="N119" s="241" t="s">
        <v>43</v>
      </c>
      <c r="O119" s="47"/>
      <c r="P119" s="212">
        <f>O119*H119</f>
        <v>0</v>
      </c>
      <c r="Q119" s="212">
        <v>0.22</v>
      </c>
      <c r="R119" s="212">
        <f>Q119*H119</f>
        <v>0.5720000000000001</v>
      </c>
      <c r="S119" s="212">
        <v>0</v>
      </c>
      <c r="T119" s="213">
        <f>S119*H119</f>
        <v>0</v>
      </c>
      <c r="AR119" s="24" t="s">
        <v>187</v>
      </c>
      <c r="AT119" s="24" t="s">
        <v>184</v>
      </c>
      <c r="AU119" s="24" t="s">
        <v>80</v>
      </c>
      <c r="AY119" s="24" t="s">
        <v>146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4" t="s">
        <v>11</v>
      </c>
      <c r="BK119" s="214">
        <f>ROUND(I119*H119,0)</f>
        <v>0</v>
      </c>
      <c r="BL119" s="24" t="s">
        <v>153</v>
      </c>
      <c r="BM119" s="24" t="s">
        <v>203</v>
      </c>
    </row>
    <row r="120" spans="2:51" s="11" customFormat="1" ht="13.5">
      <c r="B120" s="215"/>
      <c r="D120" s="216" t="s">
        <v>155</v>
      </c>
      <c r="E120" s="217" t="s">
        <v>5</v>
      </c>
      <c r="F120" s="218" t="s">
        <v>204</v>
      </c>
      <c r="H120" s="219">
        <v>2.6</v>
      </c>
      <c r="I120" s="220"/>
      <c r="L120" s="215"/>
      <c r="M120" s="221"/>
      <c r="N120" s="222"/>
      <c r="O120" s="222"/>
      <c r="P120" s="222"/>
      <c r="Q120" s="222"/>
      <c r="R120" s="222"/>
      <c r="S120" s="222"/>
      <c r="T120" s="223"/>
      <c r="AT120" s="217" t="s">
        <v>155</v>
      </c>
      <c r="AU120" s="217" t="s">
        <v>80</v>
      </c>
      <c r="AV120" s="11" t="s">
        <v>80</v>
      </c>
      <c r="AW120" s="11" t="s">
        <v>36</v>
      </c>
      <c r="AX120" s="11" t="s">
        <v>11</v>
      </c>
      <c r="AY120" s="217" t="s">
        <v>146</v>
      </c>
    </row>
    <row r="121" spans="2:65" s="1" customFormat="1" ht="16.5" customHeight="1">
      <c r="B121" s="202"/>
      <c r="C121" s="203" t="s">
        <v>205</v>
      </c>
      <c r="D121" s="203" t="s">
        <v>148</v>
      </c>
      <c r="E121" s="204" t="s">
        <v>206</v>
      </c>
      <c r="F121" s="205" t="s">
        <v>207</v>
      </c>
      <c r="G121" s="206" t="s">
        <v>174</v>
      </c>
      <c r="H121" s="207">
        <v>61</v>
      </c>
      <c r="I121" s="208"/>
      <c r="J121" s="209">
        <f>ROUND(I121*H121,0)</f>
        <v>0</v>
      </c>
      <c r="K121" s="205" t="s">
        <v>152</v>
      </c>
      <c r="L121" s="46"/>
      <c r="M121" s="210" t="s">
        <v>5</v>
      </c>
      <c r="N121" s="211" t="s">
        <v>43</v>
      </c>
      <c r="O121" s="47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4" t="s">
        <v>153</v>
      </c>
      <c r="AT121" s="24" t="s">
        <v>148</v>
      </c>
      <c r="AU121" s="24" t="s">
        <v>80</v>
      </c>
      <c r="AY121" s="24" t="s">
        <v>146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4" t="s">
        <v>11</v>
      </c>
      <c r="BK121" s="214">
        <f>ROUND(I121*H121,0)</f>
        <v>0</v>
      </c>
      <c r="BL121" s="24" t="s">
        <v>153</v>
      </c>
      <c r="BM121" s="24" t="s">
        <v>208</v>
      </c>
    </row>
    <row r="122" spans="2:51" s="11" customFormat="1" ht="13.5">
      <c r="B122" s="215"/>
      <c r="D122" s="216" t="s">
        <v>155</v>
      </c>
      <c r="E122" s="217" t="s">
        <v>5</v>
      </c>
      <c r="F122" s="218" t="s">
        <v>181</v>
      </c>
      <c r="H122" s="219">
        <v>61</v>
      </c>
      <c r="I122" s="220"/>
      <c r="L122" s="215"/>
      <c r="M122" s="221"/>
      <c r="N122" s="222"/>
      <c r="O122" s="222"/>
      <c r="P122" s="222"/>
      <c r="Q122" s="222"/>
      <c r="R122" s="222"/>
      <c r="S122" s="222"/>
      <c r="T122" s="223"/>
      <c r="AT122" s="217" t="s">
        <v>155</v>
      </c>
      <c r="AU122" s="217" t="s">
        <v>80</v>
      </c>
      <c r="AV122" s="11" t="s">
        <v>80</v>
      </c>
      <c r="AW122" s="11" t="s">
        <v>36</v>
      </c>
      <c r="AX122" s="11" t="s">
        <v>72</v>
      </c>
      <c r="AY122" s="217" t="s">
        <v>146</v>
      </c>
    </row>
    <row r="123" spans="2:51" s="12" customFormat="1" ht="13.5">
      <c r="B123" s="224"/>
      <c r="D123" s="216" t="s">
        <v>155</v>
      </c>
      <c r="E123" s="225" t="s">
        <v>5</v>
      </c>
      <c r="F123" s="226" t="s">
        <v>182</v>
      </c>
      <c r="H123" s="227">
        <v>61</v>
      </c>
      <c r="I123" s="228"/>
      <c r="L123" s="224"/>
      <c r="M123" s="229"/>
      <c r="N123" s="230"/>
      <c r="O123" s="230"/>
      <c r="P123" s="230"/>
      <c r="Q123" s="230"/>
      <c r="R123" s="230"/>
      <c r="S123" s="230"/>
      <c r="T123" s="231"/>
      <c r="AT123" s="225" t="s">
        <v>155</v>
      </c>
      <c r="AU123" s="225" t="s">
        <v>80</v>
      </c>
      <c r="AV123" s="12" t="s">
        <v>162</v>
      </c>
      <c r="AW123" s="12" t="s">
        <v>36</v>
      </c>
      <c r="AX123" s="12" t="s">
        <v>11</v>
      </c>
      <c r="AY123" s="225" t="s">
        <v>146</v>
      </c>
    </row>
    <row r="124" spans="2:65" s="1" customFormat="1" ht="16.5" customHeight="1">
      <c r="B124" s="202"/>
      <c r="C124" s="232" t="s">
        <v>209</v>
      </c>
      <c r="D124" s="232" t="s">
        <v>184</v>
      </c>
      <c r="E124" s="233" t="s">
        <v>210</v>
      </c>
      <c r="F124" s="234" t="s">
        <v>211</v>
      </c>
      <c r="G124" s="235" t="s">
        <v>212</v>
      </c>
      <c r="H124" s="236">
        <v>6</v>
      </c>
      <c r="I124" s="237"/>
      <c r="J124" s="238">
        <f>ROUND(I124*H124,0)</f>
        <v>0</v>
      </c>
      <c r="K124" s="234" t="s">
        <v>5</v>
      </c>
      <c r="L124" s="239"/>
      <c r="M124" s="240" t="s">
        <v>5</v>
      </c>
      <c r="N124" s="241" t="s">
        <v>43</v>
      </c>
      <c r="O124" s="4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4" t="s">
        <v>187</v>
      </c>
      <c r="AT124" s="24" t="s">
        <v>184</v>
      </c>
      <c r="AU124" s="24" t="s">
        <v>80</v>
      </c>
      <c r="AY124" s="24" t="s">
        <v>146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4" t="s">
        <v>11</v>
      </c>
      <c r="BK124" s="214">
        <f>ROUND(I124*H124,0)</f>
        <v>0</v>
      </c>
      <c r="BL124" s="24" t="s">
        <v>153</v>
      </c>
      <c r="BM124" s="24" t="s">
        <v>213</v>
      </c>
    </row>
    <row r="125" spans="2:65" s="1" customFormat="1" ht="16.5" customHeight="1">
      <c r="B125" s="202"/>
      <c r="C125" s="232" t="s">
        <v>214</v>
      </c>
      <c r="D125" s="232" t="s">
        <v>184</v>
      </c>
      <c r="E125" s="233" t="s">
        <v>215</v>
      </c>
      <c r="F125" s="234" t="s">
        <v>216</v>
      </c>
      <c r="G125" s="235" t="s">
        <v>212</v>
      </c>
      <c r="H125" s="236">
        <v>5</v>
      </c>
      <c r="I125" s="237"/>
      <c r="J125" s="238">
        <f>ROUND(I125*H125,0)</f>
        <v>0</v>
      </c>
      <c r="K125" s="234" t="s">
        <v>5</v>
      </c>
      <c r="L125" s="239"/>
      <c r="M125" s="240" t="s">
        <v>5</v>
      </c>
      <c r="N125" s="241" t="s">
        <v>43</v>
      </c>
      <c r="O125" s="47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4" t="s">
        <v>187</v>
      </c>
      <c r="AT125" s="24" t="s">
        <v>184</v>
      </c>
      <c r="AU125" s="24" t="s">
        <v>80</v>
      </c>
      <c r="AY125" s="24" t="s">
        <v>146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4" t="s">
        <v>11</v>
      </c>
      <c r="BK125" s="214">
        <f>ROUND(I125*H125,0)</f>
        <v>0</v>
      </c>
      <c r="BL125" s="24" t="s">
        <v>153</v>
      </c>
      <c r="BM125" s="24" t="s">
        <v>217</v>
      </c>
    </row>
    <row r="126" spans="2:65" s="1" customFormat="1" ht="16.5" customHeight="1">
      <c r="B126" s="202"/>
      <c r="C126" s="232" t="s">
        <v>12</v>
      </c>
      <c r="D126" s="232" t="s">
        <v>184</v>
      </c>
      <c r="E126" s="233" t="s">
        <v>218</v>
      </c>
      <c r="F126" s="234" t="s">
        <v>219</v>
      </c>
      <c r="G126" s="235" t="s">
        <v>212</v>
      </c>
      <c r="H126" s="236">
        <v>5</v>
      </c>
      <c r="I126" s="237"/>
      <c r="J126" s="238">
        <f>ROUND(I126*H126,0)</f>
        <v>0</v>
      </c>
      <c r="K126" s="234" t="s">
        <v>5</v>
      </c>
      <c r="L126" s="239"/>
      <c r="M126" s="240" t="s">
        <v>5</v>
      </c>
      <c r="N126" s="241" t="s">
        <v>43</v>
      </c>
      <c r="O126" s="4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4" t="s">
        <v>187</v>
      </c>
      <c r="AT126" s="24" t="s">
        <v>184</v>
      </c>
      <c r="AU126" s="24" t="s">
        <v>80</v>
      </c>
      <c r="AY126" s="24" t="s">
        <v>146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4" t="s">
        <v>11</v>
      </c>
      <c r="BK126" s="214">
        <f>ROUND(I126*H126,0)</f>
        <v>0</v>
      </c>
      <c r="BL126" s="24" t="s">
        <v>153</v>
      </c>
      <c r="BM126" s="24" t="s">
        <v>220</v>
      </c>
    </row>
    <row r="127" spans="2:65" s="1" customFormat="1" ht="16.5" customHeight="1">
      <c r="B127" s="202"/>
      <c r="C127" s="232" t="s">
        <v>221</v>
      </c>
      <c r="D127" s="232" t="s">
        <v>184</v>
      </c>
      <c r="E127" s="233" t="s">
        <v>222</v>
      </c>
      <c r="F127" s="234" t="s">
        <v>223</v>
      </c>
      <c r="G127" s="235" t="s">
        <v>212</v>
      </c>
      <c r="H127" s="236">
        <v>5</v>
      </c>
      <c r="I127" s="237"/>
      <c r="J127" s="238">
        <f>ROUND(I127*H127,0)</f>
        <v>0</v>
      </c>
      <c r="K127" s="234" t="s">
        <v>5</v>
      </c>
      <c r="L127" s="239"/>
      <c r="M127" s="240" t="s">
        <v>5</v>
      </c>
      <c r="N127" s="241" t="s">
        <v>43</v>
      </c>
      <c r="O127" s="47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24" t="s">
        <v>187</v>
      </c>
      <c r="AT127" s="24" t="s">
        <v>184</v>
      </c>
      <c r="AU127" s="24" t="s">
        <v>80</v>
      </c>
      <c r="AY127" s="24" t="s">
        <v>146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4" t="s">
        <v>11</v>
      </c>
      <c r="BK127" s="214">
        <f>ROUND(I127*H127,0)</f>
        <v>0</v>
      </c>
      <c r="BL127" s="24" t="s">
        <v>153</v>
      </c>
      <c r="BM127" s="24" t="s">
        <v>224</v>
      </c>
    </row>
    <row r="128" spans="2:65" s="1" customFormat="1" ht="16.5" customHeight="1">
      <c r="B128" s="202"/>
      <c r="C128" s="232" t="s">
        <v>225</v>
      </c>
      <c r="D128" s="232" t="s">
        <v>184</v>
      </c>
      <c r="E128" s="233" t="s">
        <v>226</v>
      </c>
      <c r="F128" s="234" t="s">
        <v>227</v>
      </c>
      <c r="G128" s="235" t="s">
        <v>212</v>
      </c>
      <c r="H128" s="236">
        <v>5</v>
      </c>
      <c r="I128" s="237"/>
      <c r="J128" s="238">
        <f>ROUND(I128*H128,0)</f>
        <v>0</v>
      </c>
      <c r="K128" s="234" t="s">
        <v>5</v>
      </c>
      <c r="L128" s="239"/>
      <c r="M128" s="240" t="s">
        <v>5</v>
      </c>
      <c r="N128" s="241" t="s">
        <v>43</v>
      </c>
      <c r="O128" s="47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4" t="s">
        <v>187</v>
      </c>
      <c r="AT128" s="24" t="s">
        <v>184</v>
      </c>
      <c r="AU128" s="24" t="s">
        <v>80</v>
      </c>
      <c r="AY128" s="24" t="s">
        <v>146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4" t="s">
        <v>11</v>
      </c>
      <c r="BK128" s="214">
        <f>ROUND(I128*H128,0)</f>
        <v>0</v>
      </c>
      <c r="BL128" s="24" t="s">
        <v>153</v>
      </c>
      <c r="BM128" s="24" t="s">
        <v>228</v>
      </c>
    </row>
    <row r="129" spans="2:65" s="1" customFormat="1" ht="16.5" customHeight="1">
      <c r="B129" s="202"/>
      <c r="C129" s="232" t="s">
        <v>103</v>
      </c>
      <c r="D129" s="232" t="s">
        <v>184</v>
      </c>
      <c r="E129" s="233" t="s">
        <v>229</v>
      </c>
      <c r="F129" s="234" t="s">
        <v>230</v>
      </c>
      <c r="G129" s="235" t="s">
        <v>212</v>
      </c>
      <c r="H129" s="236">
        <v>5</v>
      </c>
      <c r="I129" s="237"/>
      <c r="J129" s="238">
        <f>ROUND(I129*H129,0)</f>
        <v>0</v>
      </c>
      <c r="K129" s="234" t="s">
        <v>5</v>
      </c>
      <c r="L129" s="239"/>
      <c r="M129" s="240" t="s">
        <v>5</v>
      </c>
      <c r="N129" s="241" t="s">
        <v>43</v>
      </c>
      <c r="O129" s="4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4" t="s">
        <v>187</v>
      </c>
      <c r="AT129" s="24" t="s">
        <v>184</v>
      </c>
      <c r="AU129" s="24" t="s">
        <v>80</v>
      </c>
      <c r="AY129" s="24" t="s">
        <v>146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4" t="s">
        <v>11</v>
      </c>
      <c r="BK129" s="214">
        <f>ROUND(I129*H129,0)</f>
        <v>0</v>
      </c>
      <c r="BL129" s="24" t="s">
        <v>153</v>
      </c>
      <c r="BM129" s="24" t="s">
        <v>231</v>
      </c>
    </row>
    <row r="130" spans="2:65" s="1" customFormat="1" ht="16.5" customHeight="1">
      <c r="B130" s="202"/>
      <c r="C130" s="232" t="s">
        <v>232</v>
      </c>
      <c r="D130" s="232" t="s">
        <v>184</v>
      </c>
      <c r="E130" s="233" t="s">
        <v>233</v>
      </c>
      <c r="F130" s="234" t="s">
        <v>234</v>
      </c>
      <c r="G130" s="235" t="s">
        <v>212</v>
      </c>
      <c r="H130" s="236">
        <v>5</v>
      </c>
      <c r="I130" s="237"/>
      <c r="J130" s="238">
        <f>ROUND(I130*H130,0)</f>
        <v>0</v>
      </c>
      <c r="K130" s="234" t="s">
        <v>5</v>
      </c>
      <c r="L130" s="239"/>
      <c r="M130" s="240" t="s">
        <v>5</v>
      </c>
      <c r="N130" s="241" t="s">
        <v>43</v>
      </c>
      <c r="O130" s="4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24" t="s">
        <v>187</v>
      </c>
      <c r="AT130" s="24" t="s">
        <v>184</v>
      </c>
      <c r="AU130" s="24" t="s">
        <v>80</v>
      </c>
      <c r="AY130" s="24" t="s">
        <v>146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4" t="s">
        <v>11</v>
      </c>
      <c r="BK130" s="214">
        <f>ROUND(I130*H130,0)</f>
        <v>0</v>
      </c>
      <c r="BL130" s="24" t="s">
        <v>153</v>
      </c>
      <c r="BM130" s="24" t="s">
        <v>235</v>
      </c>
    </row>
    <row r="131" spans="2:65" s="1" customFormat="1" ht="16.5" customHeight="1">
      <c r="B131" s="202"/>
      <c r="C131" s="232" t="s">
        <v>106</v>
      </c>
      <c r="D131" s="232" t="s">
        <v>184</v>
      </c>
      <c r="E131" s="233" t="s">
        <v>236</v>
      </c>
      <c r="F131" s="234" t="s">
        <v>237</v>
      </c>
      <c r="G131" s="235" t="s">
        <v>212</v>
      </c>
      <c r="H131" s="236">
        <v>5</v>
      </c>
      <c r="I131" s="237"/>
      <c r="J131" s="238">
        <f>ROUND(I131*H131,0)</f>
        <v>0</v>
      </c>
      <c r="K131" s="234" t="s">
        <v>5</v>
      </c>
      <c r="L131" s="239"/>
      <c r="M131" s="240" t="s">
        <v>5</v>
      </c>
      <c r="N131" s="241" t="s">
        <v>43</v>
      </c>
      <c r="O131" s="4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4" t="s">
        <v>187</v>
      </c>
      <c r="AT131" s="24" t="s">
        <v>184</v>
      </c>
      <c r="AU131" s="24" t="s">
        <v>80</v>
      </c>
      <c r="AY131" s="24" t="s">
        <v>146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4" t="s">
        <v>11</v>
      </c>
      <c r="BK131" s="214">
        <f>ROUND(I131*H131,0)</f>
        <v>0</v>
      </c>
      <c r="BL131" s="24" t="s">
        <v>153</v>
      </c>
      <c r="BM131" s="24" t="s">
        <v>238</v>
      </c>
    </row>
    <row r="132" spans="2:65" s="1" customFormat="1" ht="16.5" customHeight="1">
      <c r="B132" s="202"/>
      <c r="C132" s="232" t="s">
        <v>10</v>
      </c>
      <c r="D132" s="232" t="s">
        <v>184</v>
      </c>
      <c r="E132" s="233" t="s">
        <v>239</v>
      </c>
      <c r="F132" s="234" t="s">
        <v>240</v>
      </c>
      <c r="G132" s="235" t="s">
        <v>212</v>
      </c>
      <c r="H132" s="236">
        <v>5</v>
      </c>
      <c r="I132" s="237"/>
      <c r="J132" s="238">
        <f>ROUND(I132*H132,0)</f>
        <v>0</v>
      </c>
      <c r="K132" s="234" t="s">
        <v>5</v>
      </c>
      <c r="L132" s="239"/>
      <c r="M132" s="240" t="s">
        <v>5</v>
      </c>
      <c r="N132" s="241" t="s">
        <v>43</v>
      </c>
      <c r="O132" s="47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4" t="s">
        <v>187</v>
      </c>
      <c r="AT132" s="24" t="s">
        <v>184</v>
      </c>
      <c r="AU132" s="24" t="s">
        <v>80</v>
      </c>
      <c r="AY132" s="24" t="s">
        <v>146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4" t="s">
        <v>11</v>
      </c>
      <c r="BK132" s="214">
        <f>ROUND(I132*H132,0)</f>
        <v>0</v>
      </c>
      <c r="BL132" s="24" t="s">
        <v>153</v>
      </c>
      <c r="BM132" s="24" t="s">
        <v>241</v>
      </c>
    </row>
    <row r="133" spans="2:65" s="1" customFormat="1" ht="16.5" customHeight="1">
      <c r="B133" s="202"/>
      <c r="C133" s="232" t="s">
        <v>242</v>
      </c>
      <c r="D133" s="232" t="s">
        <v>184</v>
      </c>
      <c r="E133" s="233" t="s">
        <v>243</v>
      </c>
      <c r="F133" s="234" t="s">
        <v>244</v>
      </c>
      <c r="G133" s="235" t="s">
        <v>212</v>
      </c>
      <c r="H133" s="236">
        <v>5</v>
      </c>
      <c r="I133" s="237"/>
      <c r="J133" s="238">
        <f>ROUND(I133*H133,0)</f>
        <v>0</v>
      </c>
      <c r="K133" s="234" t="s">
        <v>5</v>
      </c>
      <c r="L133" s="239"/>
      <c r="M133" s="240" t="s">
        <v>5</v>
      </c>
      <c r="N133" s="241" t="s">
        <v>43</v>
      </c>
      <c r="O133" s="4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4" t="s">
        <v>187</v>
      </c>
      <c r="AT133" s="24" t="s">
        <v>184</v>
      </c>
      <c r="AU133" s="24" t="s">
        <v>80</v>
      </c>
      <c r="AY133" s="24" t="s">
        <v>146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4" t="s">
        <v>11</v>
      </c>
      <c r="BK133" s="214">
        <f>ROUND(I133*H133,0)</f>
        <v>0</v>
      </c>
      <c r="BL133" s="24" t="s">
        <v>153</v>
      </c>
      <c r="BM133" s="24" t="s">
        <v>245</v>
      </c>
    </row>
    <row r="134" spans="2:65" s="1" customFormat="1" ht="16.5" customHeight="1">
      <c r="B134" s="202"/>
      <c r="C134" s="232" t="s">
        <v>246</v>
      </c>
      <c r="D134" s="232" t="s">
        <v>184</v>
      </c>
      <c r="E134" s="233" t="s">
        <v>247</v>
      </c>
      <c r="F134" s="234" t="s">
        <v>248</v>
      </c>
      <c r="G134" s="235" t="s">
        <v>212</v>
      </c>
      <c r="H134" s="236">
        <v>5</v>
      </c>
      <c r="I134" s="237"/>
      <c r="J134" s="238">
        <f>ROUND(I134*H134,0)</f>
        <v>0</v>
      </c>
      <c r="K134" s="234" t="s">
        <v>5</v>
      </c>
      <c r="L134" s="239"/>
      <c r="M134" s="240" t="s">
        <v>5</v>
      </c>
      <c r="N134" s="241" t="s">
        <v>43</v>
      </c>
      <c r="O134" s="47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24" t="s">
        <v>187</v>
      </c>
      <c r="AT134" s="24" t="s">
        <v>184</v>
      </c>
      <c r="AU134" s="24" t="s">
        <v>80</v>
      </c>
      <c r="AY134" s="24" t="s">
        <v>146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4" t="s">
        <v>11</v>
      </c>
      <c r="BK134" s="214">
        <f>ROUND(I134*H134,0)</f>
        <v>0</v>
      </c>
      <c r="BL134" s="24" t="s">
        <v>153</v>
      </c>
      <c r="BM134" s="24" t="s">
        <v>249</v>
      </c>
    </row>
    <row r="135" spans="2:65" s="1" customFormat="1" ht="16.5" customHeight="1">
      <c r="B135" s="202"/>
      <c r="C135" s="232" t="s">
        <v>250</v>
      </c>
      <c r="D135" s="232" t="s">
        <v>184</v>
      </c>
      <c r="E135" s="233" t="s">
        <v>251</v>
      </c>
      <c r="F135" s="234" t="s">
        <v>252</v>
      </c>
      <c r="G135" s="235" t="s">
        <v>212</v>
      </c>
      <c r="H135" s="236">
        <v>5</v>
      </c>
      <c r="I135" s="237"/>
      <c r="J135" s="238">
        <f>ROUND(I135*H135,0)</f>
        <v>0</v>
      </c>
      <c r="K135" s="234" t="s">
        <v>5</v>
      </c>
      <c r="L135" s="239"/>
      <c r="M135" s="240" t="s">
        <v>5</v>
      </c>
      <c r="N135" s="241" t="s">
        <v>43</v>
      </c>
      <c r="O135" s="47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4" t="s">
        <v>187</v>
      </c>
      <c r="AT135" s="24" t="s">
        <v>184</v>
      </c>
      <c r="AU135" s="24" t="s">
        <v>80</v>
      </c>
      <c r="AY135" s="24" t="s">
        <v>146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4" t="s">
        <v>11</v>
      </c>
      <c r="BK135" s="214">
        <f>ROUND(I135*H135,0)</f>
        <v>0</v>
      </c>
      <c r="BL135" s="24" t="s">
        <v>153</v>
      </c>
      <c r="BM135" s="24" t="s">
        <v>253</v>
      </c>
    </row>
    <row r="136" spans="2:65" s="1" customFormat="1" ht="25.5" customHeight="1">
      <c r="B136" s="202"/>
      <c r="C136" s="203" t="s">
        <v>254</v>
      </c>
      <c r="D136" s="203" t="s">
        <v>148</v>
      </c>
      <c r="E136" s="204" t="s">
        <v>255</v>
      </c>
      <c r="F136" s="205" t="s">
        <v>256</v>
      </c>
      <c r="G136" s="206" t="s">
        <v>174</v>
      </c>
      <c r="H136" s="207">
        <v>117</v>
      </c>
      <c r="I136" s="208"/>
      <c r="J136" s="209">
        <f>ROUND(I136*H136,0)</f>
        <v>0</v>
      </c>
      <c r="K136" s="205" t="s">
        <v>152</v>
      </c>
      <c r="L136" s="46"/>
      <c r="M136" s="210" t="s">
        <v>5</v>
      </c>
      <c r="N136" s="211" t="s">
        <v>43</v>
      </c>
      <c r="O136" s="47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4" t="s">
        <v>153</v>
      </c>
      <c r="AT136" s="24" t="s">
        <v>148</v>
      </c>
      <c r="AU136" s="24" t="s">
        <v>80</v>
      </c>
      <c r="AY136" s="24" t="s">
        <v>146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4" t="s">
        <v>11</v>
      </c>
      <c r="BK136" s="214">
        <f>ROUND(I136*H136,0)</f>
        <v>0</v>
      </c>
      <c r="BL136" s="24" t="s">
        <v>153</v>
      </c>
      <c r="BM136" s="24" t="s">
        <v>257</v>
      </c>
    </row>
    <row r="137" spans="2:51" s="11" customFormat="1" ht="13.5">
      <c r="B137" s="215"/>
      <c r="D137" s="216" t="s">
        <v>155</v>
      </c>
      <c r="E137" s="217" t="s">
        <v>5</v>
      </c>
      <c r="F137" s="218" t="s">
        <v>258</v>
      </c>
      <c r="H137" s="219">
        <v>11</v>
      </c>
      <c r="I137" s="220"/>
      <c r="L137" s="215"/>
      <c r="M137" s="221"/>
      <c r="N137" s="222"/>
      <c r="O137" s="222"/>
      <c r="P137" s="222"/>
      <c r="Q137" s="222"/>
      <c r="R137" s="222"/>
      <c r="S137" s="222"/>
      <c r="T137" s="223"/>
      <c r="AT137" s="217" t="s">
        <v>155</v>
      </c>
      <c r="AU137" s="217" t="s">
        <v>80</v>
      </c>
      <c r="AV137" s="11" t="s">
        <v>80</v>
      </c>
      <c r="AW137" s="11" t="s">
        <v>36</v>
      </c>
      <c r="AX137" s="11" t="s">
        <v>72</v>
      </c>
      <c r="AY137" s="217" t="s">
        <v>146</v>
      </c>
    </row>
    <row r="138" spans="2:51" s="11" customFormat="1" ht="13.5">
      <c r="B138" s="215"/>
      <c r="D138" s="216" t="s">
        <v>155</v>
      </c>
      <c r="E138" s="217" t="s">
        <v>5</v>
      </c>
      <c r="F138" s="218" t="s">
        <v>259</v>
      </c>
      <c r="H138" s="219">
        <v>106</v>
      </c>
      <c r="I138" s="220"/>
      <c r="L138" s="215"/>
      <c r="M138" s="221"/>
      <c r="N138" s="222"/>
      <c r="O138" s="222"/>
      <c r="P138" s="222"/>
      <c r="Q138" s="222"/>
      <c r="R138" s="222"/>
      <c r="S138" s="222"/>
      <c r="T138" s="223"/>
      <c r="AT138" s="217" t="s">
        <v>155</v>
      </c>
      <c r="AU138" s="217" t="s">
        <v>80</v>
      </c>
      <c r="AV138" s="11" t="s">
        <v>80</v>
      </c>
      <c r="AW138" s="11" t="s">
        <v>36</v>
      </c>
      <c r="AX138" s="11" t="s">
        <v>72</v>
      </c>
      <c r="AY138" s="217" t="s">
        <v>146</v>
      </c>
    </row>
    <row r="139" spans="2:51" s="12" customFormat="1" ht="13.5">
      <c r="B139" s="224"/>
      <c r="D139" s="216" t="s">
        <v>155</v>
      </c>
      <c r="E139" s="225" t="s">
        <v>5</v>
      </c>
      <c r="F139" s="226" t="s">
        <v>182</v>
      </c>
      <c r="H139" s="227">
        <v>117</v>
      </c>
      <c r="I139" s="228"/>
      <c r="L139" s="224"/>
      <c r="M139" s="229"/>
      <c r="N139" s="230"/>
      <c r="O139" s="230"/>
      <c r="P139" s="230"/>
      <c r="Q139" s="230"/>
      <c r="R139" s="230"/>
      <c r="S139" s="230"/>
      <c r="T139" s="231"/>
      <c r="AT139" s="225" t="s">
        <v>155</v>
      </c>
      <c r="AU139" s="225" t="s">
        <v>80</v>
      </c>
      <c r="AV139" s="12" t="s">
        <v>162</v>
      </c>
      <c r="AW139" s="12" t="s">
        <v>36</v>
      </c>
      <c r="AX139" s="12" t="s">
        <v>11</v>
      </c>
      <c r="AY139" s="225" t="s">
        <v>146</v>
      </c>
    </row>
    <row r="140" spans="2:65" s="1" customFormat="1" ht="16.5" customHeight="1">
      <c r="B140" s="202"/>
      <c r="C140" s="232" t="s">
        <v>260</v>
      </c>
      <c r="D140" s="232" t="s">
        <v>184</v>
      </c>
      <c r="E140" s="233" t="s">
        <v>261</v>
      </c>
      <c r="F140" s="234" t="s">
        <v>262</v>
      </c>
      <c r="G140" s="235" t="s">
        <v>212</v>
      </c>
      <c r="H140" s="236">
        <v>17</v>
      </c>
      <c r="I140" s="237"/>
      <c r="J140" s="238">
        <f>ROUND(I140*H140,0)</f>
        <v>0</v>
      </c>
      <c r="K140" s="234" t="s">
        <v>5</v>
      </c>
      <c r="L140" s="239"/>
      <c r="M140" s="240" t="s">
        <v>5</v>
      </c>
      <c r="N140" s="241" t="s">
        <v>43</v>
      </c>
      <c r="O140" s="47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4" t="s">
        <v>187</v>
      </c>
      <c r="AT140" s="24" t="s">
        <v>184</v>
      </c>
      <c r="AU140" s="24" t="s">
        <v>80</v>
      </c>
      <c r="AY140" s="24" t="s">
        <v>146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4" t="s">
        <v>11</v>
      </c>
      <c r="BK140" s="214">
        <f>ROUND(I140*H140,0)</f>
        <v>0</v>
      </c>
      <c r="BL140" s="24" t="s">
        <v>153</v>
      </c>
      <c r="BM140" s="24" t="s">
        <v>263</v>
      </c>
    </row>
    <row r="141" spans="2:65" s="1" customFormat="1" ht="16.5" customHeight="1">
      <c r="B141" s="202"/>
      <c r="C141" s="232" t="s">
        <v>264</v>
      </c>
      <c r="D141" s="232" t="s">
        <v>184</v>
      </c>
      <c r="E141" s="233" t="s">
        <v>265</v>
      </c>
      <c r="F141" s="234" t="s">
        <v>266</v>
      </c>
      <c r="G141" s="235" t="s">
        <v>212</v>
      </c>
      <c r="H141" s="236">
        <v>1</v>
      </c>
      <c r="I141" s="237"/>
      <c r="J141" s="238">
        <f>ROUND(I141*H141,0)</f>
        <v>0</v>
      </c>
      <c r="K141" s="234" t="s">
        <v>5</v>
      </c>
      <c r="L141" s="239"/>
      <c r="M141" s="240" t="s">
        <v>5</v>
      </c>
      <c r="N141" s="241" t="s">
        <v>43</v>
      </c>
      <c r="O141" s="4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24" t="s">
        <v>187</v>
      </c>
      <c r="AT141" s="24" t="s">
        <v>184</v>
      </c>
      <c r="AU141" s="24" t="s">
        <v>80</v>
      </c>
      <c r="AY141" s="24" t="s">
        <v>146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4" t="s">
        <v>11</v>
      </c>
      <c r="BK141" s="214">
        <f>ROUND(I141*H141,0)</f>
        <v>0</v>
      </c>
      <c r="BL141" s="24" t="s">
        <v>153</v>
      </c>
      <c r="BM141" s="24" t="s">
        <v>267</v>
      </c>
    </row>
    <row r="142" spans="2:65" s="1" customFormat="1" ht="16.5" customHeight="1">
      <c r="B142" s="202"/>
      <c r="C142" s="232" t="s">
        <v>268</v>
      </c>
      <c r="D142" s="232" t="s">
        <v>184</v>
      </c>
      <c r="E142" s="233" t="s">
        <v>269</v>
      </c>
      <c r="F142" s="234" t="s">
        <v>270</v>
      </c>
      <c r="G142" s="235" t="s">
        <v>212</v>
      </c>
      <c r="H142" s="236">
        <v>2</v>
      </c>
      <c r="I142" s="237"/>
      <c r="J142" s="238">
        <f>ROUND(I142*H142,0)</f>
        <v>0</v>
      </c>
      <c r="K142" s="234" t="s">
        <v>5</v>
      </c>
      <c r="L142" s="239"/>
      <c r="M142" s="240" t="s">
        <v>5</v>
      </c>
      <c r="N142" s="241" t="s">
        <v>43</v>
      </c>
      <c r="O142" s="4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4" t="s">
        <v>187</v>
      </c>
      <c r="AT142" s="24" t="s">
        <v>184</v>
      </c>
      <c r="AU142" s="24" t="s">
        <v>80</v>
      </c>
      <c r="AY142" s="24" t="s">
        <v>146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4" t="s">
        <v>11</v>
      </c>
      <c r="BK142" s="214">
        <f>ROUND(I142*H142,0)</f>
        <v>0</v>
      </c>
      <c r="BL142" s="24" t="s">
        <v>153</v>
      </c>
      <c r="BM142" s="24" t="s">
        <v>271</v>
      </c>
    </row>
    <row r="143" spans="2:65" s="1" customFormat="1" ht="16.5" customHeight="1">
      <c r="B143" s="202"/>
      <c r="C143" s="232" t="s">
        <v>272</v>
      </c>
      <c r="D143" s="232" t="s">
        <v>184</v>
      </c>
      <c r="E143" s="233" t="s">
        <v>273</v>
      </c>
      <c r="F143" s="234" t="s">
        <v>274</v>
      </c>
      <c r="G143" s="235" t="s">
        <v>212</v>
      </c>
      <c r="H143" s="236">
        <v>18</v>
      </c>
      <c r="I143" s="237"/>
      <c r="J143" s="238">
        <f>ROUND(I143*H143,0)</f>
        <v>0</v>
      </c>
      <c r="K143" s="234" t="s">
        <v>5</v>
      </c>
      <c r="L143" s="239"/>
      <c r="M143" s="240" t="s">
        <v>5</v>
      </c>
      <c r="N143" s="241" t="s">
        <v>43</v>
      </c>
      <c r="O143" s="47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24" t="s">
        <v>187</v>
      </c>
      <c r="AT143" s="24" t="s">
        <v>184</v>
      </c>
      <c r="AU143" s="24" t="s">
        <v>80</v>
      </c>
      <c r="AY143" s="24" t="s">
        <v>146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24" t="s">
        <v>11</v>
      </c>
      <c r="BK143" s="214">
        <f>ROUND(I143*H143,0)</f>
        <v>0</v>
      </c>
      <c r="BL143" s="24" t="s">
        <v>153</v>
      </c>
      <c r="BM143" s="24" t="s">
        <v>275</v>
      </c>
    </row>
    <row r="144" spans="2:65" s="1" customFormat="1" ht="16.5" customHeight="1">
      <c r="B144" s="202"/>
      <c r="C144" s="232" t="s">
        <v>276</v>
      </c>
      <c r="D144" s="232" t="s">
        <v>184</v>
      </c>
      <c r="E144" s="233" t="s">
        <v>277</v>
      </c>
      <c r="F144" s="234" t="s">
        <v>278</v>
      </c>
      <c r="G144" s="235" t="s">
        <v>212</v>
      </c>
      <c r="H144" s="236">
        <v>12</v>
      </c>
      <c r="I144" s="237"/>
      <c r="J144" s="238">
        <f>ROUND(I144*H144,0)</f>
        <v>0</v>
      </c>
      <c r="K144" s="234" t="s">
        <v>5</v>
      </c>
      <c r="L144" s="239"/>
      <c r="M144" s="240" t="s">
        <v>5</v>
      </c>
      <c r="N144" s="241" t="s">
        <v>43</v>
      </c>
      <c r="O144" s="4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4" t="s">
        <v>187</v>
      </c>
      <c r="AT144" s="24" t="s">
        <v>184</v>
      </c>
      <c r="AU144" s="24" t="s">
        <v>80</v>
      </c>
      <c r="AY144" s="24" t="s">
        <v>146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4" t="s">
        <v>11</v>
      </c>
      <c r="BK144" s="214">
        <f>ROUND(I144*H144,0)</f>
        <v>0</v>
      </c>
      <c r="BL144" s="24" t="s">
        <v>153</v>
      </c>
      <c r="BM144" s="24" t="s">
        <v>279</v>
      </c>
    </row>
    <row r="145" spans="2:65" s="1" customFormat="1" ht="16.5" customHeight="1">
      <c r="B145" s="202"/>
      <c r="C145" s="232" t="s">
        <v>280</v>
      </c>
      <c r="D145" s="232" t="s">
        <v>184</v>
      </c>
      <c r="E145" s="233" t="s">
        <v>281</v>
      </c>
      <c r="F145" s="234" t="s">
        <v>282</v>
      </c>
      <c r="G145" s="235" t="s">
        <v>212</v>
      </c>
      <c r="H145" s="236">
        <v>1</v>
      </c>
      <c r="I145" s="237"/>
      <c r="J145" s="238">
        <f>ROUND(I145*H145,0)</f>
        <v>0</v>
      </c>
      <c r="K145" s="234" t="s">
        <v>5</v>
      </c>
      <c r="L145" s="239"/>
      <c r="M145" s="240" t="s">
        <v>5</v>
      </c>
      <c r="N145" s="241" t="s">
        <v>43</v>
      </c>
      <c r="O145" s="47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24" t="s">
        <v>187</v>
      </c>
      <c r="AT145" s="24" t="s">
        <v>184</v>
      </c>
      <c r="AU145" s="24" t="s">
        <v>80</v>
      </c>
      <c r="AY145" s="24" t="s">
        <v>146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24" t="s">
        <v>11</v>
      </c>
      <c r="BK145" s="214">
        <f>ROUND(I145*H145,0)</f>
        <v>0</v>
      </c>
      <c r="BL145" s="24" t="s">
        <v>153</v>
      </c>
      <c r="BM145" s="24" t="s">
        <v>283</v>
      </c>
    </row>
    <row r="146" spans="2:65" s="1" customFormat="1" ht="16.5" customHeight="1">
      <c r="B146" s="202"/>
      <c r="C146" s="232" t="s">
        <v>100</v>
      </c>
      <c r="D146" s="232" t="s">
        <v>184</v>
      </c>
      <c r="E146" s="233" t="s">
        <v>284</v>
      </c>
      <c r="F146" s="234" t="s">
        <v>285</v>
      </c>
      <c r="G146" s="235" t="s">
        <v>212</v>
      </c>
      <c r="H146" s="236">
        <v>6</v>
      </c>
      <c r="I146" s="237"/>
      <c r="J146" s="238">
        <f>ROUND(I146*H146,0)</f>
        <v>0</v>
      </c>
      <c r="K146" s="234" t="s">
        <v>5</v>
      </c>
      <c r="L146" s="239"/>
      <c r="M146" s="240" t="s">
        <v>5</v>
      </c>
      <c r="N146" s="241" t="s">
        <v>43</v>
      </c>
      <c r="O146" s="4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24" t="s">
        <v>187</v>
      </c>
      <c r="AT146" s="24" t="s">
        <v>184</v>
      </c>
      <c r="AU146" s="24" t="s">
        <v>80</v>
      </c>
      <c r="AY146" s="24" t="s">
        <v>146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4" t="s">
        <v>11</v>
      </c>
      <c r="BK146" s="214">
        <f>ROUND(I146*H146,0)</f>
        <v>0</v>
      </c>
      <c r="BL146" s="24" t="s">
        <v>153</v>
      </c>
      <c r="BM146" s="24" t="s">
        <v>286</v>
      </c>
    </row>
    <row r="147" spans="2:65" s="1" customFormat="1" ht="25.5" customHeight="1">
      <c r="B147" s="202"/>
      <c r="C147" s="232" t="s">
        <v>287</v>
      </c>
      <c r="D147" s="232" t="s">
        <v>184</v>
      </c>
      <c r="E147" s="233" t="s">
        <v>288</v>
      </c>
      <c r="F147" s="234" t="s">
        <v>289</v>
      </c>
      <c r="G147" s="235" t="s">
        <v>212</v>
      </c>
      <c r="H147" s="236">
        <v>4</v>
      </c>
      <c r="I147" s="237"/>
      <c r="J147" s="238">
        <f>ROUND(I147*H147,0)</f>
        <v>0</v>
      </c>
      <c r="K147" s="234" t="s">
        <v>5</v>
      </c>
      <c r="L147" s="239"/>
      <c r="M147" s="240" t="s">
        <v>5</v>
      </c>
      <c r="N147" s="241" t="s">
        <v>43</v>
      </c>
      <c r="O147" s="47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24" t="s">
        <v>187</v>
      </c>
      <c r="AT147" s="24" t="s">
        <v>184</v>
      </c>
      <c r="AU147" s="24" t="s">
        <v>80</v>
      </c>
      <c r="AY147" s="24" t="s">
        <v>146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24" t="s">
        <v>11</v>
      </c>
      <c r="BK147" s="214">
        <f>ROUND(I147*H147,0)</f>
        <v>0</v>
      </c>
      <c r="BL147" s="24" t="s">
        <v>153</v>
      </c>
      <c r="BM147" s="24" t="s">
        <v>290</v>
      </c>
    </row>
    <row r="148" spans="2:65" s="1" customFormat="1" ht="16.5" customHeight="1">
      <c r="B148" s="202"/>
      <c r="C148" s="232" t="s">
        <v>291</v>
      </c>
      <c r="D148" s="232" t="s">
        <v>184</v>
      </c>
      <c r="E148" s="233" t="s">
        <v>292</v>
      </c>
      <c r="F148" s="234" t="s">
        <v>293</v>
      </c>
      <c r="G148" s="235" t="s">
        <v>212</v>
      </c>
      <c r="H148" s="236">
        <v>5</v>
      </c>
      <c r="I148" s="237"/>
      <c r="J148" s="238">
        <f>ROUND(I148*H148,0)</f>
        <v>0</v>
      </c>
      <c r="K148" s="234" t="s">
        <v>5</v>
      </c>
      <c r="L148" s="239"/>
      <c r="M148" s="240" t="s">
        <v>5</v>
      </c>
      <c r="N148" s="241" t="s">
        <v>43</v>
      </c>
      <c r="O148" s="47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4" t="s">
        <v>187</v>
      </c>
      <c r="AT148" s="24" t="s">
        <v>184</v>
      </c>
      <c r="AU148" s="24" t="s">
        <v>80</v>
      </c>
      <c r="AY148" s="24" t="s">
        <v>146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4" t="s">
        <v>11</v>
      </c>
      <c r="BK148" s="214">
        <f>ROUND(I148*H148,0)</f>
        <v>0</v>
      </c>
      <c r="BL148" s="24" t="s">
        <v>153</v>
      </c>
      <c r="BM148" s="24" t="s">
        <v>294</v>
      </c>
    </row>
    <row r="149" spans="2:65" s="1" customFormat="1" ht="16.5" customHeight="1">
      <c r="B149" s="202"/>
      <c r="C149" s="232" t="s">
        <v>295</v>
      </c>
      <c r="D149" s="232" t="s">
        <v>184</v>
      </c>
      <c r="E149" s="233" t="s">
        <v>296</v>
      </c>
      <c r="F149" s="234" t="s">
        <v>297</v>
      </c>
      <c r="G149" s="235" t="s">
        <v>212</v>
      </c>
      <c r="H149" s="236">
        <v>1</v>
      </c>
      <c r="I149" s="237"/>
      <c r="J149" s="238">
        <f>ROUND(I149*H149,0)</f>
        <v>0</v>
      </c>
      <c r="K149" s="234" t="s">
        <v>5</v>
      </c>
      <c r="L149" s="239"/>
      <c r="M149" s="240" t="s">
        <v>5</v>
      </c>
      <c r="N149" s="241" t="s">
        <v>43</v>
      </c>
      <c r="O149" s="47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24" t="s">
        <v>187</v>
      </c>
      <c r="AT149" s="24" t="s">
        <v>184</v>
      </c>
      <c r="AU149" s="24" t="s">
        <v>80</v>
      </c>
      <c r="AY149" s="24" t="s">
        <v>146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24" t="s">
        <v>11</v>
      </c>
      <c r="BK149" s="214">
        <f>ROUND(I149*H149,0)</f>
        <v>0</v>
      </c>
      <c r="BL149" s="24" t="s">
        <v>153</v>
      </c>
      <c r="BM149" s="24" t="s">
        <v>298</v>
      </c>
    </row>
    <row r="150" spans="2:65" s="1" customFormat="1" ht="25.5" customHeight="1">
      <c r="B150" s="202"/>
      <c r="C150" s="232" t="s">
        <v>299</v>
      </c>
      <c r="D150" s="232" t="s">
        <v>184</v>
      </c>
      <c r="E150" s="233" t="s">
        <v>300</v>
      </c>
      <c r="F150" s="234" t="s">
        <v>301</v>
      </c>
      <c r="G150" s="235" t="s">
        <v>212</v>
      </c>
      <c r="H150" s="236">
        <v>1</v>
      </c>
      <c r="I150" s="237"/>
      <c r="J150" s="238">
        <f>ROUND(I150*H150,0)</f>
        <v>0</v>
      </c>
      <c r="K150" s="234" t="s">
        <v>5</v>
      </c>
      <c r="L150" s="239"/>
      <c r="M150" s="240" t="s">
        <v>5</v>
      </c>
      <c r="N150" s="241" t="s">
        <v>43</v>
      </c>
      <c r="O150" s="47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24" t="s">
        <v>187</v>
      </c>
      <c r="AT150" s="24" t="s">
        <v>184</v>
      </c>
      <c r="AU150" s="24" t="s">
        <v>80</v>
      </c>
      <c r="AY150" s="24" t="s">
        <v>146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24" t="s">
        <v>11</v>
      </c>
      <c r="BK150" s="214">
        <f>ROUND(I150*H150,0)</f>
        <v>0</v>
      </c>
      <c r="BL150" s="24" t="s">
        <v>153</v>
      </c>
      <c r="BM150" s="24" t="s">
        <v>302</v>
      </c>
    </row>
    <row r="151" spans="2:65" s="1" customFormat="1" ht="16.5" customHeight="1">
      <c r="B151" s="202"/>
      <c r="C151" s="232" t="s">
        <v>303</v>
      </c>
      <c r="D151" s="232" t="s">
        <v>184</v>
      </c>
      <c r="E151" s="233" t="s">
        <v>304</v>
      </c>
      <c r="F151" s="234" t="s">
        <v>305</v>
      </c>
      <c r="G151" s="235" t="s">
        <v>212</v>
      </c>
      <c r="H151" s="236">
        <v>4</v>
      </c>
      <c r="I151" s="237"/>
      <c r="J151" s="238">
        <f>ROUND(I151*H151,0)</f>
        <v>0</v>
      </c>
      <c r="K151" s="234" t="s">
        <v>5</v>
      </c>
      <c r="L151" s="239"/>
      <c r="M151" s="240" t="s">
        <v>5</v>
      </c>
      <c r="N151" s="241" t="s">
        <v>43</v>
      </c>
      <c r="O151" s="4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4" t="s">
        <v>187</v>
      </c>
      <c r="AT151" s="24" t="s">
        <v>184</v>
      </c>
      <c r="AU151" s="24" t="s">
        <v>80</v>
      </c>
      <c r="AY151" s="24" t="s">
        <v>146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4" t="s">
        <v>11</v>
      </c>
      <c r="BK151" s="214">
        <f>ROUND(I151*H151,0)</f>
        <v>0</v>
      </c>
      <c r="BL151" s="24" t="s">
        <v>153</v>
      </c>
      <c r="BM151" s="24" t="s">
        <v>306</v>
      </c>
    </row>
    <row r="152" spans="2:65" s="1" customFormat="1" ht="25.5" customHeight="1">
      <c r="B152" s="202"/>
      <c r="C152" s="232" t="s">
        <v>307</v>
      </c>
      <c r="D152" s="232" t="s">
        <v>184</v>
      </c>
      <c r="E152" s="233" t="s">
        <v>308</v>
      </c>
      <c r="F152" s="234" t="s">
        <v>309</v>
      </c>
      <c r="G152" s="235" t="s">
        <v>212</v>
      </c>
      <c r="H152" s="236">
        <v>3</v>
      </c>
      <c r="I152" s="237"/>
      <c r="J152" s="238">
        <f>ROUND(I152*H152,0)</f>
        <v>0</v>
      </c>
      <c r="K152" s="234" t="s">
        <v>5</v>
      </c>
      <c r="L152" s="239"/>
      <c r="M152" s="240" t="s">
        <v>5</v>
      </c>
      <c r="N152" s="241" t="s">
        <v>43</v>
      </c>
      <c r="O152" s="4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24" t="s">
        <v>187</v>
      </c>
      <c r="AT152" s="24" t="s">
        <v>184</v>
      </c>
      <c r="AU152" s="24" t="s">
        <v>80</v>
      </c>
      <c r="AY152" s="24" t="s">
        <v>146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24" t="s">
        <v>11</v>
      </c>
      <c r="BK152" s="214">
        <f>ROUND(I152*H152,0)</f>
        <v>0</v>
      </c>
      <c r="BL152" s="24" t="s">
        <v>153</v>
      </c>
      <c r="BM152" s="24" t="s">
        <v>310</v>
      </c>
    </row>
    <row r="153" spans="2:65" s="1" customFormat="1" ht="25.5" customHeight="1">
      <c r="B153" s="202"/>
      <c r="C153" s="232" t="s">
        <v>311</v>
      </c>
      <c r="D153" s="232" t="s">
        <v>184</v>
      </c>
      <c r="E153" s="233" t="s">
        <v>312</v>
      </c>
      <c r="F153" s="234" t="s">
        <v>313</v>
      </c>
      <c r="G153" s="235" t="s">
        <v>212</v>
      </c>
      <c r="H153" s="236">
        <v>10</v>
      </c>
      <c r="I153" s="237"/>
      <c r="J153" s="238">
        <f>ROUND(I153*H153,0)</f>
        <v>0</v>
      </c>
      <c r="K153" s="234" t="s">
        <v>5</v>
      </c>
      <c r="L153" s="239"/>
      <c r="M153" s="240" t="s">
        <v>5</v>
      </c>
      <c r="N153" s="241" t="s">
        <v>43</v>
      </c>
      <c r="O153" s="47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4" t="s">
        <v>187</v>
      </c>
      <c r="AT153" s="24" t="s">
        <v>184</v>
      </c>
      <c r="AU153" s="24" t="s">
        <v>80</v>
      </c>
      <c r="AY153" s="24" t="s">
        <v>146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4" t="s">
        <v>11</v>
      </c>
      <c r="BK153" s="214">
        <f>ROUND(I153*H153,0)</f>
        <v>0</v>
      </c>
      <c r="BL153" s="24" t="s">
        <v>153</v>
      </c>
      <c r="BM153" s="24" t="s">
        <v>314</v>
      </c>
    </row>
    <row r="154" spans="2:65" s="1" customFormat="1" ht="16.5" customHeight="1">
      <c r="B154" s="202"/>
      <c r="C154" s="232" t="s">
        <v>315</v>
      </c>
      <c r="D154" s="232" t="s">
        <v>184</v>
      </c>
      <c r="E154" s="233" t="s">
        <v>316</v>
      </c>
      <c r="F154" s="234" t="s">
        <v>317</v>
      </c>
      <c r="G154" s="235" t="s">
        <v>212</v>
      </c>
      <c r="H154" s="236">
        <v>6</v>
      </c>
      <c r="I154" s="237"/>
      <c r="J154" s="238">
        <f>ROUND(I154*H154,0)</f>
        <v>0</v>
      </c>
      <c r="K154" s="234" t="s">
        <v>5</v>
      </c>
      <c r="L154" s="239"/>
      <c r="M154" s="240" t="s">
        <v>5</v>
      </c>
      <c r="N154" s="241" t="s">
        <v>43</v>
      </c>
      <c r="O154" s="4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4" t="s">
        <v>187</v>
      </c>
      <c r="AT154" s="24" t="s">
        <v>184</v>
      </c>
      <c r="AU154" s="24" t="s">
        <v>80</v>
      </c>
      <c r="AY154" s="24" t="s">
        <v>146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4" t="s">
        <v>11</v>
      </c>
      <c r="BK154" s="214">
        <f>ROUND(I154*H154,0)</f>
        <v>0</v>
      </c>
      <c r="BL154" s="24" t="s">
        <v>153</v>
      </c>
      <c r="BM154" s="24" t="s">
        <v>318</v>
      </c>
    </row>
    <row r="155" spans="2:65" s="1" customFormat="1" ht="16.5" customHeight="1">
      <c r="B155" s="202"/>
      <c r="C155" s="232" t="s">
        <v>319</v>
      </c>
      <c r="D155" s="232" t="s">
        <v>184</v>
      </c>
      <c r="E155" s="233" t="s">
        <v>320</v>
      </c>
      <c r="F155" s="234" t="s">
        <v>321</v>
      </c>
      <c r="G155" s="235" t="s">
        <v>212</v>
      </c>
      <c r="H155" s="236">
        <v>1</v>
      </c>
      <c r="I155" s="237"/>
      <c r="J155" s="238">
        <f>ROUND(I155*H155,0)</f>
        <v>0</v>
      </c>
      <c r="K155" s="234" t="s">
        <v>5</v>
      </c>
      <c r="L155" s="239"/>
      <c r="M155" s="240" t="s">
        <v>5</v>
      </c>
      <c r="N155" s="241" t="s">
        <v>43</v>
      </c>
      <c r="O155" s="4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4" t="s">
        <v>187</v>
      </c>
      <c r="AT155" s="24" t="s">
        <v>184</v>
      </c>
      <c r="AU155" s="24" t="s">
        <v>80</v>
      </c>
      <c r="AY155" s="24" t="s">
        <v>146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4" t="s">
        <v>11</v>
      </c>
      <c r="BK155" s="214">
        <f>ROUND(I155*H155,0)</f>
        <v>0</v>
      </c>
      <c r="BL155" s="24" t="s">
        <v>153</v>
      </c>
      <c r="BM155" s="24" t="s">
        <v>322</v>
      </c>
    </row>
    <row r="156" spans="2:65" s="1" customFormat="1" ht="16.5" customHeight="1">
      <c r="B156" s="202"/>
      <c r="C156" s="232" t="s">
        <v>323</v>
      </c>
      <c r="D156" s="232" t="s">
        <v>184</v>
      </c>
      <c r="E156" s="233" t="s">
        <v>324</v>
      </c>
      <c r="F156" s="234" t="s">
        <v>325</v>
      </c>
      <c r="G156" s="235" t="s">
        <v>212</v>
      </c>
      <c r="H156" s="236">
        <v>4</v>
      </c>
      <c r="I156" s="237"/>
      <c r="J156" s="238">
        <f>ROUND(I156*H156,0)</f>
        <v>0</v>
      </c>
      <c r="K156" s="234" t="s">
        <v>5</v>
      </c>
      <c r="L156" s="239"/>
      <c r="M156" s="240" t="s">
        <v>5</v>
      </c>
      <c r="N156" s="241" t="s">
        <v>43</v>
      </c>
      <c r="O156" s="47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24" t="s">
        <v>187</v>
      </c>
      <c r="AT156" s="24" t="s">
        <v>184</v>
      </c>
      <c r="AU156" s="24" t="s">
        <v>80</v>
      </c>
      <c r="AY156" s="24" t="s">
        <v>146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24" t="s">
        <v>11</v>
      </c>
      <c r="BK156" s="214">
        <f>ROUND(I156*H156,0)</f>
        <v>0</v>
      </c>
      <c r="BL156" s="24" t="s">
        <v>153</v>
      </c>
      <c r="BM156" s="24" t="s">
        <v>326</v>
      </c>
    </row>
    <row r="157" spans="2:65" s="1" customFormat="1" ht="16.5" customHeight="1">
      <c r="B157" s="202"/>
      <c r="C157" s="232" t="s">
        <v>327</v>
      </c>
      <c r="D157" s="232" t="s">
        <v>184</v>
      </c>
      <c r="E157" s="233" t="s">
        <v>328</v>
      </c>
      <c r="F157" s="234" t="s">
        <v>329</v>
      </c>
      <c r="G157" s="235" t="s">
        <v>212</v>
      </c>
      <c r="H157" s="236">
        <v>1</v>
      </c>
      <c r="I157" s="237"/>
      <c r="J157" s="238">
        <f>ROUND(I157*H157,0)</f>
        <v>0</v>
      </c>
      <c r="K157" s="234" t="s">
        <v>5</v>
      </c>
      <c r="L157" s="239"/>
      <c r="M157" s="240" t="s">
        <v>5</v>
      </c>
      <c r="N157" s="241" t="s">
        <v>43</v>
      </c>
      <c r="O157" s="4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4" t="s">
        <v>187</v>
      </c>
      <c r="AT157" s="24" t="s">
        <v>184</v>
      </c>
      <c r="AU157" s="24" t="s">
        <v>80</v>
      </c>
      <c r="AY157" s="24" t="s">
        <v>146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4" t="s">
        <v>11</v>
      </c>
      <c r="BK157" s="214">
        <f>ROUND(I157*H157,0)</f>
        <v>0</v>
      </c>
      <c r="BL157" s="24" t="s">
        <v>153</v>
      </c>
      <c r="BM157" s="24" t="s">
        <v>330</v>
      </c>
    </row>
    <row r="158" spans="2:65" s="1" customFormat="1" ht="16.5" customHeight="1">
      <c r="B158" s="202"/>
      <c r="C158" s="232" t="s">
        <v>331</v>
      </c>
      <c r="D158" s="232" t="s">
        <v>184</v>
      </c>
      <c r="E158" s="233" t="s">
        <v>332</v>
      </c>
      <c r="F158" s="234" t="s">
        <v>333</v>
      </c>
      <c r="G158" s="235" t="s">
        <v>212</v>
      </c>
      <c r="H158" s="236">
        <v>1</v>
      </c>
      <c r="I158" s="237"/>
      <c r="J158" s="238">
        <f>ROUND(I158*H158,0)</f>
        <v>0</v>
      </c>
      <c r="K158" s="234" t="s">
        <v>5</v>
      </c>
      <c r="L158" s="239"/>
      <c r="M158" s="240" t="s">
        <v>5</v>
      </c>
      <c r="N158" s="241" t="s">
        <v>43</v>
      </c>
      <c r="O158" s="47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4" t="s">
        <v>187</v>
      </c>
      <c r="AT158" s="24" t="s">
        <v>184</v>
      </c>
      <c r="AU158" s="24" t="s">
        <v>80</v>
      </c>
      <c r="AY158" s="24" t="s">
        <v>146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4" t="s">
        <v>11</v>
      </c>
      <c r="BK158" s="214">
        <f>ROUND(I158*H158,0)</f>
        <v>0</v>
      </c>
      <c r="BL158" s="24" t="s">
        <v>153</v>
      </c>
      <c r="BM158" s="24" t="s">
        <v>334</v>
      </c>
    </row>
    <row r="159" spans="2:65" s="1" customFormat="1" ht="16.5" customHeight="1">
      <c r="B159" s="202"/>
      <c r="C159" s="232" t="s">
        <v>335</v>
      </c>
      <c r="D159" s="232" t="s">
        <v>184</v>
      </c>
      <c r="E159" s="233" t="s">
        <v>336</v>
      </c>
      <c r="F159" s="234" t="s">
        <v>337</v>
      </c>
      <c r="G159" s="235" t="s">
        <v>212</v>
      </c>
      <c r="H159" s="236">
        <v>3</v>
      </c>
      <c r="I159" s="237"/>
      <c r="J159" s="238">
        <f>ROUND(I159*H159,0)</f>
        <v>0</v>
      </c>
      <c r="K159" s="234" t="s">
        <v>5</v>
      </c>
      <c r="L159" s="239"/>
      <c r="M159" s="240" t="s">
        <v>5</v>
      </c>
      <c r="N159" s="241" t="s">
        <v>43</v>
      </c>
      <c r="O159" s="4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24" t="s">
        <v>187</v>
      </c>
      <c r="AT159" s="24" t="s">
        <v>184</v>
      </c>
      <c r="AU159" s="24" t="s">
        <v>80</v>
      </c>
      <c r="AY159" s="24" t="s">
        <v>146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4" t="s">
        <v>11</v>
      </c>
      <c r="BK159" s="214">
        <f>ROUND(I159*H159,0)</f>
        <v>0</v>
      </c>
      <c r="BL159" s="24" t="s">
        <v>153</v>
      </c>
      <c r="BM159" s="24" t="s">
        <v>338</v>
      </c>
    </row>
    <row r="160" spans="2:65" s="1" customFormat="1" ht="25.5" customHeight="1">
      <c r="B160" s="202"/>
      <c r="C160" s="232" t="s">
        <v>339</v>
      </c>
      <c r="D160" s="232" t="s">
        <v>184</v>
      </c>
      <c r="E160" s="233" t="s">
        <v>340</v>
      </c>
      <c r="F160" s="234" t="s">
        <v>341</v>
      </c>
      <c r="G160" s="235" t="s">
        <v>212</v>
      </c>
      <c r="H160" s="236">
        <v>1</v>
      </c>
      <c r="I160" s="237"/>
      <c r="J160" s="238">
        <f>ROUND(I160*H160,0)</f>
        <v>0</v>
      </c>
      <c r="K160" s="234" t="s">
        <v>5</v>
      </c>
      <c r="L160" s="239"/>
      <c r="M160" s="240" t="s">
        <v>5</v>
      </c>
      <c r="N160" s="241" t="s">
        <v>43</v>
      </c>
      <c r="O160" s="47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4" t="s">
        <v>187</v>
      </c>
      <c r="AT160" s="24" t="s">
        <v>184</v>
      </c>
      <c r="AU160" s="24" t="s">
        <v>80</v>
      </c>
      <c r="AY160" s="24" t="s">
        <v>146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4" t="s">
        <v>11</v>
      </c>
      <c r="BK160" s="214">
        <f>ROUND(I160*H160,0)</f>
        <v>0</v>
      </c>
      <c r="BL160" s="24" t="s">
        <v>153</v>
      </c>
      <c r="BM160" s="24" t="s">
        <v>342</v>
      </c>
    </row>
    <row r="161" spans="2:65" s="1" customFormat="1" ht="16.5" customHeight="1">
      <c r="B161" s="202"/>
      <c r="C161" s="232" t="s">
        <v>343</v>
      </c>
      <c r="D161" s="232" t="s">
        <v>184</v>
      </c>
      <c r="E161" s="233" t="s">
        <v>344</v>
      </c>
      <c r="F161" s="234" t="s">
        <v>345</v>
      </c>
      <c r="G161" s="235" t="s">
        <v>212</v>
      </c>
      <c r="H161" s="236">
        <v>1</v>
      </c>
      <c r="I161" s="237"/>
      <c r="J161" s="238">
        <f>ROUND(I161*H161,0)</f>
        <v>0</v>
      </c>
      <c r="K161" s="234" t="s">
        <v>5</v>
      </c>
      <c r="L161" s="239"/>
      <c r="M161" s="240" t="s">
        <v>5</v>
      </c>
      <c r="N161" s="241" t="s">
        <v>43</v>
      </c>
      <c r="O161" s="47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24" t="s">
        <v>187</v>
      </c>
      <c r="AT161" s="24" t="s">
        <v>184</v>
      </c>
      <c r="AU161" s="24" t="s">
        <v>80</v>
      </c>
      <c r="AY161" s="24" t="s">
        <v>146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24" t="s">
        <v>11</v>
      </c>
      <c r="BK161" s="214">
        <f>ROUND(I161*H161,0)</f>
        <v>0</v>
      </c>
      <c r="BL161" s="24" t="s">
        <v>153</v>
      </c>
      <c r="BM161" s="24" t="s">
        <v>346</v>
      </c>
    </row>
    <row r="162" spans="2:65" s="1" customFormat="1" ht="16.5" customHeight="1">
      <c r="B162" s="202"/>
      <c r="C162" s="232" t="s">
        <v>97</v>
      </c>
      <c r="D162" s="232" t="s">
        <v>184</v>
      </c>
      <c r="E162" s="233" t="s">
        <v>347</v>
      </c>
      <c r="F162" s="234" t="s">
        <v>348</v>
      </c>
      <c r="G162" s="235" t="s">
        <v>212</v>
      </c>
      <c r="H162" s="236">
        <v>1</v>
      </c>
      <c r="I162" s="237"/>
      <c r="J162" s="238">
        <f>ROUND(I162*H162,0)</f>
        <v>0</v>
      </c>
      <c r="K162" s="234" t="s">
        <v>5</v>
      </c>
      <c r="L162" s="239"/>
      <c r="M162" s="240" t="s">
        <v>5</v>
      </c>
      <c r="N162" s="241" t="s">
        <v>43</v>
      </c>
      <c r="O162" s="47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4" t="s">
        <v>187</v>
      </c>
      <c r="AT162" s="24" t="s">
        <v>184</v>
      </c>
      <c r="AU162" s="24" t="s">
        <v>80</v>
      </c>
      <c r="AY162" s="24" t="s">
        <v>146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4" t="s">
        <v>11</v>
      </c>
      <c r="BK162" s="214">
        <f>ROUND(I162*H162,0)</f>
        <v>0</v>
      </c>
      <c r="BL162" s="24" t="s">
        <v>153</v>
      </c>
      <c r="BM162" s="24" t="s">
        <v>349</v>
      </c>
    </row>
    <row r="163" spans="2:65" s="1" customFormat="1" ht="16.5" customHeight="1">
      <c r="B163" s="202"/>
      <c r="C163" s="232" t="s">
        <v>350</v>
      </c>
      <c r="D163" s="232" t="s">
        <v>184</v>
      </c>
      <c r="E163" s="233" t="s">
        <v>351</v>
      </c>
      <c r="F163" s="234" t="s">
        <v>352</v>
      </c>
      <c r="G163" s="235" t="s">
        <v>212</v>
      </c>
      <c r="H163" s="236">
        <v>1</v>
      </c>
      <c r="I163" s="237"/>
      <c r="J163" s="238">
        <f>ROUND(I163*H163,0)</f>
        <v>0</v>
      </c>
      <c r="K163" s="234" t="s">
        <v>5</v>
      </c>
      <c r="L163" s="239"/>
      <c r="M163" s="240" t="s">
        <v>5</v>
      </c>
      <c r="N163" s="241" t="s">
        <v>43</v>
      </c>
      <c r="O163" s="47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24" t="s">
        <v>187</v>
      </c>
      <c r="AT163" s="24" t="s">
        <v>184</v>
      </c>
      <c r="AU163" s="24" t="s">
        <v>80</v>
      </c>
      <c r="AY163" s="24" t="s">
        <v>146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24" t="s">
        <v>11</v>
      </c>
      <c r="BK163" s="214">
        <f>ROUND(I163*H163,0)</f>
        <v>0</v>
      </c>
      <c r="BL163" s="24" t="s">
        <v>153</v>
      </c>
      <c r="BM163" s="24" t="s">
        <v>353</v>
      </c>
    </row>
    <row r="164" spans="2:65" s="1" customFormat="1" ht="16.5" customHeight="1">
      <c r="B164" s="202"/>
      <c r="C164" s="232" t="s">
        <v>354</v>
      </c>
      <c r="D164" s="232" t="s">
        <v>184</v>
      </c>
      <c r="E164" s="233" t="s">
        <v>355</v>
      </c>
      <c r="F164" s="234" t="s">
        <v>356</v>
      </c>
      <c r="G164" s="235" t="s">
        <v>212</v>
      </c>
      <c r="H164" s="236">
        <v>1</v>
      </c>
      <c r="I164" s="237"/>
      <c r="J164" s="238">
        <f>ROUND(I164*H164,0)</f>
        <v>0</v>
      </c>
      <c r="K164" s="234" t="s">
        <v>5</v>
      </c>
      <c r="L164" s="239"/>
      <c r="M164" s="240" t="s">
        <v>5</v>
      </c>
      <c r="N164" s="241" t="s">
        <v>43</v>
      </c>
      <c r="O164" s="4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4" t="s">
        <v>187</v>
      </c>
      <c r="AT164" s="24" t="s">
        <v>184</v>
      </c>
      <c r="AU164" s="24" t="s">
        <v>80</v>
      </c>
      <c r="AY164" s="24" t="s">
        <v>146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4" t="s">
        <v>11</v>
      </c>
      <c r="BK164" s="214">
        <f>ROUND(I164*H164,0)</f>
        <v>0</v>
      </c>
      <c r="BL164" s="24" t="s">
        <v>153</v>
      </c>
      <c r="BM164" s="24" t="s">
        <v>357</v>
      </c>
    </row>
    <row r="165" spans="2:65" s="1" customFormat="1" ht="16.5" customHeight="1">
      <c r="B165" s="202"/>
      <c r="C165" s="232" t="s">
        <v>358</v>
      </c>
      <c r="D165" s="232" t="s">
        <v>184</v>
      </c>
      <c r="E165" s="233" t="s">
        <v>359</v>
      </c>
      <c r="F165" s="234" t="s">
        <v>360</v>
      </c>
      <c r="G165" s="235" t="s">
        <v>212</v>
      </c>
      <c r="H165" s="236">
        <v>4</v>
      </c>
      <c r="I165" s="237"/>
      <c r="J165" s="238">
        <f>ROUND(I165*H165,0)</f>
        <v>0</v>
      </c>
      <c r="K165" s="234" t="s">
        <v>5</v>
      </c>
      <c r="L165" s="239"/>
      <c r="M165" s="240" t="s">
        <v>5</v>
      </c>
      <c r="N165" s="241" t="s">
        <v>43</v>
      </c>
      <c r="O165" s="47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AR165" s="24" t="s">
        <v>187</v>
      </c>
      <c r="AT165" s="24" t="s">
        <v>184</v>
      </c>
      <c r="AU165" s="24" t="s">
        <v>80</v>
      </c>
      <c r="AY165" s="24" t="s">
        <v>146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4" t="s">
        <v>11</v>
      </c>
      <c r="BK165" s="214">
        <f>ROUND(I165*H165,0)</f>
        <v>0</v>
      </c>
      <c r="BL165" s="24" t="s">
        <v>153</v>
      </c>
      <c r="BM165" s="24" t="s">
        <v>361</v>
      </c>
    </row>
    <row r="166" spans="2:65" s="1" customFormat="1" ht="16.5" customHeight="1">
      <c r="B166" s="202"/>
      <c r="C166" s="232" t="s">
        <v>362</v>
      </c>
      <c r="D166" s="232" t="s">
        <v>184</v>
      </c>
      <c r="E166" s="233" t="s">
        <v>363</v>
      </c>
      <c r="F166" s="234" t="s">
        <v>364</v>
      </c>
      <c r="G166" s="235" t="s">
        <v>212</v>
      </c>
      <c r="H166" s="236">
        <v>1</v>
      </c>
      <c r="I166" s="237"/>
      <c r="J166" s="238">
        <f>ROUND(I166*H166,0)</f>
        <v>0</v>
      </c>
      <c r="K166" s="234" t="s">
        <v>5</v>
      </c>
      <c r="L166" s="239"/>
      <c r="M166" s="240" t="s">
        <v>5</v>
      </c>
      <c r="N166" s="241" t="s">
        <v>43</v>
      </c>
      <c r="O166" s="47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24" t="s">
        <v>187</v>
      </c>
      <c r="AT166" s="24" t="s">
        <v>184</v>
      </c>
      <c r="AU166" s="24" t="s">
        <v>80</v>
      </c>
      <c r="AY166" s="24" t="s">
        <v>146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4" t="s">
        <v>11</v>
      </c>
      <c r="BK166" s="214">
        <f>ROUND(I166*H166,0)</f>
        <v>0</v>
      </c>
      <c r="BL166" s="24" t="s">
        <v>153</v>
      </c>
      <c r="BM166" s="24" t="s">
        <v>365</v>
      </c>
    </row>
    <row r="167" spans="2:65" s="1" customFormat="1" ht="16.5" customHeight="1">
      <c r="B167" s="202"/>
      <c r="C167" s="232" t="s">
        <v>366</v>
      </c>
      <c r="D167" s="232" t="s">
        <v>184</v>
      </c>
      <c r="E167" s="233" t="s">
        <v>367</v>
      </c>
      <c r="F167" s="234" t="s">
        <v>368</v>
      </c>
      <c r="G167" s="235" t="s">
        <v>212</v>
      </c>
      <c r="H167" s="236">
        <v>1</v>
      </c>
      <c r="I167" s="237"/>
      <c r="J167" s="238">
        <f>ROUND(I167*H167,0)</f>
        <v>0</v>
      </c>
      <c r="K167" s="234" t="s">
        <v>5</v>
      </c>
      <c r="L167" s="239"/>
      <c r="M167" s="240" t="s">
        <v>5</v>
      </c>
      <c r="N167" s="241" t="s">
        <v>43</v>
      </c>
      <c r="O167" s="47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24" t="s">
        <v>187</v>
      </c>
      <c r="AT167" s="24" t="s">
        <v>184</v>
      </c>
      <c r="AU167" s="24" t="s">
        <v>80</v>
      </c>
      <c r="AY167" s="24" t="s">
        <v>146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4" t="s">
        <v>11</v>
      </c>
      <c r="BK167" s="214">
        <f>ROUND(I167*H167,0)</f>
        <v>0</v>
      </c>
      <c r="BL167" s="24" t="s">
        <v>153</v>
      </c>
      <c r="BM167" s="24" t="s">
        <v>369</v>
      </c>
    </row>
    <row r="168" spans="2:65" s="1" customFormat="1" ht="16.5" customHeight="1">
      <c r="B168" s="202"/>
      <c r="C168" s="232" t="s">
        <v>370</v>
      </c>
      <c r="D168" s="232" t="s">
        <v>184</v>
      </c>
      <c r="E168" s="233" t="s">
        <v>371</v>
      </c>
      <c r="F168" s="234" t="s">
        <v>372</v>
      </c>
      <c r="G168" s="235" t="s">
        <v>212</v>
      </c>
      <c r="H168" s="236">
        <v>1</v>
      </c>
      <c r="I168" s="237"/>
      <c r="J168" s="238">
        <f>ROUND(I168*H168,0)</f>
        <v>0</v>
      </c>
      <c r="K168" s="234" t="s">
        <v>5</v>
      </c>
      <c r="L168" s="239"/>
      <c r="M168" s="240" t="s">
        <v>5</v>
      </c>
      <c r="N168" s="241" t="s">
        <v>43</v>
      </c>
      <c r="O168" s="47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24" t="s">
        <v>187</v>
      </c>
      <c r="AT168" s="24" t="s">
        <v>184</v>
      </c>
      <c r="AU168" s="24" t="s">
        <v>80</v>
      </c>
      <c r="AY168" s="24" t="s">
        <v>146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4" t="s">
        <v>11</v>
      </c>
      <c r="BK168" s="214">
        <f>ROUND(I168*H168,0)</f>
        <v>0</v>
      </c>
      <c r="BL168" s="24" t="s">
        <v>153</v>
      </c>
      <c r="BM168" s="24" t="s">
        <v>373</v>
      </c>
    </row>
    <row r="169" spans="2:65" s="1" customFormat="1" ht="16.5" customHeight="1">
      <c r="B169" s="202"/>
      <c r="C169" s="232" t="s">
        <v>374</v>
      </c>
      <c r="D169" s="232" t="s">
        <v>184</v>
      </c>
      <c r="E169" s="233" t="s">
        <v>375</v>
      </c>
      <c r="F169" s="234" t="s">
        <v>376</v>
      </c>
      <c r="G169" s="235" t="s">
        <v>212</v>
      </c>
      <c r="H169" s="236">
        <v>1</v>
      </c>
      <c r="I169" s="237"/>
      <c r="J169" s="238">
        <f>ROUND(I169*H169,0)</f>
        <v>0</v>
      </c>
      <c r="K169" s="234" t="s">
        <v>5</v>
      </c>
      <c r="L169" s="239"/>
      <c r="M169" s="240" t="s">
        <v>5</v>
      </c>
      <c r="N169" s="241" t="s">
        <v>43</v>
      </c>
      <c r="O169" s="47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AR169" s="24" t="s">
        <v>187</v>
      </c>
      <c r="AT169" s="24" t="s">
        <v>184</v>
      </c>
      <c r="AU169" s="24" t="s">
        <v>80</v>
      </c>
      <c r="AY169" s="24" t="s">
        <v>146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4" t="s">
        <v>11</v>
      </c>
      <c r="BK169" s="214">
        <f>ROUND(I169*H169,0)</f>
        <v>0</v>
      </c>
      <c r="BL169" s="24" t="s">
        <v>153</v>
      </c>
      <c r="BM169" s="24" t="s">
        <v>377</v>
      </c>
    </row>
    <row r="170" spans="2:65" s="1" customFormat="1" ht="16.5" customHeight="1">
      <c r="B170" s="202"/>
      <c r="C170" s="232" t="s">
        <v>378</v>
      </c>
      <c r="D170" s="232" t="s">
        <v>184</v>
      </c>
      <c r="E170" s="233" t="s">
        <v>379</v>
      </c>
      <c r="F170" s="234" t="s">
        <v>380</v>
      </c>
      <c r="G170" s="235" t="s">
        <v>212</v>
      </c>
      <c r="H170" s="236">
        <v>2</v>
      </c>
      <c r="I170" s="237"/>
      <c r="J170" s="238">
        <f>ROUND(I170*H170,0)</f>
        <v>0</v>
      </c>
      <c r="K170" s="234" t="s">
        <v>5</v>
      </c>
      <c r="L170" s="239"/>
      <c r="M170" s="240" t="s">
        <v>5</v>
      </c>
      <c r="N170" s="241" t="s">
        <v>43</v>
      </c>
      <c r="O170" s="4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24" t="s">
        <v>187</v>
      </c>
      <c r="AT170" s="24" t="s">
        <v>184</v>
      </c>
      <c r="AU170" s="24" t="s">
        <v>80</v>
      </c>
      <c r="AY170" s="24" t="s">
        <v>146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24" t="s">
        <v>11</v>
      </c>
      <c r="BK170" s="214">
        <f>ROUND(I170*H170,0)</f>
        <v>0</v>
      </c>
      <c r="BL170" s="24" t="s">
        <v>153</v>
      </c>
      <c r="BM170" s="24" t="s">
        <v>381</v>
      </c>
    </row>
    <row r="171" spans="2:65" s="1" customFormat="1" ht="16.5" customHeight="1">
      <c r="B171" s="202"/>
      <c r="C171" s="232" t="s">
        <v>382</v>
      </c>
      <c r="D171" s="232" t="s">
        <v>184</v>
      </c>
      <c r="E171" s="233" t="s">
        <v>383</v>
      </c>
      <c r="F171" s="234" t="s">
        <v>384</v>
      </c>
      <c r="G171" s="235" t="s">
        <v>212</v>
      </c>
      <c r="H171" s="236">
        <v>1</v>
      </c>
      <c r="I171" s="237"/>
      <c r="J171" s="238">
        <f>ROUND(I171*H171,0)</f>
        <v>0</v>
      </c>
      <c r="K171" s="234" t="s">
        <v>5</v>
      </c>
      <c r="L171" s="239"/>
      <c r="M171" s="240" t="s">
        <v>5</v>
      </c>
      <c r="N171" s="241" t="s">
        <v>43</v>
      </c>
      <c r="O171" s="47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AR171" s="24" t="s">
        <v>187</v>
      </c>
      <c r="AT171" s="24" t="s">
        <v>184</v>
      </c>
      <c r="AU171" s="24" t="s">
        <v>80</v>
      </c>
      <c r="AY171" s="24" t="s">
        <v>146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24" t="s">
        <v>11</v>
      </c>
      <c r="BK171" s="214">
        <f>ROUND(I171*H171,0)</f>
        <v>0</v>
      </c>
      <c r="BL171" s="24" t="s">
        <v>153</v>
      </c>
      <c r="BM171" s="24" t="s">
        <v>385</v>
      </c>
    </row>
    <row r="172" spans="2:65" s="1" customFormat="1" ht="25.5" customHeight="1">
      <c r="B172" s="202"/>
      <c r="C172" s="203" t="s">
        <v>386</v>
      </c>
      <c r="D172" s="203" t="s">
        <v>148</v>
      </c>
      <c r="E172" s="204" t="s">
        <v>387</v>
      </c>
      <c r="F172" s="205" t="s">
        <v>388</v>
      </c>
      <c r="G172" s="206" t="s">
        <v>174</v>
      </c>
      <c r="H172" s="207">
        <v>13</v>
      </c>
      <c r="I172" s="208"/>
      <c r="J172" s="209">
        <f>ROUND(I172*H172,0)</f>
        <v>0</v>
      </c>
      <c r="K172" s="205" t="s">
        <v>152</v>
      </c>
      <c r="L172" s="46"/>
      <c r="M172" s="210" t="s">
        <v>5</v>
      </c>
      <c r="N172" s="211" t="s">
        <v>43</v>
      </c>
      <c r="O172" s="4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24" t="s">
        <v>153</v>
      </c>
      <c r="AT172" s="24" t="s">
        <v>148</v>
      </c>
      <c r="AU172" s="24" t="s">
        <v>80</v>
      </c>
      <c r="AY172" s="24" t="s">
        <v>146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4" t="s">
        <v>11</v>
      </c>
      <c r="BK172" s="214">
        <f>ROUND(I172*H172,0)</f>
        <v>0</v>
      </c>
      <c r="BL172" s="24" t="s">
        <v>153</v>
      </c>
      <c r="BM172" s="24" t="s">
        <v>389</v>
      </c>
    </row>
    <row r="173" spans="2:51" s="11" customFormat="1" ht="13.5">
      <c r="B173" s="215"/>
      <c r="D173" s="216" t="s">
        <v>155</v>
      </c>
      <c r="E173" s="217" t="s">
        <v>5</v>
      </c>
      <c r="F173" s="218" t="s">
        <v>390</v>
      </c>
      <c r="H173" s="219">
        <v>10</v>
      </c>
      <c r="I173" s="220"/>
      <c r="L173" s="215"/>
      <c r="M173" s="221"/>
      <c r="N173" s="222"/>
      <c r="O173" s="222"/>
      <c r="P173" s="222"/>
      <c r="Q173" s="222"/>
      <c r="R173" s="222"/>
      <c r="S173" s="222"/>
      <c r="T173" s="223"/>
      <c r="AT173" s="217" t="s">
        <v>155</v>
      </c>
      <c r="AU173" s="217" t="s">
        <v>80</v>
      </c>
      <c r="AV173" s="11" t="s">
        <v>80</v>
      </c>
      <c r="AW173" s="11" t="s">
        <v>36</v>
      </c>
      <c r="AX173" s="11" t="s">
        <v>72</v>
      </c>
      <c r="AY173" s="217" t="s">
        <v>146</v>
      </c>
    </row>
    <row r="174" spans="2:51" s="11" customFormat="1" ht="13.5">
      <c r="B174" s="215"/>
      <c r="D174" s="216" t="s">
        <v>155</v>
      </c>
      <c r="E174" s="217" t="s">
        <v>5</v>
      </c>
      <c r="F174" s="218" t="s">
        <v>391</v>
      </c>
      <c r="H174" s="219">
        <v>3</v>
      </c>
      <c r="I174" s="220"/>
      <c r="L174" s="215"/>
      <c r="M174" s="221"/>
      <c r="N174" s="222"/>
      <c r="O174" s="222"/>
      <c r="P174" s="222"/>
      <c r="Q174" s="222"/>
      <c r="R174" s="222"/>
      <c r="S174" s="222"/>
      <c r="T174" s="223"/>
      <c r="AT174" s="217" t="s">
        <v>155</v>
      </c>
      <c r="AU174" s="217" t="s">
        <v>80</v>
      </c>
      <c r="AV174" s="11" t="s">
        <v>80</v>
      </c>
      <c r="AW174" s="11" t="s">
        <v>36</v>
      </c>
      <c r="AX174" s="11" t="s">
        <v>72</v>
      </c>
      <c r="AY174" s="217" t="s">
        <v>146</v>
      </c>
    </row>
    <row r="175" spans="2:51" s="12" customFormat="1" ht="13.5">
      <c r="B175" s="224"/>
      <c r="D175" s="216" t="s">
        <v>155</v>
      </c>
      <c r="E175" s="225" t="s">
        <v>5</v>
      </c>
      <c r="F175" s="226" t="s">
        <v>182</v>
      </c>
      <c r="H175" s="227">
        <v>13</v>
      </c>
      <c r="I175" s="228"/>
      <c r="L175" s="224"/>
      <c r="M175" s="229"/>
      <c r="N175" s="230"/>
      <c r="O175" s="230"/>
      <c r="P175" s="230"/>
      <c r="Q175" s="230"/>
      <c r="R175" s="230"/>
      <c r="S175" s="230"/>
      <c r="T175" s="231"/>
      <c r="AT175" s="225" t="s">
        <v>155</v>
      </c>
      <c r="AU175" s="225" t="s">
        <v>80</v>
      </c>
      <c r="AV175" s="12" t="s">
        <v>162</v>
      </c>
      <c r="AW175" s="12" t="s">
        <v>36</v>
      </c>
      <c r="AX175" s="12" t="s">
        <v>11</v>
      </c>
      <c r="AY175" s="225" t="s">
        <v>146</v>
      </c>
    </row>
    <row r="176" spans="2:65" s="1" customFormat="1" ht="16.5" customHeight="1">
      <c r="B176" s="202"/>
      <c r="C176" s="232" t="s">
        <v>392</v>
      </c>
      <c r="D176" s="232" t="s">
        <v>184</v>
      </c>
      <c r="E176" s="233" t="s">
        <v>393</v>
      </c>
      <c r="F176" s="234" t="s">
        <v>394</v>
      </c>
      <c r="G176" s="235" t="s">
        <v>212</v>
      </c>
      <c r="H176" s="236">
        <v>2</v>
      </c>
      <c r="I176" s="237"/>
      <c r="J176" s="238">
        <f>ROUND(I176*H176,0)</f>
        <v>0</v>
      </c>
      <c r="K176" s="234" t="s">
        <v>5</v>
      </c>
      <c r="L176" s="239"/>
      <c r="M176" s="240" t="s">
        <v>5</v>
      </c>
      <c r="N176" s="241" t="s">
        <v>43</v>
      </c>
      <c r="O176" s="47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4" t="s">
        <v>187</v>
      </c>
      <c r="AT176" s="24" t="s">
        <v>184</v>
      </c>
      <c r="AU176" s="24" t="s">
        <v>80</v>
      </c>
      <c r="AY176" s="24" t="s">
        <v>146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4" t="s">
        <v>11</v>
      </c>
      <c r="BK176" s="214">
        <f>ROUND(I176*H176,0)</f>
        <v>0</v>
      </c>
      <c r="BL176" s="24" t="s">
        <v>153</v>
      </c>
      <c r="BM176" s="24" t="s">
        <v>395</v>
      </c>
    </row>
    <row r="177" spans="2:65" s="1" customFormat="1" ht="16.5" customHeight="1">
      <c r="B177" s="202"/>
      <c r="C177" s="232" t="s">
        <v>396</v>
      </c>
      <c r="D177" s="232" t="s">
        <v>184</v>
      </c>
      <c r="E177" s="233" t="s">
        <v>397</v>
      </c>
      <c r="F177" s="234" t="s">
        <v>398</v>
      </c>
      <c r="G177" s="235" t="s">
        <v>212</v>
      </c>
      <c r="H177" s="236">
        <v>1</v>
      </c>
      <c r="I177" s="237"/>
      <c r="J177" s="238">
        <f>ROUND(I177*H177,0)</f>
        <v>0</v>
      </c>
      <c r="K177" s="234" t="s">
        <v>5</v>
      </c>
      <c r="L177" s="239"/>
      <c r="M177" s="240" t="s">
        <v>5</v>
      </c>
      <c r="N177" s="241" t="s">
        <v>43</v>
      </c>
      <c r="O177" s="47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AR177" s="24" t="s">
        <v>187</v>
      </c>
      <c r="AT177" s="24" t="s">
        <v>184</v>
      </c>
      <c r="AU177" s="24" t="s">
        <v>80</v>
      </c>
      <c r="AY177" s="24" t="s">
        <v>146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4" t="s">
        <v>11</v>
      </c>
      <c r="BK177" s="214">
        <f>ROUND(I177*H177,0)</f>
        <v>0</v>
      </c>
      <c r="BL177" s="24" t="s">
        <v>153</v>
      </c>
      <c r="BM177" s="24" t="s">
        <v>399</v>
      </c>
    </row>
    <row r="178" spans="2:65" s="1" customFormat="1" ht="16.5" customHeight="1">
      <c r="B178" s="202"/>
      <c r="C178" s="232" t="s">
        <v>400</v>
      </c>
      <c r="D178" s="232" t="s">
        <v>184</v>
      </c>
      <c r="E178" s="233" t="s">
        <v>401</v>
      </c>
      <c r="F178" s="234" t="s">
        <v>402</v>
      </c>
      <c r="G178" s="235" t="s">
        <v>212</v>
      </c>
      <c r="H178" s="236">
        <v>2</v>
      </c>
      <c r="I178" s="237"/>
      <c r="J178" s="238">
        <f>ROUND(I178*H178,0)</f>
        <v>0</v>
      </c>
      <c r="K178" s="234" t="s">
        <v>5</v>
      </c>
      <c r="L178" s="239"/>
      <c r="M178" s="240" t="s">
        <v>5</v>
      </c>
      <c r="N178" s="241" t="s">
        <v>43</v>
      </c>
      <c r="O178" s="47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24" t="s">
        <v>187</v>
      </c>
      <c r="AT178" s="24" t="s">
        <v>184</v>
      </c>
      <c r="AU178" s="24" t="s">
        <v>80</v>
      </c>
      <c r="AY178" s="24" t="s">
        <v>146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24" t="s">
        <v>11</v>
      </c>
      <c r="BK178" s="214">
        <f>ROUND(I178*H178,0)</f>
        <v>0</v>
      </c>
      <c r="BL178" s="24" t="s">
        <v>153</v>
      </c>
      <c r="BM178" s="24" t="s">
        <v>403</v>
      </c>
    </row>
    <row r="179" spans="2:65" s="1" customFormat="1" ht="16.5" customHeight="1">
      <c r="B179" s="202"/>
      <c r="C179" s="232" t="s">
        <v>404</v>
      </c>
      <c r="D179" s="232" t="s">
        <v>184</v>
      </c>
      <c r="E179" s="233" t="s">
        <v>405</v>
      </c>
      <c r="F179" s="234" t="s">
        <v>406</v>
      </c>
      <c r="G179" s="235" t="s">
        <v>212</v>
      </c>
      <c r="H179" s="236">
        <v>1</v>
      </c>
      <c r="I179" s="237"/>
      <c r="J179" s="238">
        <f>ROUND(I179*H179,0)</f>
        <v>0</v>
      </c>
      <c r="K179" s="234" t="s">
        <v>5</v>
      </c>
      <c r="L179" s="239"/>
      <c r="M179" s="240" t="s">
        <v>5</v>
      </c>
      <c r="N179" s="241" t="s">
        <v>43</v>
      </c>
      <c r="O179" s="47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AR179" s="24" t="s">
        <v>187</v>
      </c>
      <c r="AT179" s="24" t="s">
        <v>184</v>
      </c>
      <c r="AU179" s="24" t="s">
        <v>80</v>
      </c>
      <c r="AY179" s="24" t="s">
        <v>146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24" t="s">
        <v>11</v>
      </c>
      <c r="BK179" s="214">
        <f>ROUND(I179*H179,0)</f>
        <v>0</v>
      </c>
      <c r="BL179" s="24" t="s">
        <v>153</v>
      </c>
      <c r="BM179" s="24" t="s">
        <v>407</v>
      </c>
    </row>
    <row r="180" spans="2:65" s="1" customFormat="1" ht="16.5" customHeight="1">
      <c r="B180" s="202"/>
      <c r="C180" s="232" t="s">
        <v>408</v>
      </c>
      <c r="D180" s="232" t="s">
        <v>184</v>
      </c>
      <c r="E180" s="233" t="s">
        <v>409</v>
      </c>
      <c r="F180" s="234" t="s">
        <v>410</v>
      </c>
      <c r="G180" s="235" t="s">
        <v>212</v>
      </c>
      <c r="H180" s="236">
        <v>1</v>
      </c>
      <c r="I180" s="237"/>
      <c r="J180" s="238">
        <f>ROUND(I180*H180,0)</f>
        <v>0</v>
      </c>
      <c r="K180" s="234" t="s">
        <v>5</v>
      </c>
      <c r="L180" s="239"/>
      <c r="M180" s="240" t="s">
        <v>5</v>
      </c>
      <c r="N180" s="241" t="s">
        <v>43</v>
      </c>
      <c r="O180" s="47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24" t="s">
        <v>187</v>
      </c>
      <c r="AT180" s="24" t="s">
        <v>184</v>
      </c>
      <c r="AU180" s="24" t="s">
        <v>80</v>
      </c>
      <c r="AY180" s="24" t="s">
        <v>146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4" t="s">
        <v>11</v>
      </c>
      <c r="BK180" s="214">
        <f>ROUND(I180*H180,0)</f>
        <v>0</v>
      </c>
      <c r="BL180" s="24" t="s">
        <v>153</v>
      </c>
      <c r="BM180" s="24" t="s">
        <v>411</v>
      </c>
    </row>
    <row r="181" spans="2:65" s="1" customFormat="1" ht="16.5" customHeight="1">
      <c r="B181" s="202"/>
      <c r="C181" s="232" t="s">
        <v>412</v>
      </c>
      <c r="D181" s="232" t="s">
        <v>184</v>
      </c>
      <c r="E181" s="233" t="s">
        <v>413</v>
      </c>
      <c r="F181" s="234" t="s">
        <v>414</v>
      </c>
      <c r="G181" s="235" t="s">
        <v>212</v>
      </c>
      <c r="H181" s="236">
        <v>1</v>
      </c>
      <c r="I181" s="237"/>
      <c r="J181" s="238">
        <f>ROUND(I181*H181,0)</f>
        <v>0</v>
      </c>
      <c r="K181" s="234" t="s">
        <v>5</v>
      </c>
      <c r="L181" s="239"/>
      <c r="M181" s="240" t="s">
        <v>5</v>
      </c>
      <c r="N181" s="241" t="s">
        <v>43</v>
      </c>
      <c r="O181" s="47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24" t="s">
        <v>187</v>
      </c>
      <c r="AT181" s="24" t="s">
        <v>184</v>
      </c>
      <c r="AU181" s="24" t="s">
        <v>80</v>
      </c>
      <c r="AY181" s="24" t="s">
        <v>146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24" t="s">
        <v>11</v>
      </c>
      <c r="BK181" s="214">
        <f>ROUND(I181*H181,0)</f>
        <v>0</v>
      </c>
      <c r="BL181" s="24" t="s">
        <v>153</v>
      </c>
      <c r="BM181" s="24" t="s">
        <v>415</v>
      </c>
    </row>
    <row r="182" spans="2:65" s="1" customFormat="1" ht="16.5" customHeight="1">
      <c r="B182" s="202"/>
      <c r="C182" s="232" t="s">
        <v>416</v>
      </c>
      <c r="D182" s="232" t="s">
        <v>184</v>
      </c>
      <c r="E182" s="233" t="s">
        <v>417</v>
      </c>
      <c r="F182" s="234" t="s">
        <v>418</v>
      </c>
      <c r="G182" s="235" t="s">
        <v>212</v>
      </c>
      <c r="H182" s="236">
        <v>1</v>
      </c>
      <c r="I182" s="237"/>
      <c r="J182" s="238">
        <f>ROUND(I182*H182,0)</f>
        <v>0</v>
      </c>
      <c r="K182" s="234" t="s">
        <v>5</v>
      </c>
      <c r="L182" s="239"/>
      <c r="M182" s="240" t="s">
        <v>5</v>
      </c>
      <c r="N182" s="241" t="s">
        <v>43</v>
      </c>
      <c r="O182" s="47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24" t="s">
        <v>187</v>
      </c>
      <c r="AT182" s="24" t="s">
        <v>184</v>
      </c>
      <c r="AU182" s="24" t="s">
        <v>80</v>
      </c>
      <c r="AY182" s="24" t="s">
        <v>146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4" t="s">
        <v>11</v>
      </c>
      <c r="BK182" s="214">
        <f>ROUND(I182*H182,0)</f>
        <v>0</v>
      </c>
      <c r="BL182" s="24" t="s">
        <v>153</v>
      </c>
      <c r="BM182" s="24" t="s">
        <v>419</v>
      </c>
    </row>
    <row r="183" spans="2:65" s="1" customFormat="1" ht="16.5" customHeight="1">
      <c r="B183" s="202"/>
      <c r="C183" s="232" t="s">
        <v>420</v>
      </c>
      <c r="D183" s="232" t="s">
        <v>184</v>
      </c>
      <c r="E183" s="233" t="s">
        <v>421</v>
      </c>
      <c r="F183" s="234" t="s">
        <v>422</v>
      </c>
      <c r="G183" s="235" t="s">
        <v>212</v>
      </c>
      <c r="H183" s="236">
        <v>1</v>
      </c>
      <c r="I183" s="237"/>
      <c r="J183" s="238">
        <f>ROUND(I183*H183,0)</f>
        <v>0</v>
      </c>
      <c r="K183" s="234" t="s">
        <v>5</v>
      </c>
      <c r="L183" s="239"/>
      <c r="M183" s="240" t="s">
        <v>5</v>
      </c>
      <c r="N183" s="241" t="s">
        <v>43</v>
      </c>
      <c r="O183" s="47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AR183" s="24" t="s">
        <v>187</v>
      </c>
      <c r="AT183" s="24" t="s">
        <v>184</v>
      </c>
      <c r="AU183" s="24" t="s">
        <v>80</v>
      </c>
      <c r="AY183" s="24" t="s">
        <v>146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24" t="s">
        <v>11</v>
      </c>
      <c r="BK183" s="214">
        <f>ROUND(I183*H183,0)</f>
        <v>0</v>
      </c>
      <c r="BL183" s="24" t="s">
        <v>153</v>
      </c>
      <c r="BM183" s="24" t="s">
        <v>423</v>
      </c>
    </row>
    <row r="184" spans="2:65" s="1" customFormat="1" ht="16.5" customHeight="1">
      <c r="B184" s="202"/>
      <c r="C184" s="232" t="s">
        <v>424</v>
      </c>
      <c r="D184" s="232" t="s">
        <v>184</v>
      </c>
      <c r="E184" s="233" t="s">
        <v>425</v>
      </c>
      <c r="F184" s="234" t="s">
        <v>426</v>
      </c>
      <c r="G184" s="235" t="s">
        <v>212</v>
      </c>
      <c r="H184" s="236">
        <v>3</v>
      </c>
      <c r="I184" s="237"/>
      <c r="J184" s="238">
        <f>ROUND(I184*H184,0)</f>
        <v>0</v>
      </c>
      <c r="K184" s="234" t="s">
        <v>5</v>
      </c>
      <c r="L184" s="239"/>
      <c r="M184" s="240" t="s">
        <v>5</v>
      </c>
      <c r="N184" s="241" t="s">
        <v>43</v>
      </c>
      <c r="O184" s="47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AR184" s="24" t="s">
        <v>187</v>
      </c>
      <c r="AT184" s="24" t="s">
        <v>184</v>
      </c>
      <c r="AU184" s="24" t="s">
        <v>80</v>
      </c>
      <c r="AY184" s="24" t="s">
        <v>146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4" t="s">
        <v>11</v>
      </c>
      <c r="BK184" s="214">
        <f>ROUND(I184*H184,0)</f>
        <v>0</v>
      </c>
      <c r="BL184" s="24" t="s">
        <v>153</v>
      </c>
      <c r="BM184" s="24" t="s">
        <v>427</v>
      </c>
    </row>
    <row r="185" spans="2:65" s="1" customFormat="1" ht="16.5" customHeight="1">
      <c r="B185" s="202"/>
      <c r="C185" s="203" t="s">
        <v>428</v>
      </c>
      <c r="D185" s="203" t="s">
        <v>148</v>
      </c>
      <c r="E185" s="204" t="s">
        <v>429</v>
      </c>
      <c r="F185" s="205" t="s">
        <v>430</v>
      </c>
      <c r="G185" s="206" t="s">
        <v>174</v>
      </c>
      <c r="H185" s="207">
        <v>13</v>
      </c>
      <c r="I185" s="208"/>
      <c r="J185" s="209">
        <f>ROUND(I185*H185,0)</f>
        <v>0</v>
      </c>
      <c r="K185" s="205" t="s">
        <v>152</v>
      </c>
      <c r="L185" s="46"/>
      <c r="M185" s="210" t="s">
        <v>5</v>
      </c>
      <c r="N185" s="211" t="s">
        <v>43</v>
      </c>
      <c r="O185" s="47"/>
      <c r="P185" s="212">
        <f>O185*H185</f>
        <v>0</v>
      </c>
      <c r="Q185" s="212">
        <v>5.8E-05</v>
      </c>
      <c r="R185" s="212">
        <f>Q185*H185</f>
        <v>0.000754</v>
      </c>
      <c r="S185" s="212">
        <v>0</v>
      </c>
      <c r="T185" s="213">
        <f>S185*H185</f>
        <v>0</v>
      </c>
      <c r="AR185" s="24" t="s">
        <v>153</v>
      </c>
      <c r="AT185" s="24" t="s">
        <v>148</v>
      </c>
      <c r="AU185" s="24" t="s">
        <v>80</v>
      </c>
      <c r="AY185" s="24" t="s">
        <v>146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24" t="s">
        <v>11</v>
      </c>
      <c r="BK185" s="214">
        <f>ROUND(I185*H185,0)</f>
        <v>0</v>
      </c>
      <c r="BL185" s="24" t="s">
        <v>153</v>
      </c>
      <c r="BM185" s="24" t="s">
        <v>431</v>
      </c>
    </row>
    <row r="186" spans="2:51" s="11" customFormat="1" ht="13.5">
      <c r="B186" s="215"/>
      <c r="D186" s="216" t="s">
        <v>155</v>
      </c>
      <c r="E186" s="217" t="s">
        <v>5</v>
      </c>
      <c r="F186" s="218" t="s">
        <v>390</v>
      </c>
      <c r="H186" s="219">
        <v>10</v>
      </c>
      <c r="I186" s="220"/>
      <c r="L186" s="215"/>
      <c r="M186" s="221"/>
      <c r="N186" s="222"/>
      <c r="O186" s="222"/>
      <c r="P186" s="222"/>
      <c r="Q186" s="222"/>
      <c r="R186" s="222"/>
      <c r="S186" s="222"/>
      <c r="T186" s="223"/>
      <c r="AT186" s="217" t="s">
        <v>155</v>
      </c>
      <c r="AU186" s="217" t="s">
        <v>80</v>
      </c>
      <c r="AV186" s="11" t="s">
        <v>80</v>
      </c>
      <c r="AW186" s="11" t="s">
        <v>36</v>
      </c>
      <c r="AX186" s="11" t="s">
        <v>72</v>
      </c>
      <c r="AY186" s="217" t="s">
        <v>146</v>
      </c>
    </row>
    <row r="187" spans="2:51" s="11" customFormat="1" ht="13.5">
      <c r="B187" s="215"/>
      <c r="D187" s="216" t="s">
        <v>155</v>
      </c>
      <c r="E187" s="217" t="s">
        <v>5</v>
      </c>
      <c r="F187" s="218" t="s">
        <v>391</v>
      </c>
      <c r="H187" s="219">
        <v>3</v>
      </c>
      <c r="I187" s="220"/>
      <c r="L187" s="215"/>
      <c r="M187" s="221"/>
      <c r="N187" s="222"/>
      <c r="O187" s="222"/>
      <c r="P187" s="222"/>
      <c r="Q187" s="222"/>
      <c r="R187" s="222"/>
      <c r="S187" s="222"/>
      <c r="T187" s="223"/>
      <c r="AT187" s="217" t="s">
        <v>155</v>
      </c>
      <c r="AU187" s="217" t="s">
        <v>80</v>
      </c>
      <c r="AV187" s="11" t="s">
        <v>80</v>
      </c>
      <c r="AW187" s="11" t="s">
        <v>36</v>
      </c>
      <c r="AX187" s="11" t="s">
        <v>72</v>
      </c>
      <c r="AY187" s="217" t="s">
        <v>146</v>
      </c>
    </row>
    <row r="188" spans="2:51" s="12" customFormat="1" ht="13.5">
      <c r="B188" s="224"/>
      <c r="D188" s="216" t="s">
        <v>155</v>
      </c>
      <c r="E188" s="225" t="s">
        <v>5</v>
      </c>
      <c r="F188" s="226" t="s">
        <v>182</v>
      </c>
      <c r="H188" s="227">
        <v>13</v>
      </c>
      <c r="I188" s="228"/>
      <c r="L188" s="224"/>
      <c r="M188" s="229"/>
      <c r="N188" s="230"/>
      <c r="O188" s="230"/>
      <c r="P188" s="230"/>
      <c r="Q188" s="230"/>
      <c r="R188" s="230"/>
      <c r="S188" s="230"/>
      <c r="T188" s="231"/>
      <c r="AT188" s="225" t="s">
        <v>155</v>
      </c>
      <c r="AU188" s="225" t="s">
        <v>80</v>
      </c>
      <c r="AV188" s="12" t="s">
        <v>162</v>
      </c>
      <c r="AW188" s="12" t="s">
        <v>36</v>
      </c>
      <c r="AX188" s="12" t="s">
        <v>11</v>
      </c>
      <c r="AY188" s="225" t="s">
        <v>146</v>
      </c>
    </row>
    <row r="189" spans="2:65" s="1" customFormat="1" ht="16.5" customHeight="1">
      <c r="B189" s="202"/>
      <c r="C189" s="232" t="s">
        <v>432</v>
      </c>
      <c r="D189" s="232" t="s">
        <v>184</v>
      </c>
      <c r="E189" s="233" t="s">
        <v>433</v>
      </c>
      <c r="F189" s="234" t="s">
        <v>434</v>
      </c>
      <c r="G189" s="235" t="s">
        <v>174</v>
      </c>
      <c r="H189" s="236">
        <v>39</v>
      </c>
      <c r="I189" s="237"/>
      <c r="J189" s="238">
        <f>ROUND(I189*H189,0)</f>
        <v>0</v>
      </c>
      <c r="K189" s="234" t="s">
        <v>152</v>
      </c>
      <c r="L189" s="239"/>
      <c r="M189" s="240" t="s">
        <v>5</v>
      </c>
      <c r="N189" s="241" t="s">
        <v>43</v>
      </c>
      <c r="O189" s="47"/>
      <c r="P189" s="212">
        <f>O189*H189</f>
        <v>0</v>
      </c>
      <c r="Q189" s="212">
        <v>0.0059</v>
      </c>
      <c r="R189" s="212">
        <f>Q189*H189</f>
        <v>0.2301</v>
      </c>
      <c r="S189" s="212">
        <v>0</v>
      </c>
      <c r="T189" s="213">
        <f>S189*H189</f>
        <v>0</v>
      </c>
      <c r="AR189" s="24" t="s">
        <v>187</v>
      </c>
      <c r="AT189" s="24" t="s">
        <v>184</v>
      </c>
      <c r="AU189" s="24" t="s">
        <v>80</v>
      </c>
      <c r="AY189" s="24" t="s">
        <v>146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24" t="s">
        <v>11</v>
      </c>
      <c r="BK189" s="214">
        <f>ROUND(I189*H189,0)</f>
        <v>0</v>
      </c>
      <c r="BL189" s="24" t="s">
        <v>153</v>
      </c>
      <c r="BM189" s="24" t="s">
        <v>435</v>
      </c>
    </row>
    <row r="190" spans="2:51" s="11" customFormat="1" ht="13.5">
      <c r="B190" s="215"/>
      <c r="D190" s="216" t="s">
        <v>155</v>
      </c>
      <c r="E190" s="217" t="s">
        <v>5</v>
      </c>
      <c r="F190" s="218" t="s">
        <v>436</v>
      </c>
      <c r="H190" s="219">
        <v>39</v>
      </c>
      <c r="I190" s="220"/>
      <c r="L190" s="215"/>
      <c r="M190" s="221"/>
      <c r="N190" s="222"/>
      <c r="O190" s="222"/>
      <c r="P190" s="222"/>
      <c r="Q190" s="222"/>
      <c r="R190" s="222"/>
      <c r="S190" s="222"/>
      <c r="T190" s="223"/>
      <c r="AT190" s="217" t="s">
        <v>155</v>
      </c>
      <c r="AU190" s="217" t="s">
        <v>80</v>
      </c>
      <c r="AV190" s="11" t="s">
        <v>80</v>
      </c>
      <c r="AW190" s="11" t="s">
        <v>36</v>
      </c>
      <c r="AX190" s="11" t="s">
        <v>11</v>
      </c>
      <c r="AY190" s="217" t="s">
        <v>146</v>
      </c>
    </row>
    <row r="191" spans="2:65" s="1" customFormat="1" ht="16.5" customHeight="1">
      <c r="B191" s="202"/>
      <c r="C191" s="203" t="s">
        <v>437</v>
      </c>
      <c r="D191" s="203" t="s">
        <v>148</v>
      </c>
      <c r="E191" s="204" t="s">
        <v>438</v>
      </c>
      <c r="F191" s="205" t="s">
        <v>439</v>
      </c>
      <c r="G191" s="206" t="s">
        <v>151</v>
      </c>
      <c r="H191" s="207">
        <v>40</v>
      </c>
      <c r="I191" s="208"/>
      <c r="J191" s="209">
        <f>ROUND(I191*H191,0)</f>
        <v>0</v>
      </c>
      <c r="K191" s="205" t="s">
        <v>152</v>
      </c>
      <c r="L191" s="46"/>
      <c r="M191" s="210" t="s">
        <v>5</v>
      </c>
      <c r="N191" s="211" t="s">
        <v>43</v>
      </c>
      <c r="O191" s="47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AR191" s="24" t="s">
        <v>153</v>
      </c>
      <c r="AT191" s="24" t="s">
        <v>148</v>
      </c>
      <c r="AU191" s="24" t="s">
        <v>80</v>
      </c>
      <c r="AY191" s="24" t="s">
        <v>146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24" t="s">
        <v>11</v>
      </c>
      <c r="BK191" s="214">
        <f>ROUND(I191*H191,0)</f>
        <v>0</v>
      </c>
      <c r="BL191" s="24" t="s">
        <v>153</v>
      </c>
      <c r="BM191" s="24" t="s">
        <v>440</v>
      </c>
    </row>
    <row r="192" spans="2:51" s="11" customFormat="1" ht="13.5">
      <c r="B192" s="215"/>
      <c r="D192" s="216" t="s">
        <v>155</v>
      </c>
      <c r="E192" s="217" t="s">
        <v>5</v>
      </c>
      <c r="F192" s="218" t="s">
        <v>441</v>
      </c>
      <c r="H192" s="219">
        <v>40</v>
      </c>
      <c r="I192" s="220"/>
      <c r="L192" s="215"/>
      <c r="M192" s="221"/>
      <c r="N192" s="222"/>
      <c r="O192" s="222"/>
      <c r="P192" s="222"/>
      <c r="Q192" s="222"/>
      <c r="R192" s="222"/>
      <c r="S192" s="222"/>
      <c r="T192" s="223"/>
      <c r="AT192" s="217" t="s">
        <v>155</v>
      </c>
      <c r="AU192" s="217" t="s">
        <v>80</v>
      </c>
      <c r="AV192" s="11" t="s">
        <v>80</v>
      </c>
      <c r="AW192" s="11" t="s">
        <v>36</v>
      </c>
      <c r="AX192" s="11" t="s">
        <v>11</v>
      </c>
      <c r="AY192" s="217" t="s">
        <v>146</v>
      </c>
    </row>
    <row r="193" spans="2:65" s="1" customFormat="1" ht="16.5" customHeight="1">
      <c r="B193" s="202"/>
      <c r="C193" s="232" t="s">
        <v>442</v>
      </c>
      <c r="D193" s="232" t="s">
        <v>184</v>
      </c>
      <c r="E193" s="233" t="s">
        <v>443</v>
      </c>
      <c r="F193" s="234" t="s">
        <v>444</v>
      </c>
      <c r="G193" s="235" t="s">
        <v>445</v>
      </c>
      <c r="H193" s="236">
        <v>5</v>
      </c>
      <c r="I193" s="237"/>
      <c r="J193" s="238">
        <f>ROUND(I193*H193,0)</f>
        <v>0</v>
      </c>
      <c r="K193" s="234" t="s">
        <v>152</v>
      </c>
      <c r="L193" s="239"/>
      <c r="M193" s="240" t="s">
        <v>5</v>
      </c>
      <c r="N193" s="241" t="s">
        <v>43</v>
      </c>
      <c r="O193" s="47"/>
      <c r="P193" s="212">
        <f>O193*H193</f>
        <v>0</v>
      </c>
      <c r="Q193" s="212">
        <v>1</v>
      </c>
      <c r="R193" s="212">
        <f>Q193*H193</f>
        <v>5</v>
      </c>
      <c r="S193" s="212">
        <v>0</v>
      </c>
      <c r="T193" s="213">
        <f>S193*H193</f>
        <v>0</v>
      </c>
      <c r="AR193" s="24" t="s">
        <v>187</v>
      </c>
      <c r="AT193" s="24" t="s">
        <v>184</v>
      </c>
      <c r="AU193" s="24" t="s">
        <v>80</v>
      </c>
      <c r="AY193" s="24" t="s">
        <v>146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4" t="s">
        <v>11</v>
      </c>
      <c r="BK193" s="214">
        <f>ROUND(I193*H193,0)</f>
        <v>0</v>
      </c>
      <c r="BL193" s="24" t="s">
        <v>153</v>
      </c>
      <c r="BM193" s="24" t="s">
        <v>446</v>
      </c>
    </row>
    <row r="194" spans="2:51" s="11" customFormat="1" ht="13.5">
      <c r="B194" s="215"/>
      <c r="D194" s="216" t="s">
        <v>155</v>
      </c>
      <c r="E194" s="217" t="s">
        <v>5</v>
      </c>
      <c r="F194" s="218" t="s">
        <v>447</v>
      </c>
      <c r="H194" s="219">
        <v>5</v>
      </c>
      <c r="I194" s="220"/>
      <c r="L194" s="215"/>
      <c r="M194" s="221"/>
      <c r="N194" s="222"/>
      <c r="O194" s="222"/>
      <c r="P194" s="222"/>
      <c r="Q194" s="222"/>
      <c r="R194" s="222"/>
      <c r="S194" s="222"/>
      <c r="T194" s="223"/>
      <c r="AT194" s="217" t="s">
        <v>155</v>
      </c>
      <c r="AU194" s="217" t="s">
        <v>80</v>
      </c>
      <c r="AV194" s="11" t="s">
        <v>80</v>
      </c>
      <c r="AW194" s="11" t="s">
        <v>36</v>
      </c>
      <c r="AX194" s="11" t="s">
        <v>11</v>
      </c>
      <c r="AY194" s="217" t="s">
        <v>146</v>
      </c>
    </row>
    <row r="195" spans="2:65" s="1" customFormat="1" ht="16.5" customHeight="1">
      <c r="B195" s="202"/>
      <c r="C195" s="203" t="s">
        <v>448</v>
      </c>
      <c r="D195" s="203" t="s">
        <v>148</v>
      </c>
      <c r="E195" s="204" t="s">
        <v>449</v>
      </c>
      <c r="F195" s="205" t="s">
        <v>450</v>
      </c>
      <c r="G195" s="206" t="s">
        <v>151</v>
      </c>
      <c r="H195" s="207">
        <v>239</v>
      </c>
      <c r="I195" s="208"/>
      <c r="J195" s="209">
        <f>ROUND(I195*H195,0)</f>
        <v>0</v>
      </c>
      <c r="K195" s="205" t="s">
        <v>152</v>
      </c>
      <c r="L195" s="46"/>
      <c r="M195" s="210" t="s">
        <v>5</v>
      </c>
      <c r="N195" s="211" t="s">
        <v>43</v>
      </c>
      <c r="O195" s="47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AR195" s="24" t="s">
        <v>153</v>
      </c>
      <c r="AT195" s="24" t="s">
        <v>148</v>
      </c>
      <c r="AU195" s="24" t="s">
        <v>80</v>
      </c>
      <c r="AY195" s="24" t="s">
        <v>146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24" t="s">
        <v>11</v>
      </c>
      <c r="BK195" s="214">
        <f>ROUND(I195*H195,0)</f>
        <v>0</v>
      </c>
      <c r="BL195" s="24" t="s">
        <v>153</v>
      </c>
      <c r="BM195" s="24" t="s">
        <v>451</v>
      </c>
    </row>
    <row r="196" spans="2:51" s="11" customFormat="1" ht="13.5">
      <c r="B196" s="215"/>
      <c r="D196" s="216" t="s">
        <v>155</v>
      </c>
      <c r="E196" s="217" t="s">
        <v>5</v>
      </c>
      <c r="F196" s="218" t="s">
        <v>452</v>
      </c>
      <c r="H196" s="219">
        <v>239</v>
      </c>
      <c r="I196" s="220"/>
      <c r="L196" s="215"/>
      <c r="M196" s="221"/>
      <c r="N196" s="222"/>
      <c r="O196" s="222"/>
      <c r="P196" s="222"/>
      <c r="Q196" s="222"/>
      <c r="R196" s="222"/>
      <c r="S196" s="222"/>
      <c r="T196" s="223"/>
      <c r="AT196" s="217" t="s">
        <v>155</v>
      </c>
      <c r="AU196" s="217" t="s">
        <v>80</v>
      </c>
      <c r="AV196" s="11" t="s">
        <v>80</v>
      </c>
      <c r="AW196" s="11" t="s">
        <v>36</v>
      </c>
      <c r="AX196" s="11" t="s">
        <v>11</v>
      </c>
      <c r="AY196" s="217" t="s">
        <v>146</v>
      </c>
    </row>
    <row r="197" spans="2:65" s="1" customFormat="1" ht="16.5" customHeight="1">
      <c r="B197" s="202"/>
      <c r="C197" s="232" t="s">
        <v>453</v>
      </c>
      <c r="D197" s="232" t="s">
        <v>184</v>
      </c>
      <c r="E197" s="233" t="s">
        <v>454</v>
      </c>
      <c r="F197" s="234" t="s">
        <v>455</v>
      </c>
      <c r="G197" s="235" t="s">
        <v>151</v>
      </c>
      <c r="H197" s="236">
        <v>239</v>
      </c>
      <c r="I197" s="237"/>
      <c r="J197" s="238">
        <f>ROUND(I197*H197,0)</f>
        <v>0</v>
      </c>
      <c r="K197" s="234" t="s">
        <v>152</v>
      </c>
      <c r="L197" s="239"/>
      <c r="M197" s="240" t="s">
        <v>5</v>
      </c>
      <c r="N197" s="241" t="s">
        <v>43</v>
      </c>
      <c r="O197" s="47"/>
      <c r="P197" s="212">
        <f>O197*H197</f>
        <v>0</v>
      </c>
      <c r="Q197" s="212">
        <v>0.0002</v>
      </c>
      <c r="R197" s="212">
        <f>Q197*H197</f>
        <v>0.0478</v>
      </c>
      <c r="S197" s="212">
        <v>0</v>
      </c>
      <c r="T197" s="213">
        <f>S197*H197</f>
        <v>0</v>
      </c>
      <c r="AR197" s="24" t="s">
        <v>187</v>
      </c>
      <c r="AT197" s="24" t="s">
        <v>184</v>
      </c>
      <c r="AU197" s="24" t="s">
        <v>80</v>
      </c>
      <c r="AY197" s="24" t="s">
        <v>146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24" t="s">
        <v>11</v>
      </c>
      <c r="BK197" s="214">
        <f>ROUND(I197*H197,0)</f>
        <v>0</v>
      </c>
      <c r="BL197" s="24" t="s">
        <v>153</v>
      </c>
      <c r="BM197" s="24" t="s">
        <v>456</v>
      </c>
    </row>
    <row r="198" spans="2:51" s="11" customFormat="1" ht="13.5">
      <c r="B198" s="215"/>
      <c r="D198" s="216" t="s">
        <v>155</v>
      </c>
      <c r="E198" s="217" t="s">
        <v>5</v>
      </c>
      <c r="F198" s="218" t="s">
        <v>452</v>
      </c>
      <c r="H198" s="219">
        <v>239</v>
      </c>
      <c r="I198" s="220"/>
      <c r="L198" s="215"/>
      <c r="M198" s="221"/>
      <c r="N198" s="222"/>
      <c r="O198" s="222"/>
      <c r="P198" s="222"/>
      <c r="Q198" s="222"/>
      <c r="R198" s="222"/>
      <c r="S198" s="222"/>
      <c r="T198" s="223"/>
      <c r="AT198" s="217" t="s">
        <v>155</v>
      </c>
      <c r="AU198" s="217" t="s">
        <v>80</v>
      </c>
      <c r="AV198" s="11" t="s">
        <v>80</v>
      </c>
      <c r="AW198" s="11" t="s">
        <v>36</v>
      </c>
      <c r="AX198" s="11" t="s">
        <v>11</v>
      </c>
      <c r="AY198" s="217" t="s">
        <v>146</v>
      </c>
    </row>
    <row r="199" spans="2:65" s="1" customFormat="1" ht="16.5" customHeight="1">
      <c r="B199" s="202"/>
      <c r="C199" s="203" t="s">
        <v>457</v>
      </c>
      <c r="D199" s="203" t="s">
        <v>148</v>
      </c>
      <c r="E199" s="204" t="s">
        <v>458</v>
      </c>
      <c r="F199" s="205" t="s">
        <v>459</v>
      </c>
      <c r="G199" s="206" t="s">
        <v>151</v>
      </c>
      <c r="H199" s="207">
        <v>199</v>
      </c>
      <c r="I199" s="208"/>
      <c r="J199" s="209">
        <f>ROUND(I199*H199,0)</f>
        <v>0</v>
      </c>
      <c r="K199" s="205" t="s">
        <v>152</v>
      </c>
      <c r="L199" s="46"/>
      <c r="M199" s="210" t="s">
        <v>5</v>
      </c>
      <c r="N199" s="211" t="s">
        <v>43</v>
      </c>
      <c r="O199" s="47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24" t="s">
        <v>153</v>
      </c>
      <c r="AT199" s="24" t="s">
        <v>148</v>
      </c>
      <c r="AU199" s="24" t="s">
        <v>80</v>
      </c>
      <c r="AY199" s="24" t="s">
        <v>146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24" t="s">
        <v>11</v>
      </c>
      <c r="BK199" s="214">
        <f>ROUND(I199*H199,0)</f>
        <v>0</v>
      </c>
      <c r="BL199" s="24" t="s">
        <v>153</v>
      </c>
      <c r="BM199" s="24" t="s">
        <v>460</v>
      </c>
    </row>
    <row r="200" spans="2:51" s="11" customFormat="1" ht="13.5">
      <c r="B200" s="215"/>
      <c r="D200" s="216" t="s">
        <v>155</v>
      </c>
      <c r="E200" s="217" t="s">
        <v>5</v>
      </c>
      <c r="F200" s="218" t="s">
        <v>461</v>
      </c>
      <c r="H200" s="219">
        <v>199</v>
      </c>
      <c r="I200" s="220"/>
      <c r="L200" s="215"/>
      <c r="M200" s="221"/>
      <c r="N200" s="222"/>
      <c r="O200" s="222"/>
      <c r="P200" s="222"/>
      <c r="Q200" s="222"/>
      <c r="R200" s="222"/>
      <c r="S200" s="222"/>
      <c r="T200" s="223"/>
      <c r="AT200" s="217" t="s">
        <v>155</v>
      </c>
      <c r="AU200" s="217" t="s">
        <v>80</v>
      </c>
      <c r="AV200" s="11" t="s">
        <v>80</v>
      </c>
      <c r="AW200" s="11" t="s">
        <v>36</v>
      </c>
      <c r="AX200" s="11" t="s">
        <v>11</v>
      </c>
      <c r="AY200" s="217" t="s">
        <v>146</v>
      </c>
    </row>
    <row r="201" spans="2:65" s="1" customFormat="1" ht="16.5" customHeight="1">
      <c r="B201" s="202"/>
      <c r="C201" s="232" t="s">
        <v>462</v>
      </c>
      <c r="D201" s="232" t="s">
        <v>184</v>
      </c>
      <c r="E201" s="233" t="s">
        <v>463</v>
      </c>
      <c r="F201" s="234" t="s">
        <v>464</v>
      </c>
      <c r="G201" s="235" t="s">
        <v>165</v>
      </c>
      <c r="H201" s="236">
        <v>20.497</v>
      </c>
      <c r="I201" s="237"/>
      <c r="J201" s="238">
        <f>ROUND(I201*H201,0)</f>
        <v>0</v>
      </c>
      <c r="K201" s="234" t="s">
        <v>152</v>
      </c>
      <c r="L201" s="239"/>
      <c r="M201" s="240" t="s">
        <v>5</v>
      </c>
      <c r="N201" s="241" t="s">
        <v>43</v>
      </c>
      <c r="O201" s="47"/>
      <c r="P201" s="212">
        <f>O201*H201</f>
        <v>0</v>
      </c>
      <c r="Q201" s="212">
        <v>0.2</v>
      </c>
      <c r="R201" s="212">
        <f>Q201*H201</f>
        <v>4.0994</v>
      </c>
      <c r="S201" s="212">
        <v>0</v>
      </c>
      <c r="T201" s="213">
        <f>S201*H201</f>
        <v>0</v>
      </c>
      <c r="AR201" s="24" t="s">
        <v>187</v>
      </c>
      <c r="AT201" s="24" t="s">
        <v>184</v>
      </c>
      <c r="AU201" s="24" t="s">
        <v>80</v>
      </c>
      <c r="AY201" s="24" t="s">
        <v>146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24" t="s">
        <v>11</v>
      </c>
      <c r="BK201" s="214">
        <f>ROUND(I201*H201,0)</f>
        <v>0</v>
      </c>
      <c r="BL201" s="24" t="s">
        <v>153</v>
      </c>
      <c r="BM201" s="24" t="s">
        <v>465</v>
      </c>
    </row>
    <row r="202" spans="2:51" s="11" customFormat="1" ht="13.5">
      <c r="B202" s="215"/>
      <c r="D202" s="216" t="s">
        <v>155</v>
      </c>
      <c r="E202" s="217" t="s">
        <v>5</v>
      </c>
      <c r="F202" s="218" t="s">
        <v>466</v>
      </c>
      <c r="H202" s="219">
        <v>20.497</v>
      </c>
      <c r="I202" s="220"/>
      <c r="L202" s="215"/>
      <c r="M202" s="221"/>
      <c r="N202" s="222"/>
      <c r="O202" s="222"/>
      <c r="P202" s="222"/>
      <c r="Q202" s="222"/>
      <c r="R202" s="222"/>
      <c r="S202" s="222"/>
      <c r="T202" s="223"/>
      <c r="AT202" s="217" t="s">
        <v>155</v>
      </c>
      <c r="AU202" s="217" t="s">
        <v>80</v>
      </c>
      <c r="AV202" s="11" t="s">
        <v>80</v>
      </c>
      <c r="AW202" s="11" t="s">
        <v>36</v>
      </c>
      <c r="AX202" s="11" t="s">
        <v>11</v>
      </c>
      <c r="AY202" s="217" t="s">
        <v>146</v>
      </c>
    </row>
    <row r="203" spans="2:65" s="1" customFormat="1" ht="16.5" customHeight="1">
      <c r="B203" s="202"/>
      <c r="C203" s="232" t="s">
        <v>467</v>
      </c>
      <c r="D203" s="232" t="s">
        <v>184</v>
      </c>
      <c r="E203" s="233" t="s">
        <v>468</v>
      </c>
      <c r="F203" s="234" t="s">
        <v>469</v>
      </c>
      <c r="G203" s="235" t="s">
        <v>174</v>
      </c>
      <c r="H203" s="236">
        <v>243</v>
      </c>
      <c r="I203" s="237"/>
      <c r="J203" s="238">
        <f>ROUND(I203*H203,0)</f>
        <v>0</v>
      </c>
      <c r="K203" s="234" t="s">
        <v>5</v>
      </c>
      <c r="L203" s="239"/>
      <c r="M203" s="240" t="s">
        <v>5</v>
      </c>
      <c r="N203" s="241" t="s">
        <v>43</v>
      </c>
      <c r="O203" s="4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24" t="s">
        <v>187</v>
      </c>
      <c r="AT203" s="24" t="s">
        <v>184</v>
      </c>
      <c r="AU203" s="24" t="s">
        <v>80</v>
      </c>
      <c r="AY203" s="24" t="s">
        <v>146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24" t="s">
        <v>11</v>
      </c>
      <c r="BK203" s="214">
        <f>ROUND(I203*H203,0)</f>
        <v>0</v>
      </c>
      <c r="BL203" s="24" t="s">
        <v>153</v>
      </c>
      <c r="BM203" s="24" t="s">
        <v>470</v>
      </c>
    </row>
    <row r="204" spans="2:51" s="11" customFormat="1" ht="13.5">
      <c r="B204" s="215"/>
      <c r="D204" s="216" t="s">
        <v>155</v>
      </c>
      <c r="E204" s="217" t="s">
        <v>5</v>
      </c>
      <c r="F204" s="218" t="s">
        <v>471</v>
      </c>
      <c r="H204" s="219">
        <v>65</v>
      </c>
      <c r="I204" s="220"/>
      <c r="L204" s="215"/>
      <c r="M204" s="221"/>
      <c r="N204" s="222"/>
      <c r="O204" s="222"/>
      <c r="P204" s="222"/>
      <c r="Q204" s="222"/>
      <c r="R204" s="222"/>
      <c r="S204" s="222"/>
      <c r="T204" s="223"/>
      <c r="AT204" s="217" t="s">
        <v>155</v>
      </c>
      <c r="AU204" s="217" t="s">
        <v>80</v>
      </c>
      <c r="AV204" s="11" t="s">
        <v>80</v>
      </c>
      <c r="AW204" s="11" t="s">
        <v>36</v>
      </c>
      <c r="AX204" s="11" t="s">
        <v>72</v>
      </c>
      <c r="AY204" s="217" t="s">
        <v>146</v>
      </c>
    </row>
    <row r="205" spans="2:51" s="11" customFormat="1" ht="13.5">
      <c r="B205" s="215"/>
      <c r="D205" s="216" t="s">
        <v>155</v>
      </c>
      <c r="E205" s="217" t="s">
        <v>5</v>
      </c>
      <c r="F205" s="218" t="s">
        <v>472</v>
      </c>
      <c r="H205" s="219">
        <v>117</v>
      </c>
      <c r="I205" s="220"/>
      <c r="L205" s="215"/>
      <c r="M205" s="221"/>
      <c r="N205" s="222"/>
      <c r="O205" s="222"/>
      <c r="P205" s="222"/>
      <c r="Q205" s="222"/>
      <c r="R205" s="222"/>
      <c r="S205" s="222"/>
      <c r="T205" s="223"/>
      <c r="AT205" s="217" t="s">
        <v>155</v>
      </c>
      <c r="AU205" s="217" t="s">
        <v>80</v>
      </c>
      <c r="AV205" s="11" t="s">
        <v>80</v>
      </c>
      <c r="AW205" s="11" t="s">
        <v>36</v>
      </c>
      <c r="AX205" s="11" t="s">
        <v>72</v>
      </c>
      <c r="AY205" s="217" t="s">
        <v>146</v>
      </c>
    </row>
    <row r="206" spans="2:51" s="11" customFormat="1" ht="13.5">
      <c r="B206" s="215"/>
      <c r="D206" s="216" t="s">
        <v>155</v>
      </c>
      <c r="E206" s="217" t="s">
        <v>5</v>
      </c>
      <c r="F206" s="218" t="s">
        <v>473</v>
      </c>
      <c r="H206" s="219">
        <v>61</v>
      </c>
      <c r="I206" s="220"/>
      <c r="L206" s="215"/>
      <c r="M206" s="221"/>
      <c r="N206" s="222"/>
      <c r="O206" s="222"/>
      <c r="P206" s="222"/>
      <c r="Q206" s="222"/>
      <c r="R206" s="222"/>
      <c r="S206" s="222"/>
      <c r="T206" s="223"/>
      <c r="AT206" s="217" t="s">
        <v>155</v>
      </c>
      <c r="AU206" s="217" t="s">
        <v>80</v>
      </c>
      <c r="AV206" s="11" t="s">
        <v>80</v>
      </c>
      <c r="AW206" s="11" t="s">
        <v>36</v>
      </c>
      <c r="AX206" s="11" t="s">
        <v>72</v>
      </c>
      <c r="AY206" s="217" t="s">
        <v>146</v>
      </c>
    </row>
    <row r="207" spans="2:51" s="12" customFormat="1" ht="13.5">
      <c r="B207" s="224"/>
      <c r="D207" s="216" t="s">
        <v>155</v>
      </c>
      <c r="E207" s="225" t="s">
        <v>5</v>
      </c>
      <c r="F207" s="226" t="s">
        <v>182</v>
      </c>
      <c r="H207" s="227">
        <v>243</v>
      </c>
      <c r="I207" s="228"/>
      <c r="L207" s="224"/>
      <c r="M207" s="229"/>
      <c r="N207" s="230"/>
      <c r="O207" s="230"/>
      <c r="P207" s="230"/>
      <c r="Q207" s="230"/>
      <c r="R207" s="230"/>
      <c r="S207" s="230"/>
      <c r="T207" s="231"/>
      <c r="AT207" s="225" t="s">
        <v>155</v>
      </c>
      <c r="AU207" s="225" t="s">
        <v>80</v>
      </c>
      <c r="AV207" s="12" t="s">
        <v>162</v>
      </c>
      <c r="AW207" s="12" t="s">
        <v>36</v>
      </c>
      <c r="AX207" s="12" t="s">
        <v>11</v>
      </c>
      <c r="AY207" s="225" t="s">
        <v>146</v>
      </c>
    </row>
    <row r="208" spans="2:63" s="10" customFormat="1" ht="29.85" customHeight="1">
      <c r="B208" s="189"/>
      <c r="D208" s="190" t="s">
        <v>71</v>
      </c>
      <c r="E208" s="200" t="s">
        <v>80</v>
      </c>
      <c r="F208" s="200" t="s">
        <v>474</v>
      </c>
      <c r="I208" s="192"/>
      <c r="J208" s="201">
        <f>BK208</f>
        <v>0</v>
      </c>
      <c r="L208" s="189"/>
      <c r="M208" s="194"/>
      <c r="N208" s="195"/>
      <c r="O208" s="195"/>
      <c r="P208" s="196">
        <f>SUM(P209:P215)</f>
        <v>0</v>
      </c>
      <c r="Q208" s="195"/>
      <c r="R208" s="196">
        <f>SUM(R209:R215)</f>
        <v>5.218863830016</v>
      </c>
      <c r="S208" s="195"/>
      <c r="T208" s="197">
        <f>SUM(T209:T215)</f>
        <v>0</v>
      </c>
      <c r="AR208" s="190" t="s">
        <v>11</v>
      </c>
      <c r="AT208" s="198" t="s">
        <v>71</v>
      </c>
      <c r="AU208" s="198" t="s">
        <v>11</v>
      </c>
      <c r="AY208" s="190" t="s">
        <v>146</v>
      </c>
      <c r="BK208" s="199">
        <f>SUM(BK209:BK215)</f>
        <v>0</v>
      </c>
    </row>
    <row r="209" spans="2:65" s="1" customFormat="1" ht="16.5" customHeight="1">
      <c r="B209" s="202"/>
      <c r="C209" s="203" t="s">
        <v>475</v>
      </c>
      <c r="D209" s="203" t="s">
        <v>148</v>
      </c>
      <c r="E209" s="204" t="s">
        <v>476</v>
      </c>
      <c r="F209" s="205" t="s">
        <v>477</v>
      </c>
      <c r="G209" s="206" t="s">
        <v>165</v>
      </c>
      <c r="H209" s="207">
        <v>2.304</v>
      </c>
      <c r="I209" s="208"/>
      <c r="J209" s="209">
        <f>ROUND(I209*H209,0)</f>
        <v>0</v>
      </c>
      <c r="K209" s="205" t="s">
        <v>152</v>
      </c>
      <c r="L209" s="46"/>
      <c r="M209" s="210" t="s">
        <v>5</v>
      </c>
      <c r="N209" s="211" t="s">
        <v>43</v>
      </c>
      <c r="O209" s="47"/>
      <c r="P209" s="212">
        <f>O209*H209</f>
        <v>0</v>
      </c>
      <c r="Q209" s="212">
        <v>2.256342204</v>
      </c>
      <c r="R209" s="212">
        <f>Q209*H209</f>
        <v>5.198612438016</v>
      </c>
      <c r="S209" s="212">
        <v>0</v>
      </c>
      <c r="T209" s="213">
        <f>S209*H209</f>
        <v>0</v>
      </c>
      <c r="AR209" s="24" t="s">
        <v>153</v>
      </c>
      <c r="AT209" s="24" t="s">
        <v>148</v>
      </c>
      <c r="AU209" s="24" t="s">
        <v>80</v>
      </c>
      <c r="AY209" s="24" t="s">
        <v>146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4" t="s">
        <v>11</v>
      </c>
      <c r="BK209" s="214">
        <f>ROUND(I209*H209,0)</f>
        <v>0</v>
      </c>
      <c r="BL209" s="24" t="s">
        <v>153</v>
      </c>
      <c r="BM209" s="24" t="s">
        <v>478</v>
      </c>
    </row>
    <row r="210" spans="2:51" s="11" customFormat="1" ht="13.5">
      <c r="B210" s="215"/>
      <c r="D210" s="216" t="s">
        <v>155</v>
      </c>
      <c r="E210" s="217" t="s">
        <v>5</v>
      </c>
      <c r="F210" s="218" t="s">
        <v>479</v>
      </c>
      <c r="H210" s="219">
        <v>2.304</v>
      </c>
      <c r="I210" s="220"/>
      <c r="L210" s="215"/>
      <c r="M210" s="221"/>
      <c r="N210" s="222"/>
      <c r="O210" s="222"/>
      <c r="P210" s="222"/>
      <c r="Q210" s="222"/>
      <c r="R210" s="222"/>
      <c r="S210" s="222"/>
      <c r="T210" s="223"/>
      <c r="AT210" s="217" t="s">
        <v>155</v>
      </c>
      <c r="AU210" s="217" t="s">
        <v>80</v>
      </c>
      <c r="AV210" s="11" t="s">
        <v>80</v>
      </c>
      <c r="AW210" s="11" t="s">
        <v>36</v>
      </c>
      <c r="AX210" s="11" t="s">
        <v>72</v>
      </c>
      <c r="AY210" s="217" t="s">
        <v>146</v>
      </c>
    </row>
    <row r="211" spans="2:51" s="12" customFormat="1" ht="13.5">
      <c r="B211" s="224"/>
      <c r="D211" s="216" t="s">
        <v>155</v>
      </c>
      <c r="E211" s="225" t="s">
        <v>5</v>
      </c>
      <c r="F211" s="226" t="s">
        <v>480</v>
      </c>
      <c r="H211" s="227">
        <v>2.304</v>
      </c>
      <c r="I211" s="228"/>
      <c r="L211" s="224"/>
      <c r="M211" s="229"/>
      <c r="N211" s="230"/>
      <c r="O211" s="230"/>
      <c r="P211" s="230"/>
      <c r="Q211" s="230"/>
      <c r="R211" s="230"/>
      <c r="S211" s="230"/>
      <c r="T211" s="231"/>
      <c r="AT211" s="225" t="s">
        <v>155</v>
      </c>
      <c r="AU211" s="225" t="s">
        <v>80</v>
      </c>
      <c r="AV211" s="12" t="s">
        <v>162</v>
      </c>
      <c r="AW211" s="12" t="s">
        <v>36</v>
      </c>
      <c r="AX211" s="12" t="s">
        <v>11</v>
      </c>
      <c r="AY211" s="225" t="s">
        <v>146</v>
      </c>
    </row>
    <row r="212" spans="2:65" s="1" customFormat="1" ht="16.5" customHeight="1">
      <c r="B212" s="202"/>
      <c r="C212" s="203" t="s">
        <v>481</v>
      </c>
      <c r="D212" s="203" t="s">
        <v>148</v>
      </c>
      <c r="E212" s="204" t="s">
        <v>482</v>
      </c>
      <c r="F212" s="205" t="s">
        <v>483</v>
      </c>
      <c r="G212" s="206" t="s">
        <v>151</v>
      </c>
      <c r="H212" s="207">
        <v>7.68</v>
      </c>
      <c r="I212" s="208"/>
      <c r="J212" s="209">
        <f>ROUND(I212*H212,0)</f>
        <v>0</v>
      </c>
      <c r="K212" s="205" t="s">
        <v>152</v>
      </c>
      <c r="L212" s="46"/>
      <c r="M212" s="210" t="s">
        <v>5</v>
      </c>
      <c r="N212" s="211" t="s">
        <v>43</v>
      </c>
      <c r="O212" s="47"/>
      <c r="P212" s="212">
        <f>O212*H212</f>
        <v>0</v>
      </c>
      <c r="Q212" s="212">
        <v>0.0026369</v>
      </c>
      <c r="R212" s="212">
        <f>Q212*H212</f>
        <v>0.020251392</v>
      </c>
      <c r="S212" s="212">
        <v>0</v>
      </c>
      <c r="T212" s="213">
        <f>S212*H212</f>
        <v>0</v>
      </c>
      <c r="AR212" s="24" t="s">
        <v>153</v>
      </c>
      <c r="AT212" s="24" t="s">
        <v>148</v>
      </c>
      <c r="AU212" s="24" t="s">
        <v>80</v>
      </c>
      <c r="AY212" s="24" t="s">
        <v>146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24" t="s">
        <v>11</v>
      </c>
      <c r="BK212" s="214">
        <f>ROUND(I212*H212,0)</f>
        <v>0</v>
      </c>
      <c r="BL212" s="24" t="s">
        <v>153</v>
      </c>
      <c r="BM212" s="24" t="s">
        <v>484</v>
      </c>
    </row>
    <row r="213" spans="2:51" s="11" customFormat="1" ht="13.5">
      <c r="B213" s="215"/>
      <c r="D213" s="216" t="s">
        <v>155</v>
      </c>
      <c r="E213" s="217" t="s">
        <v>5</v>
      </c>
      <c r="F213" s="218" t="s">
        <v>485</v>
      </c>
      <c r="H213" s="219">
        <v>7.68</v>
      </c>
      <c r="I213" s="220"/>
      <c r="L213" s="215"/>
      <c r="M213" s="221"/>
      <c r="N213" s="222"/>
      <c r="O213" s="222"/>
      <c r="P213" s="222"/>
      <c r="Q213" s="222"/>
      <c r="R213" s="222"/>
      <c r="S213" s="222"/>
      <c r="T213" s="223"/>
      <c r="AT213" s="217" t="s">
        <v>155</v>
      </c>
      <c r="AU213" s="217" t="s">
        <v>80</v>
      </c>
      <c r="AV213" s="11" t="s">
        <v>80</v>
      </c>
      <c r="AW213" s="11" t="s">
        <v>36</v>
      </c>
      <c r="AX213" s="11" t="s">
        <v>72</v>
      </c>
      <c r="AY213" s="217" t="s">
        <v>146</v>
      </c>
    </row>
    <row r="214" spans="2:51" s="12" customFormat="1" ht="13.5">
      <c r="B214" s="224"/>
      <c r="D214" s="216" t="s">
        <v>155</v>
      </c>
      <c r="E214" s="225" t="s">
        <v>5</v>
      </c>
      <c r="F214" s="226" t="s">
        <v>480</v>
      </c>
      <c r="H214" s="227">
        <v>7.68</v>
      </c>
      <c r="I214" s="228"/>
      <c r="L214" s="224"/>
      <c r="M214" s="229"/>
      <c r="N214" s="230"/>
      <c r="O214" s="230"/>
      <c r="P214" s="230"/>
      <c r="Q214" s="230"/>
      <c r="R214" s="230"/>
      <c r="S214" s="230"/>
      <c r="T214" s="231"/>
      <c r="AT214" s="225" t="s">
        <v>155</v>
      </c>
      <c r="AU214" s="225" t="s">
        <v>80</v>
      </c>
      <c r="AV214" s="12" t="s">
        <v>162</v>
      </c>
      <c r="AW214" s="12" t="s">
        <v>36</v>
      </c>
      <c r="AX214" s="12" t="s">
        <v>11</v>
      </c>
      <c r="AY214" s="225" t="s">
        <v>146</v>
      </c>
    </row>
    <row r="215" spans="2:65" s="1" customFormat="1" ht="16.5" customHeight="1">
      <c r="B215" s="202"/>
      <c r="C215" s="203" t="s">
        <v>486</v>
      </c>
      <c r="D215" s="203" t="s">
        <v>148</v>
      </c>
      <c r="E215" s="204" t="s">
        <v>487</v>
      </c>
      <c r="F215" s="205" t="s">
        <v>488</v>
      </c>
      <c r="G215" s="206" t="s">
        <v>151</v>
      </c>
      <c r="H215" s="207">
        <v>7.68</v>
      </c>
      <c r="I215" s="208"/>
      <c r="J215" s="209">
        <f>ROUND(I215*H215,0)</f>
        <v>0</v>
      </c>
      <c r="K215" s="205" t="s">
        <v>152</v>
      </c>
      <c r="L215" s="46"/>
      <c r="M215" s="210" t="s">
        <v>5</v>
      </c>
      <c r="N215" s="211" t="s">
        <v>43</v>
      </c>
      <c r="O215" s="47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AR215" s="24" t="s">
        <v>153</v>
      </c>
      <c r="AT215" s="24" t="s">
        <v>148</v>
      </c>
      <c r="AU215" s="24" t="s">
        <v>80</v>
      </c>
      <c r="AY215" s="24" t="s">
        <v>146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24" t="s">
        <v>11</v>
      </c>
      <c r="BK215" s="214">
        <f>ROUND(I215*H215,0)</f>
        <v>0</v>
      </c>
      <c r="BL215" s="24" t="s">
        <v>153</v>
      </c>
      <c r="BM215" s="24" t="s">
        <v>489</v>
      </c>
    </row>
    <row r="216" spans="2:63" s="10" customFormat="1" ht="29.85" customHeight="1">
      <c r="B216" s="189"/>
      <c r="D216" s="190" t="s">
        <v>71</v>
      </c>
      <c r="E216" s="200" t="s">
        <v>162</v>
      </c>
      <c r="F216" s="200" t="s">
        <v>490</v>
      </c>
      <c r="I216" s="192"/>
      <c r="J216" s="201">
        <f>BK216</f>
        <v>0</v>
      </c>
      <c r="L216" s="189"/>
      <c r="M216" s="194"/>
      <c r="N216" s="195"/>
      <c r="O216" s="195"/>
      <c r="P216" s="196">
        <f>SUM(P217:P218)</f>
        <v>0</v>
      </c>
      <c r="Q216" s="195"/>
      <c r="R216" s="196">
        <f>SUM(R217:R218)</f>
        <v>0.4262490375</v>
      </c>
      <c r="S216" s="195"/>
      <c r="T216" s="197">
        <f>SUM(T217:T218)</f>
        <v>0</v>
      </c>
      <c r="AR216" s="190" t="s">
        <v>11</v>
      </c>
      <c r="AT216" s="198" t="s">
        <v>71</v>
      </c>
      <c r="AU216" s="198" t="s">
        <v>11</v>
      </c>
      <c r="AY216" s="190" t="s">
        <v>146</v>
      </c>
      <c r="BK216" s="199">
        <f>SUM(BK217:BK218)</f>
        <v>0</v>
      </c>
    </row>
    <row r="217" spans="2:65" s="1" customFormat="1" ht="25.5" customHeight="1">
      <c r="B217" s="202"/>
      <c r="C217" s="203" t="s">
        <v>491</v>
      </c>
      <c r="D217" s="203" t="s">
        <v>148</v>
      </c>
      <c r="E217" s="204" t="s">
        <v>492</v>
      </c>
      <c r="F217" s="205" t="s">
        <v>493</v>
      </c>
      <c r="G217" s="206" t="s">
        <v>151</v>
      </c>
      <c r="H217" s="207">
        <v>0.375</v>
      </c>
      <c r="I217" s="208"/>
      <c r="J217" s="209">
        <f>ROUND(I217*H217,0)</f>
        <v>0</v>
      </c>
      <c r="K217" s="205" t="s">
        <v>152</v>
      </c>
      <c r="L217" s="46"/>
      <c r="M217" s="210" t="s">
        <v>5</v>
      </c>
      <c r="N217" s="211" t="s">
        <v>43</v>
      </c>
      <c r="O217" s="47"/>
      <c r="P217" s="212">
        <f>O217*H217</f>
        <v>0</v>
      </c>
      <c r="Q217" s="212">
        <v>1.1366641</v>
      </c>
      <c r="R217" s="212">
        <f>Q217*H217</f>
        <v>0.4262490375</v>
      </c>
      <c r="S217" s="212">
        <v>0</v>
      </c>
      <c r="T217" s="213">
        <f>S217*H217</f>
        <v>0</v>
      </c>
      <c r="AR217" s="24" t="s">
        <v>153</v>
      </c>
      <c r="AT217" s="24" t="s">
        <v>148</v>
      </c>
      <c r="AU217" s="24" t="s">
        <v>80</v>
      </c>
      <c r="AY217" s="24" t="s">
        <v>146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24" t="s">
        <v>11</v>
      </c>
      <c r="BK217" s="214">
        <f>ROUND(I217*H217,0)</f>
        <v>0</v>
      </c>
      <c r="BL217" s="24" t="s">
        <v>153</v>
      </c>
      <c r="BM217" s="24" t="s">
        <v>494</v>
      </c>
    </row>
    <row r="218" spans="2:51" s="11" customFormat="1" ht="13.5">
      <c r="B218" s="215"/>
      <c r="D218" s="216" t="s">
        <v>155</v>
      </c>
      <c r="E218" s="217" t="s">
        <v>5</v>
      </c>
      <c r="F218" s="218" t="s">
        <v>495</v>
      </c>
      <c r="H218" s="219">
        <v>0.375</v>
      </c>
      <c r="I218" s="220"/>
      <c r="L218" s="215"/>
      <c r="M218" s="221"/>
      <c r="N218" s="222"/>
      <c r="O218" s="222"/>
      <c r="P218" s="222"/>
      <c r="Q218" s="222"/>
      <c r="R218" s="222"/>
      <c r="S218" s="222"/>
      <c r="T218" s="223"/>
      <c r="AT218" s="217" t="s">
        <v>155</v>
      </c>
      <c r="AU218" s="217" t="s">
        <v>80</v>
      </c>
      <c r="AV218" s="11" t="s">
        <v>80</v>
      </c>
      <c r="AW218" s="11" t="s">
        <v>36</v>
      </c>
      <c r="AX218" s="11" t="s">
        <v>11</v>
      </c>
      <c r="AY218" s="217" t="s">
        <v>146</v>
      </c>
    </row>
    <row r="219" spans="2:63" s="10" customFormat="1" ht="29.85" customHeight="1">
      <c r="B219" s="189"/>
      <c r="D219" s="190" t="s">
        <v>71</v>
      </c>
      <c r="E219" s="200" t="s">
        <v>171</v>
      </c>
      <c r="F219" s="200" t="s">
        <v>496</v>
      </c>
      <c r="I219" s="192"/>
      <c r="J219" s="201">
        <f>BK219</f>
        <v>0</v>
      </c>
      <c r="L219" s="189"/>
      <c r="M219" s="194"/>
      <c r="N219" s="195"/>
      <c r="O219" s="195"/>
      <c r="P219" s="196">
        <f>SUM(P220:P241)</f>
        <v>0</v>
      </c>
      <c r="Q219" s="195"/>
      <c r="R219" s="196">
        <f>SUM(R220:R241)</f>
        <v>124.15444</v>
      </c>
      <c r="S219" s="195"/>
      <c r="T219" s="197">
        <f>SUM(T220:T241)</f>
        <v>0</v>
      </c>
      <c r="AR219" s="190" t="s">
        <v>11</v>
      </c>
      <c r="AT219" s="198" t="s">
        <v>71</v>
      </c>
      <c r="AU219" s="198" t="s">
        <v>11</v>
      </c>
      <c r="AY219" s="190" t="s">
        <v>146</v>
      </c>
      <c r="BK219" s="199">
        <f>SUM(BK220:BK241)</f>
        <v>0</v>
      </c>
    </row>
    <row r="220" spans="2:65" s="1" customFormat="1" ht="16.5" customHeight="1">
      <c r="B220" s="202"/>
      <c r="C220" s="203" t="s">
        <v>497</v>
      </c>
      <c r="D220" s="203" t="s">
        <v>148</v>
      </c>
      <c r="E220" s="204" t="s">
        <v>498</v>
      </c>
      <c r="F220" s="205" t="s">
        <v>499</v>
      </c>
      <c r="G220" s="206" t="s">
        <v>151</v>
      </c>
      <c r="H220" s="207">
        <v>122</v>
      </c>
      <c r="I220" s="208"/>
      <c r="J220" s="209">
        <f>ROUND(I220*H220,0)</f>
        <v>0</v>
      </c>
      <c r="K220" s="205" t="s">
        <v>152</v>
      </c>
      <c r="L220" s="46"/>
      <c r="M220" s="210" t="s">
        <v>5</v>
      </c>
      <c r="N220" s="211" t="s">
        <v>43</v>
      </c>
      <c r="O220" s="47"/>
      <c r="P220" s="212">
        <f>O220*H220</f>
        <v>0</v>
      </c>
      <c r="Q220" s="212">
        <v>0.198</v>
      </c>
      <c r="R220" s="212">
        <f>Q220*H220</f>
        <v>24.156000000000002</v>
      </c>
      <c r="S220" s="212">
        <v>0</v>
      </c>
      <c r="T220" s="213">
        <f>S220*H220</f>
        <v>0</v>
      </c>
      <c r="AR220" s="24" t="s">
        <v>153</v>
      </c>
      <c r="AT220" s="24" t="s">
        <v>148</v>
      </c>
      <c r="AU220" s="24" t="s">
        <v>80</v>
      </c>
      <c r="AY220" s="24" t="s">
        <v>146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24" t="s">
        <v>11</v>
      </c>
      <c r="BK220" s="214">
        <f>ROUND(I220*H220,0)</f>
        <v>0</v>
      </c>
      <c r="BL220" s="24" t="s">
        <v>153</v>
      </c>
      <c r="BM220" s="24" t="s">
        <v>500</v>
      </c>
    </row>
    <row r="221" spans="2:51" s="11" customFormat="1" ht="13.5">
      <c r="B221" s="215"/>
      <c r="D221" s="216" t="s">
        <v>155</v>
      </c>
      <c r="E221" s="217" t="s">
        <v>5</v>
      </c>
      <c r="F221" s="218" t="s">
        <v>501</v>
      </c>
      <c r="H221" s="219">
        <v>122</v>
      </c>
      <c r="I221" s="220"/>
      <c r="L221" s="215"/>
      <c r="M221" s="221"/>
      <c r="N221" s="222"/>
      <c r="O221" s="222"/>
      <c r="P221" s="222"/>
      <c r="Q221" s="222"/>
      <c r="R221" s="222"/>
      <c r="S221" s="222"/>
      <c r="T221" s="223"/>
      <c r="AT221" s="217" t="s">
        <v>155</v>
      </c>
      <c r="AU221" s="217" t="s">
        <v>80</v>
      </c>
      <c r="AV221" s="11" t="s">
        <v>80</v>
      </c>
      <c r="AW221" s="11" t="s">
        <v>36</v>
      </c>
      <c r="AX221" s="11" t="s">
        <v>11</v>
      </c>
      <c r="AY221" s="217" t="s">
        <v>146</v>
      </c>
    </row>
    <row r="222" spans="2:65" s="1" customFormat="1" ht="16.5" customHeight="1">
      <c r="B222" s="202"/>
      <c r="C222" s="203" t="s">
        <v>502</v>
      </c>
      <c r="D222" s="203" t="s">
        <v>148</v>
      </c>
      <c r="E222" s="204" t="s">
        <v>503</v>
      </c>
      <c r="F222" s="205" t="s">
        <v>504</v>
      </c>
      <c r="G222" s="206" t="s">
        <v>151</v>
      </c>
      <c r="H222" s="207">
        <v>184</v>
      </c>
      <c r="I222" s="208"/>
      <c r="J222" s="209">
        <f>ROUND(I222*H222,0)</f>
        <v>0</v>
      </c>
      <c r="K222" s="205" t="s">
        <v>152</v>
      </c>
      <c r="L222" s="46"/>
      <c r="M222" s="210" t="s">
        <v>5</v>
      </c>
      <c r="N222" s="211" t="s">
        <v>43</v>
      </c>
      <c r="O222" s="47"/>
      <c r="P222" s="212">
        <f>O222*H222</f>
        <v>0</v>
      </c>
      <c r="Q222" s="212">
        <v>0.297</v>
      </c>
      <c r="R222" s="212">
        <f>Q222*H222</f>
        <v>54.647999999999996</v>
      </c>
      <c r="S222" s="212">
        <v>0</v>
      </c>
      <c r="T222" s="213">
        <f>S222*H222</f>
        <v>0</v>
      </c>
      <c r="AR222" s="24" t="s">
        <v>153</v>
      </c>
      <c r="AT222" s="24" t="s">
        <v>148</v>
      </c>
      <c r="AU222" s="24" t="s">
        <v>80</v>
      </c>
      <c r="AY222" s="24" t="s">
        <v>146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24" t="s">
        <v>11</v>
      </c>
      <c r="BK222" s="214">
        <f>ROUND(I222*H222,0)</f>
        <v>0</v>
      </c>
      <c r="BL222" s="24" t="s">
        <v>153</v>
      </c>
      <c r="BM222" s="24" t="s">
        <v>505</v>
      </c>
    </row>
    <row r="223" spans="2:51" s="11" customFormat="1" ht="13.5">
      <c r="B223" s="215"/>
      <c r="D223" s="216" t="s">
        <v>155</v>
      </c>
      <c r="E223" s="217" t="s">
        <v>5</v>
      </c>
      <c r="F223" s="218" t="s">
        <v>506</v>
      </c>
      <c r="H223" s="219">
        <v>184</v>
      </c>
      <c r="I223" s="220"/>
      <c r="L223" s="215"/>
      <c r="M223" s="221"/>
      <c r="N223" s="222"/>
      <c r="O223" s="222"/>
      <c r="P223" s="222"/>
      <c r="Q223" s="222"/>
      <c r="R223" s="222"/>
      <c r="S223" s="222"/>
      <c r="T223" s="223"/>
      <c r="AT223" s="217" t="s">
        <v>155</v>
      </c>
      <c r="AU223" s="217" t="s">
        <v>80</v>
      </c>
      <c r="AV223" s="11" t="s">
        <v>80</v>
      </c>
      <c r="AW223" s="11" t="s">
        <v>36</v>
      </c>
      <c r="AX223" s="11" t="s">
        <v>11</v>
      </c>
      <c r="AY223" s="217" t="s">
        <v>146</v>
      </c>
    </row>
    <row r="224" spans="2:65" s="1" customFormat="1" ht="25.5" customHeight="1">
      <c r="B224" s="202"/>
      <c r="C224" s="203" t="s">
        <v>507</v>
      </c>
      <c r="D224" s="203" t="s">
        <v>148</v>
      </c>
      <c r="E224" s="204" t="s">
        <v>508</v>
      </c>
      <c r="F224" s="205" t="s">
        <v>509</v>
      </c>
      <c r="G224" s="206" t="s">
        <v>151</v>
      </c>
      <c r="H224" s="207">
        <v>2.4</v>
      </c>
      <c r="I224" s="208"/>
      <c r="J224" s="209">
        <f>ROUND(I224*H224,0)</f>
        <v>0</v>
      </c>
      <c r="K224" s="205" t="s">
        <v>152</v>
      </c>
      <c r="L224" s="46"/>
      <c r="M224" s="210" t="s">
        <v>5</v>
      </c>
      <c r="N224" s="211" t="s">
        <v>43</v>
      </c>
      <c r="O224" s="47"/>
      <c r="P224" s="212">
        <f>O224*H224</f>
        <v>0</v>
      </c>
      <c r="Q224" s="212">
        <v>0.04</v>
      </c>
      <c r="R224" s="212">
        <f>Q224*H224</f>
        <v>0.096</v>
      </c>
      <c r="S224" s="212">
        <v>0</v>
      </c>
      <c r="T224" s="213">
        <f>S224*H224</f>
        <v>0</v>
      </c>
      <c r="AR224" s="24" t="s">
        <v>153</v>
      </c>
      <c r="AT224" s="24" t="s">
        <v>148</v>
      </c>
      <c r="AU224" s="24" t="s">
        <v>80</v>
      </c>
      <c r="AY224" s="24" t="s">
        <v>146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24" t="s">
        <v>11</v>
      </c>
      <c r="BK224" s="214">
        <f>ROUND(I224*H224,0)</f>
        <v>0</v>
      </c>
      <c r="BL224" s="24" t="s">
        <v>153</v>
      </c>
      <c r="BM224" s="24" t="s">
        <v>510</v>
      </c>
    </row>
    <row r="225" spans="2:51" s="11" customFormat="1" ht="13.5">
      <c r="B225" s="215"/>
      <c r="D225" s="216" t="s">
        <v>155</v>
      </c>
      <c r="E225" s="217" t="s">
        <v>5</v>
      </c>
      <c r="F225" s="218" t="s">
        <v>511</v>
      </c>
      <c r="H225" s="219">
        <v>2.4</v>
      </c>
      <c r="I225" s="220"/>
      <c r="L225" s="215"/>
      <c r="M225" s="221"/>
      <c r="N225" s="222"/>
      <c r="O225" s="222"/>
      <c r="P225" s="222"/>
      <c r="Q225" s="222"/>
      <c r="R225" s="222"/>
      <c r="S225" s="222"/>
      <c r="T225" s="223"/>
      <c r="AT225" s="217" t="s">
        <v>155</v>
      </c>
      <c r="AU225" s="217" t="s">
        <v>80</v>
      </c>
      <c r="AV225" s="11" t="s">
        <v>80</v>
      </c>
      <c r="AW225" s="11" t="s">
        <v>36</v>
      </c>
      <c r="AX225" s="11" t="s">
        <v>11</v>
      </c>
      <c r="AY225" s="217" t="s">
        <v>146</v>
      </c>
    </row>
    <row r="226" spans="2:65" s="1" customFormat="1" ht="16.5" customHeight="1">
      <c r="B226" s="202"/>
      <c r="C226" s="232" t="s">
        <v>512</v>
      </c>
      <c r="D226" s="232" t="s">
        <v>184</v>
      </c>
      <c r="E226" s="233" t="s">
        <v>513</v>
      </c>
      <c r="F226" s="234" t="s">
        <v>514</v>
      </c>
      <c r="G226" s="235" t="s">
        <v>174</v>
      </c>
      <c r="H226" s="236">
        <v>5</v>
      </c>
      <c r="I226" s="237"/>
      <c r="J226" s="238">
        <f>ROUND(I226*H226,0)</f>
        <v>0</v>
      </c>
      <c r="K226" s="234" t="s">
        <v>152</v>
      </c>
      <c r="L226" s="239"/>
      <c r="M226" s="240" t="s">
        <v>5</v>
      </c>
      <c r="N226" s="241" t="s">
        <v>43</v>
      </c>
      <c r="O226" s="47"/>
      <c r="P226" s="212">
        <f>O226*H226</f>
        <v>0</v>
      </c>
      <c r="Q226" s="212">
        <v>0.029</v>
      </c>
      <c r="R226" s="212">
        <f>Q226*H226</f>
        <v>0.14500000000000002</v>
      </c>
      <c r="S226" s="212">
        <v>0</v>
      </c>
      <c r="T226" s="213">
        <f>S226*H226</f>
        <v>0</v>
      </c>
      <c r="AR226" s="24" t="s">
        <v>187</v>
      </c>
      <c r="AT226" s="24" t="s">
        <v>184</v>
      </c>
      <c r="AU226" s="24" t="s">
        <v>80</v>
      </c>
      <c r="AY226" s="24" t="s">
        <v>146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24" t="s">
        <v>11</v>
      </c>
      <c r="BK226" s="214">
        <f>ROUND(I226*H226,0)</f>
        <v>0</v>
      </c>
      <c r="BL226" s="24" t="s">
        <v>153</v>
      </c>
      <c r="BM226" s="24" t="s">
        <v>515</v>
      </c>
    </row>
    <row r="227" spans="2:51" s="11" customFormat="1" ht="13.5">
      <c r="B227" s="215"/>
      <c r="D227" s="216" t="s">
        <v>155</v>
      </c>
      <c r="E227" s="217" t="s">
        <v>5</v>
      </c>
      <c r="F227" s="218" t="s">
        <v>516</v>
      </c>
      <c r="H227" s="219">
        <v>5</v>
      </c>
      <c r="I227" s="220"/>
      <c r="L227" s="215"/>
      <c r="M227" s="221"/>
      <c r="N227" s="222"/>
      <c r="O227" s="222"/>
      <c r="P227" s="222"/>
      <c r="Q227" s="222"/>
      <c r="R227" s="222"/>
      <c r="S227" s="222"/>
      <c r="T227" s="223"/>
      <c r="AT227" s="217" t="s">
        <v>155</v>
      </c>
      <c r="AU227" s="217" t="s">
        <v>80</v>
      </c>
      <c r="AV227" s="11" t="s">
        <v>80</v>
      </c>
      <c r="AW227" s="11" t="s">
        <v>36</v>
      </c>
      <c r="AX227" s="11" t="s">
        <v>11</v>
      </c>
      <c r="AY227" s="217" t="s">
        <v>146</v>
      </c>
    </row>
    <row r="228" spans="2:65" s="1" customFormat="1" ht="16.5" customHeight="1">
      <c r="B228" s="202"/>
      <c r="C228" s="203" t="s">
        <v>517</v>
      </c>
      <c r="D228" s="203" t="s">
        <v>148</v>
      </c>
      <c r="E228" s="204" t="s">
        <v>518</v>
      </c>
      <c r="F228" s="205" t="s">
        <v>519</v>
      </c>
      <c r="G228" s="206" t="s">
        <v>151</v>
      </c>
      <c r="H228" s="207">
        <v>72</v>
      </c>
      <c r="I228" s="208"/>
      <c r="J228" s="209">
        <f>ROUND(I228*H228,0)</f>
        <v>0</v>
      </c>
      <c r="K228" s="205" t="s">
        <v>5</v>
      </c>
      <c r="L228" s="46"/>
      <c r="M228" s="210" t="s">
        <v>5</v>
      </c>
      <c r="N228" s="211" t="s">
        <v>43</v>
      </c>
      <c r="O228" s="47"/>
      <c r="P228" s="212">
        <f>O228*H228</f>
        <v>0</v>
      </c>
      <c r="Q228" s="212">
        <v>0.62652</v>
      </c>
      <c r="R228" s="212">
        <f>Q228*H228</f>
        <v>45.10944</v>
      </c>
      <c r="S228" s="212">
        <v>0</v>
      </c>
      <c r="T228" s="213">
        <f>S228*H228</f>
        <v>0</v>
      </c>
      <c r="AR228" s="24" t="s">
        <v>153</v>
      </c>
      <c r="AT228" s="24" t="s">
        <v>148</v>
      </c>
      <c r="AU228" s="24" t="s">
        <v>80</v>
      </c>
      <c r="AY228" s="24" t="s">
        <v>146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24" t="s">
        <v>11</v>
      </c>
      <c r="BK228" s="214">
        <f>ROUND(I228*H228,0)</f>
        <v>0</v>
      </c>
      <c r="BL228" s="24" t="s">
        <v>153</v>
      </c>
      <c r="BM228" s="24" t="s">
        <v>520</v>
      </c>
    </row>
    <row r="229" spans="2:51" s="11" customFormat="1" ht="13.5">
      <c r="B229" s="215"/>
      <c r="D229" s="216" t="s">
        <v>155</v>
      </c>
      <c r="E229" s="217" t="s">
        <v>5</v>
      </c>
      <c r="F229" s="218" t="s">
        <v>521</v>
      </c>
      <c r="H229" s="219">
        <v>12</v>
      </c>
      <c r="I229" s="220"/>
      <c r="L229" s="215"/>
      <c r="M229" s="221"/>
      <c r="N229" s="222"/>
      <c r="O229" s="222"/>
      <c r="P229" s="222"/>
      <c r="Q229" s="222"/>
      <c r="R229" s="222"/>
      <c r="S229" s="222"/>
      <c r="T229" s="223"/>
      <c r="AT229" s="217" t="s">
        <v>155</v>
      </c>
      <c r="AU229" s="217" t="s">
        <v>80</v>
      </c>
      <c r="AV229" s="11" t="s">
        <v>80</v>
      </c>
      <c r="AW229" s="11" t="s">
        <v>36</v>
      </c>
      <c r="AX229" s="11" t="s">
        <v>72</v>
      </c>
      <c r="AY229" s="217" t="s">
        <v>146</v>
      </c>
    </row>
    <row r="230" spans="2:51" s="12" customFormat="1" ht="13.5">
      <c r="B230" s="224"/>
      <c r="D230" s="216" t="s">
        <v>155</v>
      </c>
      <c r="E230" s="225" t="s">
        <v>5</v>
      </c>
      <c r="F230" s="226" t="s">
        <v>522</v>
      </c>
      <c r="H230" s="227">
        <v>12</v>
      </c>
      <c r="I230" s="228"/>
      <c r="L230" s="224"/>
      <c r="M230" s="229"/>
      <c r="N230" s="230"/>
      <c r="O230" s="230"/>
      <c r="P230" s="230"/>
      <c r="Q230" s="230"/>
      <c r="R230" s="230"/>
      <c r="S230" s="230"/>
      <c r="T230" s="231"/>
      <c r="AT230" s="225" t="s">
        <v>155</v>
      </c>
      <c r="AU230" s="225" t="s">
        <v>80</v>
      </c>
      <c r="AV230" s="12" t="s">
        <v>162</v>
      </c>
      <c r="AW230" s="12" t="s">
        <v>36</v>
      </c>
      <c r="AX230" s="12" t="s">
        <v>72</v>
      </c>
      <c r="AY230" s="225" t="s">
        <v>146</v>
      </c>
    </row>
    <row r="231" spans="2:51" s="11" customFormat="1" ht="13.5">
      <c r="B231" s="215"/>
      <c r="D231" s="216" t="s">
        <v>155</v>
      </c>
      <c r="E231" s="217" t="s">
        <v>5</v>
      </c>
      <c r="F231" s="218" t="s">
        <v>523</v>
      </c>
      <c r="H231" s="219">
        <v>12</v>
      </c>
      <c r="I231" s="220"/>
      <c r="L231" s="215"/>
      <c r="M231" s="221"/>
      <c r="N231" s="222"/>
      <c r="O231" s="222"/>
      <c r="P231" s="222"/>
      <c r="Q231" s="222"/>
      <c r="R231" s="222"/>
      <c r="S231" s="222"/>
      <c r="T231" s="223"/>
      <c r="AT231" s="217" t="s">
        <v>155</v>
      </c>
      <c r="AU231" s="217" t="s">
        <v>80</v>
      </c>
      <c r="AV231" s="11" t="s">
        <v>80</v>
      </c>
      <c r="AW231" s="11" t="s">
        <v>36</v>
      </c>
      <c r="AX231" s="11" t="s">
        <v>72</v>
      </c>
      <c r="AY231" s="217" t="s">
        <v>146</v>
      </c>
    </row>
    <row r="232" spans="2:51" s="12" customFormat="1" ht="13.5">
      <c r="B232" s="224"/>
      <c r="D232" s="216" t="s">
        <v>155</v>
      </c>
      <c r="E232" s="225" t="s">
        <v>5</v>
      </c>
      <c r="F232" s="226" t="s">
        <v>524</v>
      </c>
      <c r="H232" s="227">
        <v>12</v>
      </c>
      <c r="I232" s="228"/>
      <c r="L232" s="224"/>
      <c r="M232" s="229"/>
      <c r="N232" s="230"/>
      <c r="O232" s="230"/>
      <c r="P232" s="230"/>
      <c r="Q232" s="230"/>
      <c r="R232" s="230"/>
      <c r="S232" s="230"/>
      <c r="T232" s="231"/>
      <c r="AT232" s="225" t="s">
        <v>155</v>
      </c>
      <c r="AU232" s="225" t="s">
        <v>80</v>
      </c>
      <c r="AV232" s="12" t="s">
        <v>162</v>
      </c>
      <c r="AW232" s="12" t="s">
        <v>36</v>
      </c>
      <c r="AX232" s="12" t="s">
        <v>72</v>
      </c>
      <c r="AY232" s="225" t="s">
        <v>146</v>
      </c>
    </row>
    <row r="233" spans="2:51" s="11" customFormat="1" ht="13.5">
      <c r="B233" s="215"/>
      <c r="D233" s="216" t="s">
        <v>155</v>
      </c>
      <c r="E233" s="217" t="s">
        <v>5</v>
      </c>
      <c r="F233" s="218" t="s">
        <v>523</v>
      </c>
      <c r="H233" s="219">
        <v>12</v>
      </c>
      <c r="I233" s="220"/>
      <c r="L233" s="215"/>
      <c r="M233" s="221"/>
      <c r="N233" s="222"/>
      <c r="O233" s="222"/>
      <c r="P233" s="222"/>
      <c r="Q233" s="222"/>
      <c r="R233" s="222"/>
      <c r="S233" s="222"/>
      <c r="T233" s="223"/>
      <c r="AT233" s="217" t="s">
        <v>155</v>
      </c>
      <c r="AU233" s="217" t="s">
        <v>80</v>
      </c>
      <c r="AV233" s="11" t="s">
        <v>80</v>
      </c>
      <c r="AW233" s="11" t="s">
        <v>36</v>
      </c>
      <c r="AX233" s="11" t="s">
        <v>72</v>
      </c>
      <c r="AY233" s="217" t="s">
        <v>146</v>
      </c>
    </row>
    <row r="234" spans="2:51" s="12" customFormat="1" ht="13.5">
      <c r="B234" s="224"/>
      <c r="D234" s="216" t="s">
        <v>155</v>
      </c>
      <c r="E234" s="225" t="s">
        <v>5</v>
      </c>
      <c r="F234" s="226" t="s">
        <v>525</v>
      </c>
      <c r="H234" s="227">
        <v>12</v>
      </c>
      <c r="I234" s="228"/>
      <c r="L234" s="224"/>
      <c r="M234" s="229"/>
      <c r="N234" s="230"/>
      <c r="O234" s="230"/>
      <c r="P234" s="230"/>
      <c r="Q234" s="230"/>
      <c r="R234" s="230"/>
      <c r="S234" s="230"/>
      <c r="T234" s="231"/>
      <c r="AT234" s="225" t="s">
        <v>155</v>
      </c>
      <c r="AU234" s="225" t="s">
        <v>80</v>
      </c>
      <c r="AV234" s="12" t="s">
        <v>162</v>
      </c>
      <c r="AW234" s="12" t="s">
        <v>36</v>
      </c>
      <c r="AX234" s="12" t="s">
        <v>72</v>
      </c>
      <c r="AY234" s="225" t="s">
        <v>146</v>
      </c>
    </row>
    <row r="235" spans="2:51" s="11" customFormat="1" ht="13.5">
      <c r="B235" s="215"/>
      <c r="D235" s="216" t="s">
        <v>155</v>
      </c>
      <c r="E235" s="217" t="s">
        <v>5</v>
      </c>
      <c r="F235" s="218" t="s">
        <v>523</v>
      </c>
      <c r="H235" s="219">
        <v>12</v>
      </c>
      <c r="I235" s="220"/>
      <c r="L235" s="215"/>
      <c r="M235" s="221"/>
      <c r="N235" s="222"/>
      <c r="O235" s="222"/>
      <c r="P235" s="222"/>
      <c r="Q235" s="222"/>
      <c r="R235" s="222"/>
      <c r="S235" s="222"/>
      <c r="T235" s="223"/>
      <c r="AT235" s="217" t="s">
        <v>155</v>
      </c>
      <c r="AU235" s="217" t="s">
        <v>80</v>
      </c>
      <c r="AV235" s="11" t="s">
        <v>80</v>
      </c>
      <c r="AW235" s="11" t="s">
        <v>36</v>
      </c>
      <c r="AX235" s="11" t="s">
        <v>72</v>
      </c>
      <c r="AY235" s="217" t="s">
        <v>146</v>
      </c>
    </row>
    <row r="236" spans="2:51" s="12" customFormat="1" ht="13.5">
      <c r="B236" s="224"/>
      <c r="D236" s="216" t="s">
        <v>155</v>
      </c>
      <c r="E236" s="225" t="s">
        <v>5</v>
      </c>
      <c r="F236" s="226" t="s">
        <v>526</v>
      </c>
      <c r="H236" s="227">
        <v>12</v>
      </c>
      <c r="I236" s="228"/>
      <c r="L236" s="224"/>
      <c r="M236" s="229"/>
      <c r="N236" s="230"/>
      <c r="O236" s="230"/>
      <c r="P236" s="230"/>
      <c r="Q236" s="230"/>
      <c r="R236" s="230"/>
      <c r="S236" s="230"/>
      <c r="T236" s="231"/>
      <c r="AT236" s="225" t="s">
        <v>155</v>
      </c>
      <c r="AU236" s="225" t="s">
        <v>80</v>
      </c>
      <c r="AV236" s="12" t="s">
        <v>162</v>
      </c>
      <c r="AW236" s="12" t="s">
        <v>36</v>
      </c>
      <c r="AX236" s="12" t="s">
        <v>72</v>
      </c>
      <c r="AY236" s="225" t="s">
        <v>146</v>
      </c>
    </row>
    <row r="237" spans="2:51" s="11" customFormat="1" ht="13.5">
      <c r="B237" s="215"/>
      <c r="D237" s="216" t="s">
        <v>155</v>
      </c>
      <c r="E237" s="217" t="s">
        <v>5</v>
      </c>
      <c r="F237" s="218" t="s">
        <v>523</v>
      </c>
      <c r="H237" s="219">
        <v>12</v>
      </c>
      <c r="I237" s="220"/>
      <c r="L237" s="215"/>
      <c r="M237" s="221"/>
      <c r="N237" s="222"/>
      <c r="O237" s="222"/>
      <c r="P237" s="222"/>
      <c r="Q237" s="222"/>
      <c r="R237" s="222"/>
      <c r="S237" s="222"/>
      <c r="T237" s="223"/>
      <c r="AT237" s="217" t="s">
        <v>155</v>
      </c>
      <c r="AU237" s="217" t="s">
        <v>80</v>
      </c>
      <c r="AV237" s="11" t="s">
        <v>80</v>
      </c>
      <c r="AW237" s="11" t="s">
        <v>36</v>
      </c>
      <c r="AX237" s="11" t="s">
        <v>72</v>
      </c>
      <c r="AY237" s="217" t="s">
        <v>146</v>
      </c>
    </row>
    <row r="238" spans="2:51" s="12" customFormat="1" ht="13.5">
      <c r="B238" s="224"/>
      <c r="D238" s="216" t="s">
        <v>155</v>
      </c>
      <c r="E238" s="225" t="s">
        <v>5</v>
      </c>
      <c r="F238" s="226" t="s">
        <v>527</v>
      </c>
      <c r="H238" s="227">
        <v>12</v>
      </c>
      <c r="I238" s="228"/>
      <c r="L238" s="224"/>
      <c r="M238" s="229"/>
      <c r="N238" s="230"/>
      <c r="O238" s="230"/>
      <c r="P238" s="230"/>
      <c r="Q238" s="230"/>
      <c r="R238" s="230"/>
      <c r="S238" s="230"/>
      <c r="T238" s="231"/>
      <c r="AT238" s="225" t="s">
        <v>155</v>
      </c>
      <c r="AU238" s="225" t="s">
        <v>80</v>
      </c>
      <c r="AV238" s="12" t="s">
        <v>162</v>
      </c>
      <c r="AW238" s="12" t="s">
        <v>36</v>
      </c>
      <c r="AX238" s="12" t="s">
        <v>72</v>
      </c>
      <c r="AY238" s="225" t="s">
        <v>146</v>
      </c>
    </row>
    <row r="239" spans="2:51" s="11" customFormat="1" ht="13.5">
      <c r="B239" s="215"/>
      <c r="D239" s="216" t="s">
        <v>155</v>
      </c>
      <c r="E239" s="217" t="s">
        <v>5</v>
      </c>
      <c r="F239" s="218" t="s">
        <v>523</v>
      </c>
      <c r="H239" s="219">
        <v>12</v>
      </c>
      <c r="I239" s="220"/>
      <c r="L239" s="215"/>
      <c r="M239" s="221"/>
      <c r="N239" s="222"/>
      <c r="O239" s="222"/>
      <c r="P239" s="222"/>
      <c r="Q239" s="222"/>
      <c r="R239" s="222"/>
      <c r="S239" s="222"/>
      <c r="T239" s="223"/>
      <c r="AT239" s="217" t="s">
        <v>155</v>
      </c>
      <c r="AU239" s="217" t="s">
        <v>80</v>
      </c>
      <c r="AV239" s="11" t="s">
        <v>80</v>
      </c>
      <c r="AW239" s="11" t="s">
        <v>36</v>
      </c>
      <c r="AX239" s="11" t="s">
        <v>72</v>
      </c>
      <c r="AY239" s="217" t="s">
        <v>146</v>
      </c>
    </row>
    <row r="240" spans="2:51" s="12" customFormat="1" ht="13.5">
      <c r="B240" s="224"/>
      <c r="D240" s="216" t="s">
        <v>155</v>
      </c>
      <c r="E240" s="225" t="s">
        <v>5</v>
      </c>
      <c r="F240" s="226" t="s">
        <v>528</v>
      </c>
      <c r="H240" s="227">
        <v>12</v>
      </c>
      <c r="I240" s="228"/>
      <c r="L240" s="224"/>
      <c r="M240" s="229"/>
      <c r="N240" s="230"/>
      <c r="O240" s="230"/>
      <c r="P240" s="230"/>
      <c r="Q240" s="230"/>
      <c r="R240" s="230"/>
      <c r="S240" s="230"/>
      <c r="T240" s="231"/>
      <c r="AT240" s="225" t="s">
        <v>155</v>
      </c>
      <c r="AU240" s="225" t="s">
        <v>80</v>
      </c>
      <c r="AV240" s="12" t="s">
        <v>162</v>
      </c>
      <c r="AW240" s="12" t="s">
        <v>36</v>
      </c>
      <c r="AX240" s="12" t="s">
        <v>72</v>
      </c>
      <c r="AY240" s="225" t="s">
        <v>146</v>
      </c>
    </row>
    <row r="241" spans="2:51" s="13" customFormat="1" ht="13.5">
      <c r="B241" s="242"/>
      <c r="D241" s="216" t="s">
        <v>155</v>
      </c>
      <c r="E241" s="243" t="s">
        <v>5</v>
      </c>
      <c r="F241" s="244" t="s">
        <v>529</v>
      </c>
      <c r="H241" s="245">
        <v>72</v>
      </c>
      <c r="I241" s="246"/>
      <c r="L241" s="242"/>
      <c r="M241" s="247"/>
      <c r="N241" s="248"/>
      <c r="O241" s="248"/>
      <c r="P241" s="248"/>
      <c r="Q241" s="248"/>
      <c r="R241" s="248"/>
      <c r="S241" s="248"/>
      <c r="T241" s="249"/>
      <c r="AT241" s="243" t="s">
        <v>155</v>
      </c>
      <c r="AU241" s="243" t="s">
        <v>80</v>
      </c>
      <c r="AV241" s="13" t="s">
        <v>153</v>
      </c>
      <c r="AW241" s="13" t="s">
        <v>36</v>
      </c>
      <c r="AX241" s="13" t="s">
        <v>11</v>
      </c>
      <c r="AY241" s="243" t="s">
        <v>146</v>
      </c>
    </row>
    <row r="242" spans="2:63" s="10" customFormat="1" ht="29.85" customHeight="1">
      <c r="B242" s="189"/>
      <c r="D242" s="190" t="s">
        <v>71</v>
      </c>
      <c r="E242" s="200" t="s">
        <v>194</v>
      </c>
      <c r="F242" s="200" t="s">
        <v>530</v>
      </c>
      <c r="I242" s="192"/>
      <c r="J242" s="201">
        <f>BK242</f>
        <v>0</v>
      </c>
      <c r="L242" s="189"/>
      <c r="M242" s="194"/>
      <c r="N242" s="195"/>
      <c r="O242" s="195"/>
      <c r="P242" s="196">
        <f>SUM(P243:P252)</f>
        <v>0</v>
      </c>
      <c r="Q242" s="195"/>
      <c r="R242" s="196">
        <f>SUM(R243:R252)</f>
        <v>20.7308754</v>
      </c>
      <c r="S242" s="195"/>
      <c r="T242" s="197">
        <f>SUM(T243:T252)</f>
        <v>0</v>
      </c>
      <c r="AR242" s="190" t="s">
        <v>11</v>
      </c>
      <c r="AT242" s="198" t="s">
        <v>71</v>
      </c>
      <c r="AU242" s="198" t="s">
        <v>11</v>
      </c>
      <c r="AY242" s="190" t="s">
        <v>146</v>
      </c>
      <c r="BK242" s="199">
        <f>SUM(BK243:BK252)</f>
        <v>0</v>
      </c>
    </row>
    <row r="243" spans="2:65" s="1" customFormat="1" ht="25.5" customHeight="1">
      <c r="B243" s="202"/>
      <c r="C243" s="203" t="s">
        <v>531</v>
      </c>
      <c r="D243" s="203" t="s">
        <v>148</v>
      </c>
      <c r="E243" s="204" t="s">
        <v>532</v>
      </c>
      <c r="F243" s="205" t="s">
        <v>533</v>
      </c>
      <c r="G243" s="206" t="s">
        <v>159</v>
      </c>
      <c r="H243" s="207">
        <v>89</v>
      </c>
      <c r="I243" s="208"/>
      <c r="J243" s="209">
        <f>ROUND(I243*H243,0)</f>
        <v>0</v>
      </c>
      <c r="K243" s="205" t="s">
        <v>152</v>
      </c>
      <c r="L243" s="46"/>
      <c r="M243" s="210" t="s">
        <v>5</v>
      </c>
      <c r="N243" s="211" t="s">
        <v>43</v>
      </c>
      <c r="O243" s="47"/>
      <c r="P243" s="212">
        <f>O243*H243</f>
        <v>0</v>
      </c>
      <c r="Q243" s="212">
        <v>0.1394486</v>
      </c>
      <c r="R243" s="212">
        <f>Q243*H243</f>
        <v>12.4109254</v>
      </c>
      <c r="S243" s="212">
        <v>0</v>
      </c>
      <c r="T243" s="213">
        <f>S243*H243</f>
        <v>0</v>
      </c>
      <c r="AR243" s="24" t="s">
        <v>153</v>
      </c>
      <c r="AT243" s="24" t="s">
        <v>148</v>
      </c>
      <c r="AU243" s="24" t="s">
        <v>80</v>
      </c>
      <c r="AY243" s="24" t="s">
        <v>146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24" t="s">
        <v>11</v>
      </c>
      <c r="BK243" s="214">
        <f>ROUND(I243*H243,0)</f>
        <v>0</v>
      </c>
      <c r="BL243" s="24" t="s">
        <v>153</v>
      </c>
      <c r="BM243" s="24" t="s">
        <v>534</v>
      </c>
    </row>
    <row r="244" spans="2:51" s="11" customFormat="1" ht="13.5">
      <c r="B244" s="215"/>
      <c r="D244" s="216" t="s">
        <v>155</v>
      </c>
      <c r="E244" s="217" t="s">
        <v>5</v>
      </c>
      <c r="F244" s="218" t="s">
        <v>535</v>
      </c>
      <c r="H244" s="219">
        <v>89</v>
      </c>
      <c r="I244" s="220"/>
      <c r="L244" s="215"/>
      <c r="M244" s="221"/>
      <c r="N244" s="222"/>
      <c r="O244" s="222"/>
      <c r="P244" s="222"/>
      <c r="Q244" s="222"/>
      <c r="R244" s="222"/>
      <c r="S244" s="222"/>
      <c r="T244" s="223"/>
      <c r="AT244" s="217" t="s">
        <v>155</v>
      </c>
      <c r="AU244" s="217" t="s">
        <v>80</v>
      </c>
      <c r="AV244" s="11" t="s">
        <v>80</v>
      </c>
      <c r="AW244" s="11" t="s">
        <v>36</v>
      </c>
      <c r="AX244" s="11" t="s">
        <v>11</v>
      </c>
      <c r="AY244" s="217" t="s">
        <v>146</v>
      </c>
    </row>
    <row r="245" spans="2:65" s="1" customFormat="1" ht="16.5" customHeight="1">
      <c r="B245" s="202"/>
      <c r="C245" s="232" t="s">
        <v>536</v>
      </c>
      <c r="D245" s="232" t="s">
        <v>184</v>
      </c>
      <c r="E245" s="233" t="s">
        <v>537</v>
      </c>
      <c r="F245" s="234" t="s">
        <v>538</v>
      </c>
      <c r="G245" s="235" t="s">
        <v>151</v>
      </c>
      <c r="H245" s="236">
        <v>22.25</v>
      </c>
      <c r="I245" s="237"/>
      <c r="J245" s="238">
        <f>ROUND(I245*H245,0)</f>
        <v>0</v>
      </c>
      <c r="K245" s="234" t="s">
        <v>152</v>
      </c>
      <c r="L245" s="239"/>
      <c r="M245" s="240" t="s">
        <v>5</v>
      </c>
      <c r="N245" s="241" t="s">
        <v>43</v>
      </c>
      <c r="O245" s="47"/>
      <c r="P245" s="212">
        <f>O245*H245</f>
        <v>0</v>
      </c>
      <c r="Q245" s="212">
        <v>0.37</v>
      </c>
      <c r="R245" s="212">
        <f>Q245*H245</f>
        <v>8.2325</v>
      </c>
      <c r="S245" s="212">
        <v>0</v>
      </c>
      <c r="T245" s="213">
        <f>S245*H245</f>
        <v>0</v>
      </c>
      <c r="AR245" s="24" t="s">
        <v>187</v>
      </c>
      <c r="AT245" s="24" t="s">
        <v>184</v>
      </c>
      <c r="AU245" s="24" t="s">
        <v>80</v>
      </c>
      <c r="AY245" s="24" t="s">
        <v>146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4" t="s">
        <v>11</v>
      </c>
      <c r="BK245" s="214">
        <f>ROUND(I245*H245,0)</f>
        <v>0</v>
      </c>
      <c r="BL245" s="24" t="s">
        <v>153</v>
      </c>
      <c r="BM245" s="24" t="s">
        <v>539</v>
      </c>
    </row>
    <row r="246" spans="2:51" s="11" customFormat="1" ht="13.5">
      <c r="B246" s="215"/>
      <c r="D246" s="216" t="s">
        <v>155</v>
      </c>
      <c r="E246" s="217" t="s">
        <v>5</v>
      </c>
      <c r="F246" s="218" t="s">
        <v>540</v>
      </c>
      <c r="H246" s="219">
        <v>22.25</v>
      </c>
      <c r="I246" s="220"/>
      <c r="L246" s="215"/>
      <c r="M246" s="221"/>
      <c r="N246" s="222"/>
      <c r="O246" s="222"/>
      <c r="P246" s="222"/>
      <c r="Q246" s="222"/>
      <c r="R246" s="222"/>
      <c r="S246" s="222"/>
      <c r="T246" s="223"/>
      <c r="AT246" s="217" t="s">
        <v>155</v>
      </c>
      <c r="AU246" s="217" t="s">
        <v>80</v>
      </c>
      <c r="AV246" s="11" t="s">
        <v>80</v>
      </c>
      <c r="AW246" s="11" t="s">
        <v>36</v>
      </c>
      <c r="AX246" s="11" t="s">
        <v>11</v>
      </c>
      <c r="AY246" s="217" t="s">
        <v>146</v>
      </c>
    </row>
    <row r="247" spans="2:65" s="1" customFormat="1" ht="25.5" customHeight="1">
      <c r="B247" s="202"/>
      <c r="C247" s="203" t="s">
        <v>541</v>
      </c>
      <c r="D247" s="203" t="s">
        <v>148</v>
      </c>
      <c r="E247" s="204" t="s">
        <v>542</v>
      </c>
      <c r="F247" s="205" t="s">
        <v>543</v>
      </c>
      <c r="G247" s="206" t="s">
        <v>159</v>
      </c>
      <c r="H247" s="207">
        <v>165</v>
      </c>
      <c r="I247" s="208"/>
      <c r="J247" s="209">
        <f>ROUND(I247*H247,0)</f>
        <v>0</v>
      </c>
      <c r="K247" s="205" t="s">
        <v>152</v>
      </c>
      <c r="L247" s="46"/>
      <c r="M247" s="210" t="s">
        <v>5</v>
      </c>
      <c r="N247" s="211" t="s">
        <v>43</v>
      </c>
      <c r="O247" s="47"/>
      <c r="P247" s="212">
        <f>O247*H247</f>
        <v>0</v>
      </c>
      <c r="Q247" s="212">
        <v>3E-05</v>
      </c>
      <c r="R247" s="212">
        <f>Q247*H247</f>
        <v>0.00495</v>
      </c>
      <c r="S247" s="212">
        <v>0</v>
      </c>
      <c r="T247" s="213">
        <f>S247*H247</f>
        <v>0</v>
      </c>
      <c r="AR247" s="24" t="s">
        <v>153</v>
      </c>
      <c r="AT247" s="24" t="s">
        <v>148</v>
      </c>
      <c r="AU247" s="24" t="s">
        <v>80</v>
      </c>
      <c r="AY247" s="24" t="s">
        <v>146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24" t="s">
        <v>11</v>
      </c>
      <c r="BK247" s="214">
        <f>ROUND(I247*H247,0)</f>
        <v>0</v>
      </c>
      <c r="BL247" s="24" t="s">
        <v>153</v>
      </c>
      <c r="BM247" s="24" t="s">
        <v>544</v>
      </c>
    </row>
    <row r="248" spans="2:51" s="11" customFormat="1" ht="13.5">
      <c r="B248" s="215"/>
      <c r="D248" s="216" t="s">
        <v>155</v>
      </c>
      <c r="E248" s="217" t="s">
        <v>5</v>
      </c>
      <c r="F248" s="218" t="s">
        <v>545</v>
      </c>
      <c r="H248" s="219">
        <v>165</v>
      </c>
      <c r="I248" s="220"/>
      <c r="L248" s="215"/>
      <c r="M248" s="221"/>
      <c r="N248" s="222"/>
      <c r="O248" s="222"/>
      <c r="P248" s="222"/>
      <c r="Q248" s="222"/>
      <c r="R248" s="222"/>
      <c r="S248" s="222"/>
      <c r="T248" s="223"/>
      <c r="AT248" s="217" t="s">
        <v>155</v>
      </c>
      <c r="AU248" s="217" t="s">
        <v>80</v>
      </c>
      <c r="AV248" s="11" t="s">
        <v>80</v>
      </c>
      <c r="AW248" s="11" t="s">
        <v>36</v>
      </c>
      <c r="AX248" s="11" t="s">
        <v>11</v>
      </c>
      <c r="AY248" s="217" t="s">
        <v>146</v>
      </c>
    </row>
    <row r="249" spans="2:65" s="1" customFormat="1" ht="16.5" customHeight="1">
      <c r="B249" s="202"/>
      <c r="C249" s="232" t="s">
        <v>546</v>
      </c>
      <c r="D249" s="232" t="s">
        <v>184</v>
      </c>
      <c r="E249" s="233" t="s">
        <v>547</v>
      </c>
      <c r="F249" s="234" t="s">
        <v>548</v>
      </c>
      <c r="G249" s="235" t="s">
        <v>159</v>
      </c>
      <c r="H249" s="236">
        <v>165</v>
      </c>
      <c r="I249" s="237"/>
      <c r="J249" s="238">
        <f>ROUND(I249*H249,0)</f>
        <v>0</v>
      </c>
      <c r="K249" s="234" t="s">
        <v>152</v>
      </c>
      <c r="L249" s="239"/>
      <c r="M249" s="240" t="s">
        <v>5</v>
      </c>
      <c r="N249" s="241" t="s">
        <v>43</v>
      </c>
      <c r="O249" s="47"/>
      <c r="P249" s="212">
        <f>O249*H249</f>
        <v>0</v>
      </c>
      <c r="Q249" s="212">
        <v>0.0005</v>
      </c>
      <c r="R249" s="212">
        <f>Q249*H249</f>
        <v>0.0825</v>
      </c>
      <c r="S249" s="212">
        <v>0</v>
      </c>
      <c r="T249" s="213">
        <f>S249*H249</f>
        <v>0</v>
      </c>
      <c r="AR249" s="24" t="s">
        <v>187</v>
      </c>
      <c r="AT249" s="24" t="s">
        <v>184</v>
      </c>
      <c r="AU249" s="24" t="s">
        <v>80</v>
      </c>
      <c r="AY249" s="24" t="s">
        <v>146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24" t="s">
        <v>11</v>
      </c>
      <c r="BK249" s="214">
        <f>ROUND(I249*H249,0)</f>
        <v>0</v>
      </c>
      <c r="BL249" s="24" t="s">
        <v>153</v>
      </c>
      <c r="BM249" s="24" t="s">
        <v>549</v>
      </c>
    </row>
    <row r="250" spans="2:51" s="11" customFormat="1" ht="13.5">
      <c r="B250" s="215"/>
      <c r="D250" s="216" t="s">
        <v>155</v>
      </c>
      <c r="E250" s="217" t="s">
        <v>5</v>
      </c>
      <c r="F250" s="218" t="s">
        <v>545</v>
      </c>
      <c r="H250" s="219">
        <v>165</v>
      </c>
      <c r="I250" s="220"/>
      <c r="L250" s="215"/>
      <c r="M250" s="221"/>
      <c r="N250" s="222"/>
      <c r="O250" s="222"/>
      <c r="P250" s="222"/>
      <c r="Q250" s="222"/>
      <c r="R250" s="222"/>
      <c r="S250" s="222"/>
      <c r="T250" s="223"/>
      <c r="AT250" s="217" t="s">
        <v>155</v>
      </c>
      <c r="AU250" s="217" t="s">
        <v>80</v>
      </c>
      <c r="AV250" s="11" t="s">
        <v>80</v>
      </c>
      <c r="AW250" s="11" t="s">
        <v>36</v>
      </c>
      <c r="AX250" s="11" t="s">
        <v>11</v>
      </c>
      <c r="AY250" s="217" t="s">
        <v>146</v>
      </c>
    </row>
    <row r="251" spans="2:65" s="1" customFormat="1" ht="16.5" customHeight="1">
      <c r="B251" s="202"/>
      <c r="C251" s="203" t="s">
        <v>550</v>
      </c>
      <c r="D251" s="203" t="s">
        <v>148</v>
      </c>
      <c r="E251" s="204" t="s">
        <v>551</v>
      </c>
      <c r="F251" s="205" t="s">
        <v>552</v>
      </c>
      <c r="G251" s="206" t="s">
        <v>159</v>
      </c>
      <c r="H251" s="207">
        <v>15</v>
      </c>
      <c r="I251" s="208"/>
      <c r="J251" s="209">
        <f>ROUND(I251*H251,0)</f>
        <v>0</v>
      </c>
      <c r="K251" s="205" t="s">
        <v>152</v>
      </c>
      <c r="L251" s="46"/>
      <c r="M251" s="210" t="s">
        <v>5</v>
      </c>
      <c r="N251" s="211" t="s">
        <v>43</v>
      </c>
      <c r="O251" s="47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AR251" s="24" t="s">
        <v>153</v>
      </c>
      <c r="AT251" s="24" t="s">
        <v>148</v>
      </c>
      <c r="AU251" s="24" t="s">
        <v>80</v>
      </c>
      <c r="AY251" s="24" t="s">
        <v>146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24" t="s">
        <v>11</v>
      </c>
      <c r="BK251" s="214">
        <f>ROUND(I251*H251,0)</f>
        <v>0</v>
      </c>
      <c r="BL251" s="24" t="s">
        <v>153</v>
      </c>
      <c r="BM251" s="24" t="s">
        <v>553</v>
      </c>
    </row>
    <row r="252" spans="2:51" s="11" customFormat="1" ht="13.5">
      <c r="B252" s="215"/>
      <c r="D252" s="216" t="s">
        <v>155</v>
      </c>
      <c r="E252" s="217" t="s">
        <v>5</v>
      </c>
      <c r="F252" s="218" t="s">
        <v>161</v>
      </c>
      <c r="H252" s="219">
        <v>15</v>
      </c>
      <c r="I252" s="220"/>
      <c r="L252" s="215"/>
      <c r="M252" s="221"/>
      <c r="N252" s="222"/>
      <c r="O252" s="222"/>
      <c r="P252" s="222"/>
      <c r="Q252" s="222"/>
      <c r="R252" s="222"/>
      <c r="S252" s="222"/>
      <c r="T252" s="223"/>
      <c r="AT252" s="217" t="s">
        <v>155</v>
      </c>
      <c r="AU252" s="217" t="s">
        <v>80</v>
      </c>
      <c r="AV252" s="11" t="s">
        <v>80</v>
      </c>
      <c r="AW252" s="11" t="s">
        <v>36</v>
      </c>
      <c r="AX252" s="11" t="s">
        <v>11</v>
      </c>
      <c r="AY252" s="217" t="s">
        <v>146</v>
      </c>
    </row>
    <row r="253" spans="2:63" s="10" customFormat="1" ht="29.85" customHeight="1">
      <c r="B253" s="189"/>
      <c r="D253" s="190" t="s">
        <v>71</v>
      </c>
      <c r="E253" s="200" t="s">
        <v>554</v>
      </c>
      <c r="F253" s="200" t="s">
        <v>555</v>
      </c>
      <c r="I253" s="192"/>
      <c r="J253" s="201">
        <f>BK253</f>
        <v>0</v>
      </c>
      <c r="L253" s="189"/>
      <c r="M253" s="194"/>
      <c r="N253" s="195"/>
      <c r="O253" s="195"/>
      <c r="P253" s="196">
        <f>P254</f>
        <v>0</v>
      </c>
      <c r="Q253" s="195"/>
      <c r="R253" s="196">
        <f>R254</f>
        <v>0</v>
      </c>
      <c r="S253" s="195"/>
      <c r="T253" s="197">
        <f>T254</f>
        <v>0</v>
      </c>
      <c r="AR253" s="190" t="s">
        <v>11</v>
      </c>
      <c r="AT253" s="198" t="s">
        <v>71</v>
      </c>
      <c r="AU253" s="198" t="s">
        <v>11</v>
      </c>
      <c r="AY253" s="190" t="s">
        <v>146</v>
      </c>
      <c r="BK253" s="199">
        <f>BK254</f>
        <v>0</v>
      </c>
    </row>
    <row r="254" spans="2:65" s="1" customFormat="1" ht="16.5" customHeight="1">
      <c r="B254" s="202"/>
      <c r="C254" s="203" t="s">
        <v>556</v>
      </c>
      <c r="D254" s="203" t="s">
        <v>148</v>
      </c>
      <c r="E254" s="204" t="s">
        <v>557</v>
      </c>
      <c r="F254" s="205" t="s">
        <v>558</v>
      </c>
      <c r="G254" s="206" t="s">
        <v>445</v>
      </c>
      <c r="H254" s="207">
        <v>3.075</v>
      </c>
      <c r="I254" s="208"/>
      <c r="J254" s="209">
        <f>ROUND(I254*H254,0)</f>
        <v>0</v>
      </c>
      <c r="K254" s="205" t="s">
        <v>152</v>
      </c>
      <c r="L254" s="46"/>
      <c r="M254" s="210" t="s">
        <v>5</v>
      </c>
      <c r="N254" s="211" t="s">
        <v>43</v>
      </c>
      <c r="O254" s="47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AR254" s="24" t="s">
        <v>153</v>
      </c>
      <c r="AT254" s="24" t="s">
        <v>148</v>
      </c>
      <c r="AU254" s="24" t="s">
        <v>80</v>
      </c>
      <c r="AY254" s="24" t="s">
        <v>146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4" t="s">
        <v>11</v>
      </c>
      <c r="BK254" s="214">
        <f>ROUND(I254*H254,0)</f>
        <v>0</v>
      </c>
      <c r="BL254" s="24" t="s">
        <v>153</v>
      </c>
      <c r="BM254" s="24" t="s">
        <v>559</v>
      </c>
    </row>
    <row r="255" spans="2:63" s="10" customFormat="1" ht="29.85" customHeight="1">
      <c r="B255" s="189"/>
      <c r="D255" s="190" t="s">
        <v>71</v>
      </c>
      <c r="E255" s="200" t="s">
        <v>560</v>
      </c>
      <c r="F255" s="200" t="s">
        <v>561</v>
      </c>
      <c r="I255" s="192"/>
      <c r="J255" s="201">
        <f>BK255</f>
        <v>0</v>
      </c>
      <c r="L255" s="189"/>
      <c r="M255" s="194"/>
      <c r="N255" s="195"/>
      <c r="O255" s="195"/>
      <c r="P255" s="196">
        <f>P256</f>
        <v>0</v>
      </c>
      <c r="Q255" s="195"/>
      <c r="R255" s="196">
        <f>R256</f>
        <v>0</v>
      </c>
      <c r="S255" s="195"/>
      <c r="T255" s="197">
        <f>T256</f>
        <v>0</v>
      </c>
      <c r="AR255" s="190" t="s">
        <v>11</v>
      </c>
      <c r="AT255" s="198" t="s">
        <v>71</v>
      </c>
      <c r="AU255" s="198" t="s">
        <v>11</v>
      </c>
      <c r="AY255" s="190" t="s">
        <v>146</v>
      </c>
      <c r="BK255" s="199">
        <f>BK256</f>
        <v>0</v>
      </c>
    </row>
    <row r="256" spans="2:65" s="1" customFormat="1" ht="25.5" customHeight="1">
      <c r="B256" s="202"/>
      <c r="C256" s="203" t="s">
        <v>562</v>
      </c>
      <c r="D256" s="203" t="s">
        <v>148</v>
      </c>
      <c r="E256" s="204" t="s">
        <v>563</v>
      </c>
      <c r="F256" s="205" t="s">
        <v>564</v>
      </c>
      <c r="G256" s="206" t="s">
        <v>445</v>
      </c>
      <c r="H256" s="207">
        <v>162.425</v>
      </c>
      <c r="I256" s="208"/>
      <c r="J256" s="209">
        <f>ROUND(I256*H256,0)</f>
        <v>0</v>
      </c>
      <c r="K256" s="205" t="s">
        <v>152</v>
      </c>
      <c r="L256" s="46"/>
      <c r="M256" s="210" t="s">
        <v>5</v>
      </c>
      <c r="N256" s="211" t="s">
        <v>43</v>
      </c>
      <c r="O256" s="47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24" t="s">
        <v>153</v>
      </c>
      <c r="AT256" s="24" t="s">
        <v>148</v>
      </c>
      <c r="AU256" s="24" t="s">
        <v>80</v>
      </c>
      <c r="AY256" s="24" t="s">
        <v>146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24" t="s">
        <v>11</v>
      </c>
      <c r="BK256" s="214">
        <f>ROUND(I256*H256,0)</f>
        <v>0</v>
      </c>
      <c r="BL256" s="24" t="s">
        <v>153</v>
      </c>
      <c r="BM256" s="24" t="s">
        <v>565</v>
      </c>
    </row>
    <row r="257" spans="2:63" s="10" customFormat="1" ht="37.4" customHeight="1">
      <c r="B257" s="189"/>
      <c r="D257" s="190" t="s">
        <v>71</v>
      </c>
      <c r="E257" s="191" t="s">
        <v>566</v>
      </c>
      <c r="F257" s="191" t="s">
        <v>567</v>
      </c>
      <c r="I257" s="192"/>
      <c r="J257" s="193">
        <f>BK257</f>
        <v>0</v>
      </c>
      <c r="L257" s="189"/>
      <c r="M257" s="194"/>
      <c r="N257" s="195"/>
      <c r="O257" s="195"/>
      <c r="P257" s="196">
        <f>P258+P269+P371+P409+P498+P509+P523</f>
        <v>0</v>
      </c>
      <c r="Q257" s="195"/>
      <c r="R257" s="196">
        <f>R258+R269+R371+R409+R498+R509+R523</f>
        <v>3.4996130503100003</v>
      </c>
      <c r="S257" s="195"/>
      <c r="T257" s="197">
        <f>T258+T269+T371+T409+T498+T509+T523</f>
        <v>0</v>
      </c>
      <c r="AR257" s="190" t="s">
        <v>80</v>
      </c>
      <c r="AT257" s="198" t="s">
        <v>71</v>
      </c>
      <c r="AU257" s="198" t="s">
        <v>72</v>
      </c>
      <c r="AY257" s="190" t="s">
        <v>146</v>
      </c>
      <c r="BK257" s="199">
        <f>BK258+BK269+BK371+BK409+BK498+BK509+BK523</f>
        <v>0</v>
      </c>
    </row>
    <row r="258" spans="2:63" s="10" customFormat="1" ht="19.9" customHeight="1">
      <c r="B258" s="189"/>
      <c r="D258" s="190" t="s">
        <v>71</v>
      </c>
      <c r="E258" s="200" t="s">
        <v>568</v>
      </c>
      <c r="F258" s="200" t="s">
        <v>569</v>
      </c>
      <c r="I258" s="192"/>
      <c r="J258" s="201">
        <f>BK258</f>
        <v>0</v>
      </c>
      <c r="L258" s="189"/>
      <c r="M258" s="194"/>
      <c r="N258" s="195"/>
      <c r="O258" s="195"/>
      <c r="P258" s="196">
        <f>SUM(P259:P268)</f>
        <v>0</v>
      </c>
      <c r="Q258" s="195"/>
      <c r="R258" s="196">
        <f>SUM(R259:R268)</f>
        <v>0.0181994242</v>
      </c>
      <c r="S258" s="195"/>
      <c r="T258" s="197">
        <f>SUM(T259:T268)</f>
        <v>0</v>
      </c>
      <c r="AR258" s="190" t="s">
        <v>80</v>
      </c>
      <c r="AT258" s="198" t="s">
        <v>71</v>
      </c>
      <c r="AU258" s="198" t="s">
        <v>11</v>
      </c>
      <c r="AY258" s="190" t="s">
        <v>146</v>
      </c>
      <c r="BK258" s="199">
        <f>SUM(BK259:BK268)</f>
        <v>0</v>
      </c>
    </row>
    <row r="259" spans="2:65" s="1" customFormat="1" ht="16.5" customHeight="1">
      <c r="B259" s="202"/>
      <c r="C259" s="203" t="s">
        <v>570</v>
      </c>
      <c r="D259" s="203" t="s">
        <v>148</v>
      </c>
      <c r="E259" s="204" t="s">
        <v>571</v>
      </c>
      <c r="F259" s="205" t="s">
        <v>572</v>
      </c>
      <c r="G259" s="206" t="s">
        <v>573</v>
      </c>
      <c r="H259" s="207">
        <v>2</v>
      </c>
      <c r="I259" s="208"/>
      <c r="J259" s="209">
        <f>ROUND(I259*H259,0)</f>
        <v>0</v>
      </c>
      <c r="K259" s="205" t="s">
        <v>152</v>
      </c>
      <c r="L259" s="46"/>
      <c r="M259" s="210" t="s">
        <v>5</v>
      </c>
      <c r="N259" s="211" t="s">
        <v>43</v>
      </c>
      <c r="O259" s="47"/>
      <c r="P259" s="212">
        <f>O259*H259</f>
        <v>0</v>
      </c>
      <c r="Q259" s="212">
        <v>0.0004347121</v>
      </c>
      <c r="R259" s="212">
        <f>Q259*H259</f>
        <v>0.0008694242</v>
      </c>
      <c r="S259" s="212">
        <v>0</v>
      </c>
      <c r="T259" s="213">
        <f>S259*H259</f>
        <v>0</v>
      </c>
      <c r="AR259" s="24" t="s">
        <v>221</v>
      </c>
      <c r="AT259" s="24" t="s">
        <v>148</v>
      </c>
      <c r="AU259" s="24" t="s">
        <v>80</v>
      </c>
      <c r="AY259" s="24" t="s">
        <v>146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24" t="s">
        <v>11</v>
      </c>
      <c r="BK259" s="214">
        <f>ROUND(I259*H259,0)</f>
        <v>0</v>
      </c>
      <c r="BL259" s="24" t="s">
        <v>221</v>
      </c>
      <c r="BM259" s="24" t="s">
        <v>574</v>
      </c>
    </row>
    <row r="260" spans="2:51" s="11" customFormat="1" ht="13.5">
      <c r="B260" s="215"/>
      <c r="D260" s="216" t="s">
        <v>155</v>
      </c>
      <c r="E260" s="217" t="s">
        <v>5</v>
      </c>
      <c r="F260" s="218" t="s">
        <v>575</v>
      </c>
      <c r="H260" s="219">
        <v>1</v>
      </c>
      <c r="I260" s="220"/>
      <c r="L260" s="215"/>
      <c r="M260" s="221"/>
      <c r="N260" s="222"/>
      <c r="O260" s="222"/>
      <c r="P260" s="222"/>
      <c r="Q260" s="222"/>
      <c r="R260" s="222"/>
      <c r="S260" s="222"/>
      <c r="T260" s="223"/>
      <c r="AT260" s="217" t="s">
        <v>155</v>
      </c>
      <c r="AU260" s="217" t="s">
        <v>80</v>
      </c>
      <c r="AV260" s="11" t="s">
        <v>80</v>
      </c>
      <c r="AW260" s="11" t="s">
        <v>36</v>
      </c>
      <c r="AX260" s="11" t="s">
        <v>72</v>
      </c>
      <c r="AY260" s="217" t="s">
        <v>146</v>
      </c>
    </row>
    <row r="261" spans="2:51" s="11" customFormat="1" ht="13.5">
      <c r="B261" s="215"/>
      <c r="D261" s="216" t="s">
        <v>155</v>
      </c>
      <c r="E261" s="217" t="s">
        <v>5</v>
      </c>
      <c r="F261" s="218" t="s">
        <v>576</v>
      </c>
      <c r="H261" s="219">
        <v>1</v>
      </c>
      <c r="I261" s="220"/>
      <c r="L261" s="215"/>
      <c r="M261" s="221"/>
      <c r="N261" s="222"/>
      <c r="O261" s="222"/>
      <c r="P261" s="222"/>
      <c r="Q261" s="222"/>
      <c r="R261" s="222"/>
      <c r="S261" s="222"/>
      <c r="T261" s="223"/>
      <c r="AT261" s="217" t="s">
        <v>155</v>
      </c>
      <c r="AU261" s="217" t="s">
        <v>80</v>
      </c>
      <c r="AV261" s="11" t="s">
        <v>80</v>
      </c>
      <c r="AW261" s="11" t="s">
        <v>36</v>
      </c>
      <c r="AX261" s="11" t="s">
        <v>72</v>
      </c>
      <c r="AY261" s="217" t="s">
        <v>146</v>
      </c>
    </row>
    <row r="262" spans="2:51" s="12" customFormat="1" ht="13.5">
      <c r="B262" s="224"/>
      <c r="D262" s="216" t="s">
        <v>155</v>
      </c>
      <c r="E262" s="225" t="s">
        <v>5</v>
      </c>
      <c r="F262" s="226" t="s">
        <v>182</v>
      </c>
      <c r="H262" s="227">
        <v>2</v>
      </c>
      <c r="I262" s="228"/>
      <c r="L262" s="224"/>
      <c r="M262" s="229"/>
      <c r="N262" s="230"/>
      <c r="O262" s="230"/>
      <c r="P262" s="230"/>
      <c r="Q262" s="230"/>
      <c r="R262" s="230"/>
      <c r="S262" s="230"/>
      <c r="T262" s="231"/>
      <c r="AT262" s="225" t="s">
        <v>155</v>
      </c>
      <c r="AU262" s="225" t="s">
        <v>80</v>
      </c>
      <c r="AV262" s="12" t="s">
        <v>162</v>
      </c>
      <c r="AW262" s="12" t="s">
        <v>36</v>
      </c>
      <c r="AX262" s="12" t="s">
        <v>11</v>
      </c>
      <c r="AY262" s="225" t="s">
        <v>146</v>
      </c>
    </row>
    <row r="263" spans="2:65" s="1" customFormat="1" ht="16.5" customHeight="1">
      <c r="B263" s="202"/>
      <c r="C263" s="232" t="s">
        <v>577</v>
      </c>
      <c r="D263" s="232" t="s">
        <v>184</v>
      </c>
      <c r="E263" s="233" t="s">
        <v>578</v>
      </c>
      <c r="F263" s="234" t="s">
        <v>579</v>
      </c>
      <c r="G263" s="235" t="s">
        <v>174</v>
      </c>
      <c r="H263" s="236">
        <v>2</v>
      </c>
      <c r="I263" s="237"/>
      <c r="J263" s="238">
        <f>ROUND(I263*H263,0)</f>
        <v>0</v>
      </c>
      <c r="K263" s="234" t="s">
        <v>5</v>
      </c>
      <c r="L263" s="239"/>
      <c r="M263" s="240" t="s">
        <v>5</v>
      </c>
      <c r="N263" s="241" t="s">
        <v>43</v>
      </c>
      <c r="O263" s="47"/>
      <c r="P263" s="212">
        <f>O263*H263</f>
        <v>0</v>
      </c>
      <c r="Q263" s="212">
        <v>0.004</v>
      </c>
      <c r="R263" s="212">
        <f>Q263*H263</f>
        <v>0.008</v>
      </c>
      <c r="S263" s="212">
        <v>0</v>
      </c>
      <c r="T263" s="213">
        <f>S263*H263</f>
        <v>0</v>
      </c>
      <c r="AR263" s="24" t="s">
        <v>100</v>
      </c>
      <c r="AT263" s="24" t="s">
        <v>184</v>
      </c>
      <c r="AU263" s="24" t="s">
        <v>80</v>
      </c>
      <c r="AY263" s="24" t="s">
        <v>146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24" t="s">
        <v>11</v>
      </c>
      <c r="BK263" s="214">
        <f>ROUND(I263*H263,0)</f>
        <v>0</v>
      </c>
      <c r="BL263" s="24" t="s">
        <v>221</v>
      </c>
      <c r="BM263" s="24" t="s">
        <v>580</v>
      </c>
    </row>
    <row r="264" spans="2:51" s="11" customFormat="1" ht="13.5">
      <c r="B264" s="215"/>
      <c r="D264" s="216" t="s">
        <v>155</v>
      </c>
      <c r="E264" s="217" t="s">
        <v>5</v>
      </c>
      <c r="F264" s="218" t="s">
        <v>575</v>
      </c>
      <c r="H264" s="219">
        <v>1</v>
      </c>
      <c r="I264" s="220"/>
      <c r="L264" s="215"/>
      <c r="M264" s="221"/>
      <c r="N264" s="222"/>
      <c r="O264" s="222"/>
      <c r="P264" s="222"/>
      <c r="Q264" s="222"/>
      <c r="R264" s="222"/>
      <c r="S264" s="222"/>
      <c r="T264" s="223"/>
      <c r="AT264" s="217" t="s">
        <v>155</v>
      </c>
      <c r="AU264" s="217" t="s">
        <v>80</v>
      </c>
      <c r="AV264" s="11" t="s">
        <v>80</v>
      </c>
      <c r="AW264" s="11" t="s">
        <v>36</v>
      </c>
      <c r="AX264" s="11" t="s">
        <v>72</v>
      </c>
      <c r="AY264" s="217" t="s">
        <v>146</v>
      </c>
    </row>
    <row r="265" spans="2:51" s="11" customFormat="1" ht="13.5">
      <c r="B265" s="215"/>
      <c r="D265" s="216" t="s">
        <v>155</v>
      </c>
      <c r="E265" s="217" t="s">
        <v>5</v>
      </c>
      <c r="F265" s="218" t="s">
        <v>576</v>
      </c>
      <c r="H265" s="219">
        <v>1</v>
      </c>
      <c r="I265" s="220"/>
      <c r="L265" s="215"/>
      <c r="M265" s="221"/>
      <c r="N265" s="222"/>
      <c r="O265" s="222"/>
      <c r="P265" s="222"/>
      <c r="Q265" s="222"/>
      <c r="R265" s="222"/>
      <c r="S265" s="222"/>
      <c r="T265" s="223"/>
      <c r="AT265" s="217" t="s">
        <v>155</v>
      </c>
      <c r="AU265" s="217" t="s">
        <v>80</v>
      </c>
      <c r="AV265" s="11" t="s">
        <v>80</v>
      </c>
      <c r="AW265" s="11" t="s">
        <v>36</v>
      </c>
      <c r="AX265" s="11" t="s">
        <v>72</v>
      </c>
      <c r="AY265" s="217" t="s">
        <v>146</v>
      </c>
    </row>
    <row r="266" spans="2:51" s="12" customFormat="1" ht="13.5">
      <c r="B266" s="224"/>
      <c r="D266" s="216" t="s">
        <v>155</v>
      </c>
      <c r="E266" s="225" t="s">
        <v>5</v>
      </c>
      <c r="F266" s="226" t="s">
        <v>182</v>
      </c>
      <c r="H266" s="227">
        <v>2</v>
      </c>
      <c r="I266" s="228"/>
      <c r="L266" s="224"/>
      <c r="M266" s="229"/>
      <c r="N266" s="230"/>
      <c r="O266" s="230"/>
      <c r="P266" s="230"/>
      <c r="Q266" s="230"/>
      <c r="R266" s="230"/>
      <c r="S266" s="230"/>
      <c r="T266" s="231"/>
      <c r="AT266" s="225" t="s">
        <v>155</v>
      </c>
      <c r="AU266" s="225" t="s">
        <v>80</v>
      </c>
      <c r="AV266" s="12" t="s">
        <v>162</v>
      </c>
      <c r="AW266" s="12" t="s">
        <v>36</v>
      </c>
      <c r="AX266" s="12" t="s">
        <v>11</v>
      </c>
      <c r="AY266" s="225" t="s">
        <v>146</v>
      </c>
    </row>
    <row r="267" spans="2:65" s="1" customFormat="1" ht="16.5" customHeight="1">
      <c r="B267" s="202"/>
      <c r="C267" s="232" t="s">
        <v>581</v>
      </c>
      <c r="D267" s="232" t="s">
        <v>184</v>
      </c>
      <c r="E267" s="233" t="s">
        <v>582</v>
      </c>
      <c r="F267" s="234" t="s">
        <v>583</v>
      </c>
      <c r="G267" s="235" t="s">
        <v>174</v>
      </c>
      <c r="H267" s="236">
        <v>3</v>
      </c>
      <c r="I267" s="237"/>
      <c r="J267" s="238">
        <f>ROUND(I267*H267,0)</f>
        <v>0</v>
      </c>
      <c r="K267" s="234" t="s">
        <v>5</v>
      </c>
      <c r="L267" s="239"/>
      <c r="M267" s="240" t="s">
        <v>5</v>
      </c>
      <c r="N267" s="241" t="s">
        <v>43</v>
      </c>
      <c r="O267" s="47"/>
      <c r="P267" s="212">
        <f>O267*H267</f>
        <v>0</v>
      </c>
      <c r="Q267" s="212">
        <v>0.00311</v>
      </c>
      <c r="R267" s="212">
        <f>Q267*H267</f>
        <v>0.00933</v>
      </c>
      <c r="S267" s="212">
        <v>0</v>
      </c>
      <c r="T267" s="213">
        <f>S267*H267</f>
        <v>0</v>
      </c>
      <c r="AR267" s="24" t="s">
        <v>100</v>
      </c>
      <c r="AT267" s="24" t="s">
        <v>184</v>
      </c>
      <c r="AU267" s="24" t="s">
        <v>80</v>
      </c>
      <c r="AY267" s="24" t="s">
        <v>146</v>
      </c>
      <c r="BE267" s="214">
        <f>IF(N267="základní",J267,0)</f>
        <v>0</v>
      </c>
      <c r="BF267" s="214">
        <f>IF(N267="snížená",J267,0)</f>
        <v>0</v>
      </c>
      <c r="BG267" s="214">
        <f>IF(N267="zákl. přenesená",J267,0)</f>
        <v>0</v>
      </c>
      <c r="BH267" s="214">
        <f>IF(N267="sníž. přenesená",J267,0)</f>
        <v>0</v>
      </c>
      <c r="BI267" s="214">
        <f>IF(N267="nulová",J267,0)</f>
        <v>0</v>
      </c>
      <c r="BJ267" s="24" t="s">
        <v>11</v>
      </c>
      <c r="BK267" s="214">
        <f>ROUND(I267*H267,0)</f>
        <v>0</v>
      </c>
      <c r="BL267" s="24" t="s">
        <v>221</v>
      </c>
      <c r="BM267" s="24" t="s">
        <v>584</v>
      </c>
    </row>
    <row r="268" spans="2:51" s="11" customFormat="1" ht="13.5">
      <c r="B268" s="215"/>
      <c r="D268" s="216" t="s">
        <v>155</v>
      </c>
      <c r="E268" s="217" t="s">
        <v>5</v>
      </c>
      <c r="F268" s="218" t="s">
        <v>585</v>
      </c>
      <c r="H268" s="219">
        <v>3</v>
      </c>
      <c r="I268" s="220"/>
      <c r="L268" s="215"/>
      <c r="M268" s="221"/>
      <c r="N268" s="222"/>
      <c r="O268" s="222"/>
      <c r="P268" s="222"/>
      <c r="Q268" s="222"/>
      <c r="R268" s="222"/>
      <c r="S268" s="222"/>
      <c r="T268" s="223"/>
      <c r="AT268" s="217" t="s">
        <v>155</v>
      </c>
      <c r="AU268" s="217" t="s">
        <v>80</v>
      </c>
      <c r="AV268" s="11" t="s">
        <v>80</v>
      </c>
      <c r="AW268" s="11" t="s">
        <v>36</v>
      </c>
      <c r="AX268" s="11" t="s">
        <v>11</v>
      </c>
      <c r="AY268" s="217" t="s">
        <v>146</v>
      </c>
    </row>
    <row r="269" spans="2:63" s="10" customFormat="1" ht="29.85" customHeight="1">
      <c r="B269" s="189"/>
      <c r="D269" s="190" t="s">
        <v>71</v>
      </c>
      <c r="E269" s="200" t="s">
        <v>586</v>
      </c>
      <c r="F269" s="200" t="s">
        <v>587</v>
      </c>
      <c r="I269" s="192"/>
      <c r="J269" s="201">
        <f>BK269</f>
        <v>0</v>
      </c>
      <c r="L269" s="189"/>
      <c r="M269" s="194"/>
      <c r="N269" s="195"/>
      <c r="O269" s="195"/>
      <c r="P269" s="196">
        <f>SUM(P270:P370)</f>
        <v>0</v>
      </c>
      <c r="Q269" s="195"/>
      <c r="R269" s="196">
        <f>SUM(R270:R370)</f>
        <v>2.64404995323</v>
      </c>
      <c r="S269" s="195"/>
      <c r="T269" s="197">
        <f>SUM(T270:T370)</f>
        <v>0</v>
      </c>
      <c r="AR269" s="190" t="s">
        <v>80</v>
      </c>
      <c r="AT269" s="198" t="s">
        <v>71</v>
      </c>
      <c r="AU269" s="198" t="s">
        <v>11</v>
      </c>
      <c r="AY269" s="190" t="s">
        <v>146</v>
      </c>
      <c r="BK269" s="199">
        <f>SUM(BK270:BK370)</f>
        <v>0</v>
      </c>
    </row>
    <row r="270" spans="2:65" s="1" customFormat="1" ht="16.5" customHeight="1">
      <c r="B270" s="202"/>
      <c r="C270" s="203" t="s">
        <v>588</v>
      </c>
      <c r="D270" s="203" t="s">
        <v>148</v>
      </c>
      <c r="E270" s="204" t="s">
        <v>589</v>
      </c>
      <c r="F270" s="205" t="s">
        <v>590</v>
      </c>
      <c r="G270" s="206" t="s">
        <v>165</v>
      </c>
      <c r="H270" s="207">
        <v>3.824</v>
      </c>
      <c r="I270" s="208"/>
      <c r="J270" s="209">
        <f>ROUND(I270*H270,0)</f>
        <v>0</v>
      </c>
      <c r="K270" s="205" t="s">
        <v>152</v>
      </c>
      <c r="L270" s="46"/>
      <c r="M270" s="210" t="s">
        <v>5</v>
      </c>
      <c r="N270" s="211" t="s">
        <v>43</v>
      </c>
      <c r="O270" s="47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24" t="s">
        <v>221</v>
      </c>
      <c r="AT270" s="24" t="s">
        <v>148</v>
      </c>
      <c r="AU270" s="24" t="s">
        <v>80</v>
      </c>
      <c r="AY270" s="24" t="s">
        <v>146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24" t="s">
        <v>11</v>
      </c>
      <c r="BK270" s="214">
        <f>ROUND(I270*H270,0)</f>
        <v>0</v>
      </c>
      <c r="BL270" s="24" t="s">
        <v>221</v>
      </c>
      <c r="BM270" s="24" t="s">
        <v>591</v>
      </c>
    </row>
    <row r="271" spans="2:51" s="11" customFormat="1" ht="13.5">
      <c r="B271" s="215"/>
      <c r="D271" s="216" t="s">
        <v>155</v>
      </c>
      <c r="E271" s="217" t="s">
        <v>5</v>
      </c>
      <c r="F271" s="218" t="s">
        <v>592</v>
      </c>
      <c r="H271" s="219">
        <v>0.24</v>
      </c>
      <c r="I271" s="220"/>
      <c r="L271" s="215"/>
      <c r="M271" s="221"/>
      <c r="N271" s="222"/>
      <c r="O271" s="222"/>
      <c r="P271" s="222"/>
      <c r="Q271" s="222"/>
      <c r="R271" s="222"/>
      <c r="S271" s="222"/>
      <c r="T271" s="223"/>
      <c r="AT271" s="217" t="s">
        <v>155</v>
      </c>
      <c r="AU271" s="217" t="s">
        <v>80</v>
      </c>
      <c r="AV271" s="11" t="s">
        <v>80</v>
      </c>
      <c r="AW271" s="11" t="s">
        <v>36</v>
      </c>
      <c r="AX271" s="11" t="s">
        <v>72</v>
      </c>
      <c r="AY271" s="217" t="s">
        <v>146</v>
      </c>
    </row>
    <row r="272" spans="2:51" s="11" customFormat="1" ht="13.5">
      <c r="B272" s="215"/>
      <c r="D272" s="216" t="s">
        <v>155</v>
      </c>
      <c r="E272" s="217" t="s">
        <v>5</v>
      </c>
      <c r="F272" s="218" t="s">
        <v>593</v>
      </c>
      <c r="H272" s="219">
        <v>1.888</v>
      </c>
      <c r="I272" s="220"/>
      <c r="L272" s="215"/>
      <c r="M272" s="221"/>
      <c r="N272" s="222"/>
      <c r="O272" s="222"/>
      <c r="P272" s="222"/>
      <c r="Q272" s="222"/>
      <c r="R272" s="222"/>
      <c r="S272" s="222"/>
      <c r="T272" s="223"/>
      <c r="AT272" s="217" t="s">
        <v>155</v>
      </c>
      <c r="AU272" s="217" t="s">
        <v>80</v>
      </c>
      <c r="AV272" s="11" t="s">
        <v>80</v>
      </c>
      <c r="AW272" s="11" t="s">
        <v>36</v>
      </c>
      <c r="AX272" s="11" t="s">
        <v>72</v>
      </c>
      <c r="AY272" s="217" t="s">
        <v>146</v>
      </c>
    </row>
    <row r="273" spans="2:51" s="11" customFormat="1" ht="13.5">
      <c r="B273" s="215"/>
      <c r="D273" s="216" t="s">
        <v>155</v>
      </c>
      <c r="E273" s="217" t="s">
        <v>5</v>
      </c>
      <c r="F273" s="218" t="s">
        <v>594</v>
      </c>
      <c r="H273" s="219">
        <v>1.088</v>
      </c>
      <c r="I273" s="220"/>
      <c r="L273" s="215"/>
      <c r="M273" s="221"/>
      <c r="N273" s="222"/>
      <c r="O273" s="222"/>
      <c r="P273" s="222"/>
      <c r="Q273" s="222"/>
      <c r="R273" s="222"/>
      <c r="S273" s="222"/>
      <c r="T273" s="223"/>
      <c r="AT273" s="217" t="s">
        <v>155</v>
      </c>
      <c r="AU273" s="217" t="s">
        <v>80</v>
      </c>
      <c r="AV273" s="11" t="s">
        <v>80</v>
      </c>
      <c r="AW273" s="11" t="s">
        <v>36</v>
      </c>
      <c r="AX273" s="11" t="s">
        <v>72</v>
      </c>
      <c r="AY273" s="217" t="s">
        <v>146</v>
      </c>
    </row>
    <row r="274" spans="2:51" s="11" customFormat="1" ht="13.5">
      <c r="B274" s="215"/>
      <c r="D274" s="216" t="s">
        <v>155</v>
      </c>
      <c r="E274" s="217" t="s">
        <v>5</v>
      </c>
      <c r="F274" s="218" t="s">
        <v>595</v>
      </c>
      <c r="H274" s="219">
        <v>0.23</v>
      </c>
      <c r="I274" s="220"/>
      <c r="L274" s="215"/>
      <c r="M274" s="221"/>
      <c r="N274" s="222"/>
      <c r="O274" s="222"/>
      <c r="P274" s="222"/>
      <c r="Q274" s="222"/>
      <c r="R274" s="222"/>
      <c r="S274" s="222"/>
      <c r="T274" s="223"/>
      <c r="AT274" s="217" t="s">
        <v>155</v>
      </c>
      <c r="AU274" s="217" t="s">
        <v>80</v>
      </c>
      <c r="AV274" s="11" t="s">
        <v>80</v>
      </c>
      <c r="AW274" s="11" t="s">
        <v>36</v>
      </c>
      <c r="AX274" s="11" t="s">
        <v>72</v>
      </c>
      <c r="AY274" s="217" t="s">
        <v>146</v>
      </c>
    </row>
    <row r="275" spans="2:51" s="12" customFormat="1" ht="13.5">
      <c r="B275" s="224"/>
      <c r="D275" s="216" t="s">
        <v>155</v>
      </c>
      <c r="E275" s="225" t="s">
        <v>5</v>
      </c>
      <c r="F275" s="226" t="s">
        <v>182</v>
      </c>
      <c r="H275" s="227">
        <v>3.446</v>
      </c>
      <c r="I275" s="228"/>
      <c r="L275" s="224"/>
      <c r="M275" s="229"/>
      <c r="N275" s="230"/>
      <c r="O275" s="230"/>
      <c r="P275" s="230"/>
      <c r="Q275" s="230"/>
      <c r="R275" s="230"/>
      <c r="S275" s="230"/>
      <c r="T275" s="231"/>
      <c r="AT275" s="225" t="s">
        <v>155</v>
      </c>
      <c r="AU275" s="225" t="s">
        <v>80</v>
      </c>
      <c r="AV275" s="12" t="s">
        <v>162</v>
      </c>
      <c r="AW275" s="12" t="s">
        <v>36</v>
      </c>
      <c r="AX275" s="12" t="s">
        <v>72</v>
      </c>
      <c r="AY275" s="225" t="s">
        <v>146</v>
      </c>
    </row>
    <row r="276" spans="2:51" s="11" customFormat="1" ht="13.5">
      <c r="B276" s="215"/>
      <c r="D276" s="216" t="s">
        <v>155</v>
      </c>
      <c r="E276" s="217" t="s">
        <v>5</v>
      </c>
      <c r="F276" s="218" t="s">
        <v>596</v>
      </c>
      <c r="H276" s="219">
        <v>0.205</v>
      </c>
      <c r="I276" s="220"/>
      <c r="L276" s="215"/>
      <c r="M276" s="221"/>
      <c r="N276" s="222"/>
      <c r="O276" s="222"/>
      <c r="P276" s="222"/>
      <c r="Q276" s="222"/>
      <c r="R276" s="222"/>
      <c r="S276" s="222"/>
      <c r="T276" s="223"/>
      <c r="AT276" s="217" t="s">
        <v>155</v>
      </c>
      <c r="AU276" s="217" t="s">
        <v>80</v>
      </c>
      <c r="AV276" s="11" t="s">
        <v>80</v>
      </c>
      <c r="AW276" s="11" t="s">
        <v>36</v>
      </c>
      <c r="AX276" s="11" t="s">
        <v>72</v>
      </c>
      <c r="AY276" s="217" t="s">
        <v>146</v>
      </c>
    </row>
    <row r="277" spans="2:51" s="11" customFormat="1" ht="13.5">
      <c r="B277" s="215"/>
      <c r="D277" s="216" t="s">
        <v>155</v>
      </c>
      <c r="E277" s="217" t="s">
        <v>5</v>
      </c>
      <c r="F277" s="218" t="s">
        <v>597</v>
      </c>
      <c r="H277" s="219">
        <v>0.173</v>
      </c>
      <c r="I277" s="220"/>
      <c r="L277" s="215"/>
      <c r="M277" s="221"/>
      <c r="N277" s="222"/>
      <c r="O277" s="222"/>
      <c r="P277" s="222"/>
      <c r="Q277" s="222"/>
      <c r="R277" s="222"/>
      <c r="S277" s="222"/>
      <c r="T277" s="223"/>
      <c r="AT277" s="217" t="s">
        <v>155</v>
      </c>
      <c r="AU277" s="217" t="s">
        <v>80</v>
      </c>
      <c r="AV277" s="11" t="s">
        <v>80</v>
      </c>
      <c r="AW277" s="11" t="s">
        <v>36</v>
      </c>
      <c r="AX277" s="11" t="s">
        <v>72</v>
      </c>
      <c r="AY277" s="217" t="s">
        <v>146</v>
      </c>
    </row>
    <row r="278" spans="2:51" s="12" customFormat="1" ht="13.5">
      <c r="B278" s="224"/>
      <c r="D278" s="216" t="s">
        <v>155</v>
      </c>
      <c r="E278" s="225" t="s">
        <v>5</v>
      </c>
      <c r="F278" s="226" t="s">
        <v>182</v>
      </c>
      <c r="H278" s="227">
        <v>0.378</v>
      </c>
      <c r="I278" s="228"/>
      <c r="L278" s="224"/>
      <c r="M278" s="229"/>
      <c r="N278" s="230"/>
      <c r="O278" s="230"/>
      <c r="P278" s="230"/>
      <c r="Q278" s="230"/>
      <c r="R278" s="230"/>
      <c r="S278" s="230"/>
      <c r="T278" s="231"/>
      <c r="AT278" s="225" t="s">
        <v>155</v>
      </c>
      <c r="AU278" s="225" t="s">
        <v>80</v>
      </c>
      <c r="AV278" s="12" t="s">
        <v>162</v>
      </c>
      <c r="AW278" s="12" t="s">
        <v>36</v>
      </c>
      <c r="AX278" s="12" t="s">
        <v>72</v>
      </c>
      <c r="AY278" s="225" t="s">
        <v>146</v>
      </c>
    </row>
    <row r="279" spans="2:51" s="13" customFormat="1" ht="13.5">
      <c r="B279" s="242"/>
      <c r="D279" s="216" t="s">
        <v>155</v>
      </c>
      <c r="E279" s="243" t="s">
        <v>5</v>
      </c>
      <c r="F279" s="244" t="s">
        <v>529</v>
      </c>
      <c r="H279" s="245">
        <v>3.824</v>
      </c>
      <c r="I279" s="246"/>
      <c r="L279" s="242"/>
      <c r="M279" s="247"/>
      <c r="N279" s="248"/>
      <c r="O279" s="248"/>
      <c r="P279" s="248"/>
      <c r="Q279" s="248"/>
      <c r="R279" s="248"/>
      <c r="S279" s="248"/>
      <c r="T279" s="249"/>
      <c r="AT279" s="243" t="s">
        <v>155</v>
      </c>
      <c r="AU279" s="243" t="s">
        <v>80</v>
      </c>
      <c r="AV279" s="13" t="s">
        <v>153</v>
      </c>
      <c r="AW279" s="13" t="s">
        <v>36</v>
      </c>
      <c r="AX279" s="13" t="s">
        <v>11</v>
      </c>
      <c r="AY279" s="243" t="s">
        <v>146</v>
      </c>
    </row>
    <row r="280" spans="2:65" s="1" customFormat="1" ht="16.5" customHeight="1">
      <c r="B280" s="202"/>
      <c r="C280" s="203" t="s">
        <v>598</v>
      </c>
      <c r="D280" s="203" t="s">
        <v>148</v>
      </c>
      <c r="E280" s="204" t="s">
        <v>599</v>
      </c>
      <c r="F280" s="205" t="s">
        <v>600</v>
      </c>
      <c r="G280" s="206" t="s">
        <v>174</v>
      </c>
      <c r="H280" s="207">
        <v>32</v>
      </c>
      <c r="I280" s="208"/>
      <c r="J280" s="209">
        <f>ROUND(I280*H280,0)</f>
        <v>0</v>
      </c>
      <c r="K280" s="205" t="s">
        <v>152</v>
      </c>
      <c r="L280" s="46"/>
      <c r="M280" s="210" t="s">
        <v>5</v>
      </c>
      <c r="N280" s="211" t="s">
        <v>43</v>
      </c>
      <c r="O280" s="47"/>
      <c r="P280" s="212">
        <f>O280*H280</f>
        <v>0</v>
      </c>
      <c r="Q280" s="212">
        <v>0.00267</v>
      </c>
      <c r="R280" s="212">
        <f>Q280*H280</f>
        <v>0.08544</v>
      </c>
      <c r="S280" s="212">
        <v>0</v>
      </c>
      <c r="T280" s="213">
        <f>S280*H280</f>
        <v>0</v>
      </c>
      <c r="AR280" s="24" t="s">
        <v>221</v>
      </c>
      <c r="AT280" s="24" t="s">
        <v>148</v>
      </c>
      <c r="AU280" s="24" t="s">
        <v>80</v>
      </c>
      <c r="AY280" s="24" t="s">
        <v>146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24" t="s">
        <v>11</v>
      </c>
      <c r="BK280" s="214">
        <f>ROUND(I280*H280,0)</f>
        <v>0</v>
      </c>
      <c r="BL280" s="24" t="s">
        <v>221</v>
      </c>
      <c r="BM280" s="24" t="s">
        <v>601</v>
      </c>
    </row>
    <row r="281" spans="2:51" s="11" customFormat="1" ht="13.5">
      <c r="B281" s="215"/>
      <c r="D281" s="216" t="s">
        <v>155</v>
      </c>
      <c r="E281" s="217" t="s">
        <v>5</v>
      </c>
      <c r="F281" s="218" t="s">
        <v>602</v>
      </c>
      <c r="H281" s="219">
        <v>7</v>
      </c>
      <c r="I281" s="220"/>
      <c r="L281" s="215"/>
      <c r="M281" s="221"/>
      <c r="N281" s="222"/>
      <c r="O281" s="222"/>
      <c r="P281" s="222"/>
      <c r="Q281" s="222"/>
      <c r="R281" s="222"/>
      <c r="S281" s="222"/>
      <c r="T281" s="223"/>
      <c r="AT281" s="217" t="s">
        <v>155</v>
      </c>
      <c r="AU281" s="217" t="s">
        <v>80</v>
      </c>
      <c r="AV281" s="11" t="s">
        <v>80</v>
      </c>
      <c r="AW281" s="11" t="s">
        <v>36</v>
      </c>
      <c r="AX281" s="11" t="s">
        <v>72</v>
      </c>
      <c r="AY281" s="217" t="s">
        <v>146</v>
      </c>
    </row>
    <row r="282" spans="2:51" s="12" customFormat="1" ht="13.5">
      <c r="B282" s="224"/>
      <c r="D282" s="216" t="s">
        <v>155</v>
      </c>
      <c r="E282" s="225" t="s">
        <v>5</v>
      </c>
      <c r="F282" s="226" t="s">
        <v>522</v>
      </c>
      <c r="H282" s="227">
        <v>7</v>
      </c>
      <c r="I282" s="228"/>
      <c r="L282" s="224"/>
      <c r="M282" s="229"/>
      <c r="N282" s="230"/>
      <c r="O282" s="230"/>
      <c r="P282" s="230"/>
      <c r="Q282" s="230"/>
      <c r="R282" s="230"/>
      <c r="S282" s="230"/>
      <c r="T282" s="231"/>
      <c r="AT282" s="225" t="s">
        <v>155</v>
      </c>
      <c r="AU282" s="225" t="s">
        <v>80</v>
      </c>
      <c r="AV282" s="12" t="s">
        <v>162</v>
      </c>
      <c r="AW282" s="12" t="s">
        <v>36</v>
      </c>
      <c r="AX282" s="12" t="s">
        <v>72</v>
      </c>
      <c r="AY282" s="225" t="s">
        <v>146</v>
      </c>
    </row>
    <row r="283" spans="2:51" s="11" customFormat="1" ht="13.5">
      <c r="B283" s="215"/>
      <c r="D283" s="216" t="s">
        <v>155</v>
      </c>
      <c r="E283" s="217" t="s">
        <v>5</v>
      </c>
      <c r="F283" s="218" t="s">
        <v>602</v>
      </c>
      <c r="H283" s="219">
        <v>7</v>
      </c>
      <c r="I283" s="220"/>
      <c r="L283" s="215"/>
      <c r="M283" s="221"/>
      <c r="N283" s="222"/>
      <c r="O283" s="222"/>
      <c r="P283" s="222"/>
      <c r="Q283" s="222"/>
      <c r="R283" s="222"/>
      <c r="S283" s="222"/>
      <c r="T283" s="223"/>
      <c r="AT283" s="217" t="s">
        <v>155</v>
      </c>
      <c r="AU283" s="217" t="s">
        <v>80</v>
      </c>
      <c r="AV283" s="11" t="s">
        <v>80</v>
      </c>
      <c r="AW283" s="11" t="s">
        <v>36</v>
      </c>
      <c r="AX283" s="11" t="s">
        <v>72</v>
      </c>
      <c r="AY283" s="217" t="s">
        <v>146</v>
      </c>
    </row>
    <row r="284" spans="2:51" s="12" customFormat="1" ht="13.5">
      <c r="B284" s="224"/>
      <c r="D284" s="216" t="s">
        <v>155</v>
      </c>
      <c r="E284" s="225" t="s">
        <v>5</v>
      </c>
      <c r="F284" s="226" t="s">
        <v>524</v>
      </c>
      <c r="H284" s="227">
        <v>7</v>
      </c>
      <c r="I284" s="228"/>
      <c r="L284" s="224"/>
      <c r="M284" s="229"/>
      <c r="N284" s="230"/>
      <c r="O284" s="230"/>
      <c r="P284" s="230"/>
      <c r="Q284" s="230"/>
      <c r="R284" s="230"/>
      <c r="S284" s="230"/>
      <c r="T284" s="231"/>
      <c r="AT284" s="225" t="s">
        <v>155</v>
      </c>
      <c r="AU284" s="225" t="s">
        <v>80</v>
      </c>
      <c r="AV284" s="12" t="s">
        <v>162</v>
      </c>
      <c r="AW284" s="12" t="s">
        <v>36</v>
      </c>
      <c r="AX284" s="12" t="s">
        <v>72</v>
      </c>
      <c r="AY284" s="225" t="s">
        <v>146</v>
      </c>
    </row>
    <row r="285" spans="2:51" s="11" customFormat="1" ht="13.5">
      <c r="B285" s="215"/>
      <c r="D285" s="216" t="s">
        <v>155</v>
      </c>
      <c r="E285" s="217" t="s">
        <v>5</v>
      </c>
      <c r="F285" s="218" t="s">
        <v>602</v>
      </c>
      <c r="H285" s="219">
        <v>7</v>
      </c>
      <c r="I285" s="220"/>
      <c r="L285" s="215"/>
      <c r="M285" s="221"/>
      <c r="N285" s="222"/>
      <c r="O285" s="222"/>
      <c r="P285" s="222"/>
      <c r="Q285" s="222"/>
      <c r="R285" s="222"/>
      <c r="S285" s="222"/>
      <c r="T285" s="223"/>
      <c r="AT285" s="217" t="s">
        <v>155</v>
      </c>
      <c r="AU285" s="217" t="s">
        <v>80</v>
      </c>
      <c r="AV285" s="11" t="s">
        <v>80</v>
      </c>
      <c r="AW285" s="11" t="s">
        <v>36</v>
      </c>
      <c r="AX285" s="11" t="s">
        <v>72</v>
      </c>
      <c r="AY285" s="217" t="s">
        <v>146</v>
      </c>
    </row>
    <row r="286" spans="2:51" s="12" customFormat="1" ht="13.5">
      <c r="B286" s="224"/>
      <c r="D286" s="216" t="s">
        <v>155</v>
      </c>
      <c r="E286" s="225" t="s">
        <v>5</v>
      </c>
      <c r="F286" s="226" t="s">
        <v>525</v>
      </c>
      <c r="H286" s="227">
        <v>7</v>
      </c>
      <c r="I286" s="228"/>
      <c r="L286" s="224"/>
      <c r="M286" s="229"/>
      <c r="N286" s="230"/>
      <c r="O286" s="230"/>
      <c r="P286" s="230"/>
      <c r="Q286" s="230"/>
      <c r="R286" s="230"/>
      <c r="S286" s="230"/>
      <c r="T286" s="231"/>
      <c r="AT286" s="225" t="s">
        <v>155</v>
      </c>
      <c r="AU286" s="225" t="s">
        <v>80</v>
      </c>
      <c r="AV286" s="12" t="s">
        <v>162</v>
      </c>
      <c r="AW286" s="12" t="s">
        <v>36</v>
      </c>
      <c r="AX286" s="12" t="s">
        <v>72</v>
      </c>
      <c r="AY286" s="225" t="s">
        <v>146</v>
      </c>
    </row>
    <row r="287" spans="2:51" s="11" customFormat="1" ht="13.5">
      <c r="B287" s="215"/>
      <c r="D287" s="216" t="s">
        <v>155</v>
      </c>
      <c r="E287" s="217" t="s">
        <v>5</v>
      </c>
      <c r="F287" s="218" t="s">
        <v>602</v>
      </c>
      <c r="H287" s="219">
        <v>7</v>
      </c>
      <c r="I287" s="220"/>
      <c r="L287" s="215"/>
      <c r="M287" s="221"/>
      <c r="N287" s="222"/>
      <c r="O287" s="222"/>
      <c r="P287" s="222"/>
      <c r="Q287" s="222"/>
      <c r="R287" s="222"/>
      <c r="S287" s="222"/>
      <c r="T287" s="223"/>
      <c r="AT287" s="217" t="s">
        <v>155</v>
      </c>
      <c r="AU287" s="217" t="s">
        <v>80</v>
      </c>
      <c r="AV287" s="11" t="s">
        <v>80</v>
      </c>
      <c r="AW287" s="11" t="s">
        <v>36</v>
      </c>
      <c r="AX287" s="11" t="s">
        <v>72</v>
      </c>
      <c r="AY287" s="217" t="s">
        <v>146</v>
      </c>
    </row>
    <row r="288" spans="2:51" s="12" customFormat="1" ht="13.5">
      <c r="B288" s="224"/>
      <c r="D288" s="216" t="s">
        <v>155</v>
      </c>
      <c r="E288" s="225" t="s">
        <v>5</v>
      </c>
      <c r="F288" s="226" t="s">
        <v>526</v>
      </c>
      <c r="H288" s="227">
        <v>7</v>
      </c>
      <c r="I288" s="228"/>
      <c r="L288" s="224"/>
      <c r="M288" s="229"/>
      <c r="N288" s="230"/>
      <c r="O288" s="230"/>
      <c r="P288" s="230"/>
      <c r="Q288" s="230"/>
      <c r="R288" s="230"/>
      <c r="S288" s="230"/>
      <c r="T288" s="231"/>
      <c r="AT288" s="225" t="s">
        <v>155</v>
      </c>
      <c r="AU288" s="225" t="s">
        <v>80</v>
      </c>
      <c r="AV288" s="12" t="s">
        <v>162</v>
      </c>
      <c r="AW288" s="12" t="s">
        <v>36</v>
      </c>
      <c r="AX288" s="12" t="s">
        <v>72</v>
      </c>
      <c r="AY288" s="225" t="s">
        <v>146</v>
      </c>
    </row>
    <row r="289" spans="2:51" s="11" customFormat="1" ht="13.5">
      <c r="B289" s="215"/>
      <c r="D289" s="216" t="s">
        <v>155</v>
      </c>
      <c r="E289" s="217" t="s">
        <v>5</v>
      </c>
      <c r="F289" s="218" t="s">
        <v>603</v>
      </c>
      <c r="H289" s="219">
        <v>4</v>
      </c>
      <c r="I289" s="220"/>
      <c r="L289" s="215"/>
      <c r="M289" s="221"/>
      <c r="N289" s="222"/>
      <c r="O289" s="222"/>
      <c r="P289" s="222"/>
      <c r="Q289" s="222"/>
      <c r="R289" s="222"/>
      <c r="S289" s="222"/>
      <c r="T289" s="223"/>
      <c r="AT289" s="217" t="s">
        <v>155</v>
      </c>
      <c r="AU289" s="217" t="s">
        <v>80</v>
      </c>
      <c r="AV289" s="11" t="s">
        <v>80</v>
      </c>
      <c r="AW289" s="11" t="s">
        <v>36</v>
      </c>
      <c r="AX289" s="11" t="s">
        <v>72</v>
      </c>
      <c r="AY289" s="217" t="s">
        <v>146</v>
      </c>
    </row>
    <row r="290" spans="2:51" s="12" customFormat="1" ht="13.5">
      <c r="B290" s="224"/>
      <c r="D290" s="216" t="s">
        <v>155</v>
      </c>
      <c r="E290" s="225" t="s">
        <v>5</v>
      </c>
      <c r="F290" s="226" t="s">
        <v>527</v>
      </c>
      <c r="H290" s="227">
        <v>4</v>
      </c>
      <c r="I290" s="228"/>
      <c r="L290" s="224"/>
      <c r="M290" s="229"/>
      <c r="N290" s="230"/>
      <c r="O290" s="230"/>
      <c r="P290" s="230"/>
      <c r="Q290" s="230"/>
      <c r="R290" s="230"/>
      <c r="S290" s="230"/>
      <c r="T290" s="231"/>
      <c r="AT290" s="225" t="s">
        <v>155</v>
      </c>
      <c r="AU290" s="225" t="s">
        <v>80</v>
      </c>
      <c r="AV290" s="12" t="s">
        <v>162</v>
      </c>
      <c r="AW290" s="12" t="s">
        <v>36</v>
      </c>
      <c r="AX290" s="12" t="s">
        <v>72</v>
      </c>
      <c r="AY290" s="225" t="s">
        <v>146</v>
      </c>
    </row>
    <row r="291" spans="2:51" s="13" customFormat="1" ht="13.5">
      <c r="B291" s="242"/>
      <c r="D291" s="216" t="s">
        <v>155</v>
      </c>
      <c r="E291" s="243" t="s">
        <v>5</v>
      </c>
      <c r="F291" s="244" t="s">
        <v>529</v>
      </c>
      <c r="H291" s="245">
        <v>32</v>
      </c>
      <c r="I291" s="246"/>
      <c r="L291" s="242"/>
      <c r="M291" s="247"/>
      <c r="N291" s="248"/>
      <c r="O291" s="248"/>
      <c r="P291" s="248"/>
      <c r="Q291" s="248"/>
      <c r="R291" s="248"/>
      <c r="S291" s="248"/>
      <c r="T291" s="249"/>
      <c r="AT291" s="243" t="s">
        <v>155</v>
      </c>
      <c r="AU291" s="243" t="s">
        <v>80</v>
      </c>
      <c r="AV291" s="13" t="s">
        <v>153</v>
      </c>
      <c r="AW291" s="13" t="s">
        <v>36</v>
      </c>
      <c r="AX291" s="13" t="s">
        <v>11</v>
      </c>
      <c r="AY291" s="243" t="s">
        <v>146</v>
      </c>
    </row>
    <row r="292" spans="2:65" s="1" customFormat="1" ht="16.5" customHeight="1">
      <c r="B292" s="202"/>
      <c r="C292" s="232" t="s">
        <v>604</v>
      </c>
      <c r="D292" s="232" t="s">
        <v>184</v>
      </c>
      <c r="E292" s="233" t="s">
        <v>605</v>
      </c>
      <c r="F292" s="234" t="s">
        <v>606</v>
      </c>
      <c r="G292" s="235" t="s">
        <v>174</v>
      </c>
      <c r="H292" s="236">
        <v>32</v>
      </c>
      <c r="I292" s="237"/>
      <c r="J292" s="238">
        <f>ROUND(I292*H292,0)</f>
        <v>0</v>
      </c>
      <c r="K292" s="234" t="s">
        <v>5</v>
      </c>
      <c r="L292" s="239"/>
      <c r="M292" s="240" t="s">
        <v>5</v>
      </c>
      <c r="N292" s="241" t="s">
        <v>43</v>
      </c>
      <c r="O292" s="47"/>
      <c r="P292" s="212">
        <f>O292*H292</f>
        <v>0</v>
      </c>
      <c r="Q292" s="212">
        <v>0.005</v>
      </c>
      <c r="R292" s="212">
        <f>Q292*H292</f>
        <v>0.16</v>
      </c>
      <c r="S292" s="212">
        <v>0</v>
      </c>
      <c r="T292" s="213">
        <f>S292*H292</f>
        <v>0</v>
      </c>
      <c r="AR292" s="24" t="s">
        <v>100</v>
      </c>
      <c r="AT292" s="24" t="s">
        <v>184</v>
      </c>
      <c r="AU292" s="24" t="s">
        <v>80</v>
      </c>
      <c r="AY292" s="24" t="s">
        <v>146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24" t="s">
        <v>11</v>
      </c>
      <c r="BK292" s="214">
        <f>ROUND(I292*H292,0)</f>
        <v>0</v>
      </c>
      <c r="BL292" s="24" t="s">
        <v>221</v>
      </c>
      <c r="BM292" s="24" t="s">
        <v>607</v>
      </c>
    </row>
    <row r="293" spans="2:65" s="1" customFormat="1" ht="25.5" customHeight="1">
      <c r="B293" s="202"/>
      <c r="C293" s="203" t="s">
        <v>608</v>
      </c>
      <c r="D293" s="203" t="s">
        <v>148</v>
      </c>
      <c r="E293" s="204" t="s">
        <v>609</v>
      </c>
      <c r="F293" s="205" t="s">
        <v>610</v>
      </c>
      <c r="G293" s="206" t="s">
        <v>159</v>
      </c>
      <c r="H293" s="207">
        <v>50</v>
      </c>
      <c r="I293" s="208"/>
      <c r="J293" s="209">
        <f>ROUND(I293*H293,0)</f>
        <v>0</v>
      </c>
      <c r="K293" s="205" t="s">
        <v>152</v>
      </c>
      <c r="L293" s="46"/>
      <c r="M293" s="210" t="s">
        <v>5</v>
      </c>
      <c r="N293" s="211" t="s">
        <v>43</v>
      </c>
      <c r="O293" s="47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24" t="s">
        <v>221</v>
      </c>
      <c r="AT293" s="24" t="s">
        <v>148</v>
      </c>
      <c r="AU293" s="24" t="s">
        <v>80</v>
      </c>
      <c r="AY293" s="24" t="s">
        <v>146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4" t="s">
        <v>11</v>
      </c>
      <c r="BK293" s="214">
        <f>ROUND(I293*H293,0)</f>
        <v>0</v>
      </c>
      <c r="BL293" s="24" t="s">
        <v>221</v>
      </c>
      <c r="BM293" s="24" t="s">
        <v>611</v>
      </c>
    </row>
    <row r="294" spans="2:51" s="11" customFormat="1" ht="13.5">
      <c r="B294" s="215"/>
      <c r="D294" s="216" t="s">
        <v>155</v>
      </c>
      <c r="E294" s="217" t="s">
        <v>5</v>
      </c>
      <c r="F294" s="218" t="s">
        <v>612</v>
      </c>
      <c r="H294" s="219">
        <v>32</v>
      </c>
      <c r="I294" s="220"/>
      <c r="L294" s="215"/>
      <c r="M294" s="221"/>
      <c r="N294" s="222"/>
      <c r="O294" s="222"/>
      <c r="P294" s="222"/>
      <c r="Q294" s="222"/>
      <c r="R294" s="222"/>
      <c r="S294" s="222"/>
      <c r="T294" s="223"/>
      <c r="AT294" s="217" t="s">
        <v>155</v>
      </c>
      <c r="AU294" s="217" t="s">
        <v>80</v>
      </c>
      <c r="AV294" s="11" t="s">
        <v>80</v>
      </c>
      <c r="AW294" s="11" t="s">
        <v>36</v>
      </c>
      <c r="AX294" s="11" t="s">
        <v>72</v>
      </c>
      <c r="AY294" s="217" t="s">
        <v>146</v>
      </c>
    </row>
    <row r="295" spans="2:51" s="12" customFormat="1" ht="13.5">
      <c r="B295" s="224"/>
      <c r="D295" s="216" t="s">
        <v>155</v>
      </c>
      <c r="E295" s="225" t="s">
        <v>5</v>
      </c>
      <c r="F295" s="226" t="s">
        <v>613</v>
      </c>
      <c r="H295" s="227">
        <v>32</v>
      </c>
      <c r="I295" s="228"/>
      <c r="L295" s="224"/>
      <c r="M295" s="229"/>
      <c r="N295" s="230"/>
      <c r="O295" s="230"/>
      <c r="P295" s="230"/>
      <c r="Q295" s="230"/>
      <c r="R295" s="230"/>
      <c r="S295" s="230"/>
      <c r="T295" s="231"/>
      <c r="AT295" s="225" t="s">
        <v>155</v>
      </c>
      <c r="AU295" s="225" t="s">
        <v>80</v>
      </c>
      <c r="AV295" s="12" t="s">
        <v>162</v>
      </c>
      <c r="AW295" s="12" t="s">
        <v>36</v>
      </c>
      <c r="AX295" s="12" t="s">
        <v>72</v>
      </c>
      <c r="AY295" s="225" t="s">
        <v>146</v>
      </c>
    </row>
    <row r="296" spans="2:51" s="13" customFormat="1" ht="13.5">
      <c r="B296" s="242"/>
      <c r="D296" s="216" t="s">
        <v>155</v>
      </c>
      <c r="E296" s="243" t="s">
        <v>98</v>
      </c>
      <c r="F296" s="244" t="s">
        <v>529</v>
      </c>
      <c r="H296" s="245">
        <v>32</v>
      </c>
      <c r="I296" s="246"/>
      <c r="L296" s="242"/>
      <c r="M296" s="247"/>
      <c r="N296" s="248"/>
      <c r="O296" s="248"/>
      <c r="P296" s="248"/>
      <c r="Q296" s="248"/>
      <c r="R296" s="248"/>
      <c r="S296" s="248"/>
      <c r="T296" s="249"/>
      <c r="AT296" s="243" t="s">
        <v>155</v>
      </c>
      <c r="AU296" s="243" t="s">
        <v>80</v>
      </c>
      <c r="AV296" s="13" t="s">
        <v>153</v>
      </c>
      <c r="AW296" s="13" t="s">
        <v>36</v>
      </c>
      <c r="AX296" s="13" t="s">
        <v>72</v>
      </c>
      <c r="AY296" s="243" t="s">
        <v>146</v>
      </c>
    </row>
    <row r="297" spans="2:51" s="11" customFormat="1" ht="13.5">
      <c r="B297" s="215"/>
      <c r="D297" s="216" t="s">
        <v>155</v>
      </c>
      <c r="E297" s="217" t="s">
        <v>5</v>
      </c>
      <c r="F297" s="218" t="s">
        <v>614</v>
      </c>
      <c r="H297" s="219">
        <v>18</v>
      </c>
      <c r="I297" s="220"/>
      <c r="L297" s="215"/>
      <c r="M297" s="221"/>
      <c r="N297" s="222"/>
      <c r="O297" s="222"/>
      <c r="P297" s="222"/>
      <c r="Q297" s="222"/>
      <c r="R297" s="222"/>
      <c r="S297" s="222"/>
      <c r="T297" s="223"/>
      <c r="AT297" s="217" t="s">
        <v>155</v>
      </c>
      <c r="AU297" s="217" t="s">
        <v>80</v>
      </c>
      <c r="AV297" s="11" t="s">
        <v>80</v>
      </c>
      <c r="AW297" s="11" t="s">
        <v>36</v>
      </c>
      <c r="AX297" s="11" t="s">
        <v>72</v>
      </c>
      <c r="AY297" s="217" t="s">
        <v>146</v>
      </c>
    </row>
    <row r="298" spans="2:51" s="12" customFormat="1" ht="13.5">
      <c r="B298" s="224"/>
      <c r="D298" s="216" t="s">
        <v>155</v>
      </c>
      <c r="E298" s="225" t="s">
        <v>5</v>
      </c>
      <c r="F298" s="226" t="s">
        <v>613</v>
      </c>
      <c r="H298" s="227">
        <v>18</v>
      </c>
      <c r="I298" s="228"/>
      <c r="L298" s="224"/>
      <c r="M298" s="229"/>
      <c r="N298" s="230"/>
      <c r="O298" s="230"/>
      <c r="P298" s="230"/>
      <c r="Q298" s="230"/>
      <c r="R298" s="230"/>
      <c r="S298" s="230"/>
      <c r="T298" s="231"/>
      <c r="AT298" s="225" t="s">
        <v>155</v>
      </c>
      <c r="AU298" s="225" t="s">
        <v>80</v>
      </c>
      <c r="AV298" s="12" t="s">
        <v>162</v>
      </c>
      <c r="AW298" s="12" t="s">
        <v>36</v>
      </c>
      <c r="AX298" s="12" t="s">
        <v>72</v>
      </c>
      <c r="AY298" s="225" t="s">
        <v>146</v>
      </c>
    </row>
    <row r="299" spans="2:51" s="13" customFormat="1" ht="13.5">
      <c r="B299" s="242"/>
      <c r="D299" s="216" t="s">
        <v>155</v>
      </c>
      <c r="E299" s="243" t="s">
        <v>101</v>
      </c>
      <c r="F299" s="244" t="s">
        <v>529</v>
      </c>
      <c r="H299" s="245">
        <v>18</v>
      </c>
      <c r="I299" s="246"/>
      <c r="L299" s="242"/>
      <c r="M299" s="247"/>
      <c r="N299" s="248"/>
      <c r="O299" s="248"/>
      <c r="P299" s="248"/>
      <c r="Q299" s="248"/>
      <c r="R299" s="248"/>
      <c r="S299" s="248"/>
      <c r="T299" s="249"/>
      <c r="AT299" s="243" t="s">
        <v>155</v>
      </c>
      <c r="AU299" s="243" t="s">
        <v>80</v>
      </c>
      <c r="AV299" s="13" t="s">
        <v>153</v>
      </c>
      <c r="AW299" s="13" t="s">
        <v>36</v>
      </c>
      <c r="AX299" s="13" t="s">
        <v>72</v>
      </c>
      <c r="AY299" s="243" t="s">
        <v>146</v>
      </c>
    </row>
    <row r="300" spans="2:51" s="11" customFormat="1" ht="13.5">
      <c r="B300" s="215"/>
      <c r="D300" s="216" t="s">
        <v>155</v>
      </c>
      <c r="E300" s="217" t="s">
        <v>5</v>
      </c>
      <c r="F300" s="218" t="s">
        <v>98</v>
      </c>
      <c r="H300" s="219">
        <v>32</v>
      </c>
      <c r="I300" s="220"/>
      <c r="L300" s="215"/>
      <c r="M300" s="221"/>
      <c r="N300" s="222"/>
      <c r="O300" s="222"/>
      <c r="P300" s="222"/>
      <c r="Q300" s="222"/>
      <c r="R300" s="222"/>
      <c r="S300" s="222"/>
      <c r="T300" s="223"/>
      <c r="AT300" s="217" t="s">
        <v>155</v>
      </c>
      <c r="AU300" s="217" t="s">
        <v>80</v>
      </c>
      <c r="AV300" s="11" t="s">
        <v>80</v>
      </c>
      <c r="AW300" s="11" t="s">
        <v>36</v>
      </c>
      <c r="AX300" s="11" t="s">
        <v>72</v>
      </c>
      <c r="AY300" s="217" t="s">
        <v>146</v>
      </c>
    </row>
    <row r="301" spans="2:51" s="11" customFormat="1" ht="13.5">
      <c r="B301" s="215"/>
      <c r="D301" s="216" t="s">
        <v>155</v>
      </c>
      <c r="E301" s="217" t="s">
        <v>5</v>
      </c>
      <c r="F301" s="218" t="s">
        <v>101</v>
      </c>
      <c r="H301" s="219">
        <v>18</v>
      </c>
      <c r="I301" s="220"/>
      <c r="L301" s="215"/>
      <c r="M301" s="221"/>
      <c r="N301" s="222"/>
      <c r="O301" s="222"/>
      <c r="P301" s="222"/>
      <c r="Q301" s="222"/>
      <c r="R301" s="222"/>
      <c r="S301" s="222"/>
      <c r="T301" s="223"/>
      <c r="AT301" s="217" t="s">
        <v>155</v>
      </c>
      <c r="AU301" s="217" t="s">
        <v>80</v>
      </c>
      <c r="AV301" s="11" t="s">
        <v>80</v>
      </c>
      <c r="AW301" s="11" t="s">
        <v>36</v>
      </c>
      <c r="AX301" s="11" t="s">
        <v>72</v>
      </c>
      <c r="AY301" s="217" t="s">
        <v>146</v>
      </c>
    </row>
    <row r="302" spans="2:51" s="13" customFormat="1" ht="13.5">
      <c r="B302" s="242"/>
      <c r="D302" s="216" t="s">
        <v>155</v>
      </c>
      <c r="E302" s="243" t="s">
        <v>5</v>
      </c>
      <c r="F302" s="244" t="s">
        <v>529</v>
      </c>
      <c r="H302" s="245">
        <v>50</v>
      </c>
      <c r="I302" s="246"/>
      <c r="L302" s="242"/>
      <c r="M302" s="247"/>
      <c r="N302" s="248"/>
      <c r="O302" s="248"/>
      <c r="P302" s="248"/>
      <c r="Q302" s="248"/>
      <c r="R302" s="248"/>
      <c r="S302" s="248"/>
      <c r="T302" s="249"/>
      <c r="AT302" s="243" t="s">
        <v>155</v>
      </c>
      <c r="AU302" s="243" t="s">
        <v>80</v>
      </c>
      <c r="AV302" s="13" t="s">
        <v>153</v>
      </c>
      <c r="AW302" s="13" t="s">
        <v>36</v>
      </c>
      <c r="AX302" s="13" t="s">
        <v>11</v>
      </c>
      <c r="AY302" s="243" t="s">
        <v>146</v>
      </c>
    </row>
    <row r="303" spans="2:65" s="1" customFormat="1" ht="16.5" customHeight="1">
      <c r="B303" s="202"/>
      <c r="C303" s="203" t="s">
        <v>615</v>
      </c>
      <c r="D303" s="203" t="s">
        <v>148</v>
      </c>
      <c r="E303" s="204" t="s">
        <v>616</v>
      </c>
      <c r="F303" s="205" t="s">
        <v>617</v>
      </c>
      <c r="G303" s="206" t="s">
        <v>165</v>
      </c>
      <c r="H303" s="207">
        <v>0.378</v>
      </c>
      <c r="I303" s="208"/>
      <c r="J303" s="209">
        <f>ROUND(I303*H303,0)</f>
        <v>0</v>
      </c>
      <c r="K303" s="205" t="s">
        <v>152</v>
      </c>
      <c r="L303" s="46"/>
      <c r="M303" s="210" t="s">
        <v>5</v>
      </c>
      <c r="N303" s="211" t="s">
        <v>43</v>
      </c>
      <c r="O303" s="47"/>
      <c r="P303" s="212">
        <f>O303*H303</f>
        <v>0</v>
      </c>
      <c r="Q303" s="212">
        <v>0.0126574</v>
      </c>
      <c r="R303" s="212">
        <f>Q303*H303</f>
        <v>0.0047844972</v>
      </c>
      <c r="S303" s="212">
        <v>0</v>
      </c>
      <c r="T303" s="213">
        <f>S303*H303</f>
        <v>0</v>
      </c>
      <c r="AR303" s="24" t="s">
        <v>221</v>
      </c>
      <c r="AT303" s="24" t="s">
        <v>148</v>
      </c>
      <c r="AU303" s="24" t="s">
        <v>80</v>
      </c>
      <c r="AY303" s="24" t="s">
        <v>146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24" t="s">
        <v>11</v>
      </c>
      <c r="BK303" s="214">
        <f>ROUND(I303*H303,0)</f>
        <v>0</v>
      </c>
      <c r="BL303" s="24" t="s">
        <v>221</v>
      </c>
      <c r="BM303" s="24" t="s">
        <v>618</v>
      </c>
    </row>
    <row r="304" spans="2:51" s="11" customFormat="1" ht="13.5">
      <c r="B304" s="215"/>
      <c r="D304" s="216" t="s">
        <v>155</v>
      </c>
      <c r="E304" s="217" t="s">
        <v>5</v>
      </c>
      <c r="F304" s="218" t="s">
        <v>596</v>
      </c>
      <c r="H304" s="219">
        <v>0.205</v>
      </c>
      <c r="I304" s="220"/>
      <c r="L304" s="215"/>
      <c r="M304" s="221"/>
      <c r="N304" s="222"/>
      <c r="O304" s="222"/>
      <c r="P304" s="222"/>
      <c r="Q304" s="222"/>
      <c r="R304" s="222"/>
      <c r="S304" s="222"/>
      <c r="T304" s="223"/>
      <c r="AT304" s="217" t="s">
        <v>155</v>
      </c>
      <c r="AU304" s="217" t="s">
        <v>80</v>
      </c>
      <c r="AV304" s="11" t="s">
        <v>80</v>
      </c>
      <c r="AW304" s="11" t="s">
        <v>36</v>
      </c>
      <c r="AX304" s="11" t="s">
        <v>72</v>
      </c>
      <c r="AY304" s="217" t="s">
        <v>146</v>
      </c>
    </row>
    <row r="305" spans="2:51" s="11" customFormat="1" ht="13.5">
      <c r="B305" s="215"/>
      <c r="D305" s="216" t="s">
        <v>155</v>
      </c>
      <c r="E305" s="217" t="s">
        <v>5</v>
      </c>
      <c r="F305" s="218" t="s">
        <v>597</v>
      </c>
      <c r="H305" s="219">
        <v>0.173</v>
      </c>
      <c r="I305" s="220"/>
      <c r="L305" s="215"/>
      <c r="M305" s="221"/>
      <c r="N305" s="222"/>
      <c r="O305" s="222"/>
      <c r="P305" s="222"/>
      <c r="Q305" s="222"/>
      <c r="R305" s="222"/>
      <c r="S305" s="222"/>
      <c r="T305" s="223"/>
      <c r="AT305" s="217" t="s">
        <v>155</v>
      </c>
      <c r="AU305" s="217" t="s">
        <v>80</v>
      </c>
      <c r="AV305" s="11" t="s">
        <v>80</v>
      </c>
      <c r="AW305" s="11" t="s">
        <v>36</v>
      </c>
      <c r="AX305" s="11" t="s">
        <v>72</v>
      </c>
      <c r="AY305" s="217" t="s">
        <v>146</v>
      </c>
    </row>
    <row r="306" spans="2:51" s="12" customFormat="1" ht="13.5">
      <c r="B306" s="224"/>
      <c r="D306" s="216" t="s">
        <v>155</v>
      </c>
      <c r="E306" s="225" t="s">
        <v>5</v>
      </c>
      <c r="F306" s="226" t="s">
        <v>182</v>
      </c>
      <c r="H306" s="227">
        <v>0.378</v>
      </c>
      <c r="I306" s="228"/>
      <c r="L306" s="224"/>
      <c r="M306" s="229"/>
      <c r="N306" s="230"/>
      <c r="O306" s="230"/>
      <c r="P306" s="230"/>
      <c r="Q306" s="230"/>
      <c r="R306" s="230"/>
      <c r="S306" s="230"/>
      <c r="T306" s="231"/>
      <c r="AT306" s="225" t="s">
        <v>155</v>
      </c>
      <c r="AU306" s="225" t="s">
        <v>80</v>
      </c>
      <c r="AV306" s="12" t="s">
        <v>162</v>
      </c>
      <c r="AW306" s="12" t="s">
        <v>36</v>
      </c>
      <c r="AX306" s="12" t="s">
        <v>11</v>
      </c>
      <c r="AY306" s="225" t="s">
        <v>146</v>
      </c>
    </row>
    <row r="307" spans="2:65" s="1" customFormat="1" ht="16.5" customHeight="1">
      <c r="B307" s="202"/>
      <c r="C307" s="232" t="s">
        <v>619</v>
      </c>
      <c r="D307" s="232" t="s">
        <v>184</v>
      </c>
      <c r="E307" s="233" t="s">
        <v>620</v>
      </c>
      <c r="F307" s="234" t="s">
        <v>621</v>
      </c>
      <c r="G307" s="235" t="s">
        <v>165</v>
      </c>
      <c r="H307" s="236">
        <v>0.415</v>
      </c>
      <c r="I307" s="237"/>
      <c r="J307" s="238">
        <f>ROUND(I307*H307,0)</f>
        <v>0</v>
      </c>
      <c r="K307" s="234" t="s">
        <v>152</v>
      </c>
      <c r="L307" s="239"/>
      <c r="M307" s="240" t="s">
        <v>5</v>
      </c>
      <c r="N307" s="241" t="s">
        <v>43</v>
      </c>
      <c r="O307" s="47"/>
      <c r="P307" s="212">
        <f>O307*H307</f>
        <v>0</v>
      </c>
      <c r="Q307" s="212">
        <v>0.55</v>
      </c>
      <c r="R307" s="212">
        <f>Q307*H307</f>
        <v>0.22825</v>
      </c>
      <c r="S307" s="212">
        <v>0</v>
      </c>
      <c r="T307" s="213">
        <f>S307*H307</f>
        <v>0</v>
      </c>
      <c r="AR307" s="24" t="s">
        <v>100</v>
      </c>
      <c r="AT307" s="24" t="s">
        <v>184</v>
      </c>
      <c r="AU307" s="24" t="s">
        <v>80</v>
      </c>
      <c r="AY307" s="24" t="s">
        <v>146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24" t="s">
        <v>11</v>
      </c>
      <c r="BK307" s="214">
        <f>ROUND(I307*H307,0)</f>
        <v>0</v>
      </c>
      <c r="BL307" s="24" t="s">
        <v>221</v>
      </c>
      <c r="BM307" s="24" t="s">
        <v>622</v>
      </c>
    </row>
    <row r="308" spans="2:51" s="11" customFormat="1" ht="13.5">
      <c r="B308" s="215"/>
      <c r="D308" s="216" t="s">
        <v>155</v>
      </c>
      <c r="E308" s="217" t="s">
        <v>5</v>
      </c>
      <c r="F308" s="218" t="s">
        <v>623</v>
      </c>
      <c r="H308" s="219">
        <v>0.225</v>
      </c>
      <c r="I308" s="220"/>
      <c r="L308" s="215"/>
      <c r="M308" s="221"/>
      <c r="N308" s="222"/>
      <c r="O308" s="222"/>
      <c r="P308" s="222"/>
      <c r="Q308" s="222"/>
      <c r="R308" s="222"/>
      <c r="S308" s="222"/>
      <c r="T308" s="223"/>
      <c r="AT308" s="217" t="s">
        <v>155</v>
      </c>
      <c r="AU308" s="217" t="s">
        <v>80</v>
      </c>
      <c r="AV308" s="11" t="s">
        <v>80</v>
      </c>
      <c r="AW308" s="11" t="s">
        <v>36</v>
      </c>
      <c r="AX308" s="11" t="s">
        <v>72</v>
      </c>
      <c r="AY308" s="217" t="s">
        <v>146</v>
      </c>
    </row>
    <row r="309" spans="2:51" s="11" customFormat="1" ht="13.5">
      <c r="B309" s="215"/>
      <c r="D309" s="216" t="s">
        <v>155</v>
      </c>
      <c r="E309" s="217" t="s">
        <v>5</v>
      </c>
      <c r="F309" s="218" t="s">
        <v>624</v>
      </c>
      <c r="H309" s="219">
        <v>0.19</v>
      </c>
      <c r="I309" s="220"/>
      <c r="L309" s="215"/>
      <c r="M309" s="221"/>
      <c r="N309" s="222"/>
      <c r="O309" s="222"/>
      <c r="P309" s="222"/>
      <c r="Q309" s="222"/>
      <c r="R309" s="222"/>
      <c r="S309" s="222"/>
      <c r="T309" s="223"/>
      <c r="AT309" s="217" t="s">
        <v>155</v>
      </c>
      <c r="AU309" s="217" t="s">
        <v>80</v>
      </c>
      <c r="AV309" s="11" t="s">
        <v>80</v>
      </c>
      <c r="AW309" s="11" t="s">
        <v>36</v>
      </c>
      <c r="AX309" s="11" t="s">
        <v>72</v>
      </c>
      <c r="AY309" s="217" t="s">
        <v>146</v>
      </c>
    </row>
    <row r="310" spans="2:51" s="12" customFormat="1" ht="13.5">
      <c r="B310" s="224"/>
      <c r="D310" s="216" t="s">
        <v>155</v>
      </c>
      <c r="E310" s="225" t="s">
        <v>5</v>
      </c>
      <c r="F310" s="226" t="s">
        <v>182</v>
      </c>
      <c r="H310" s="227">
        <v>0.415</v>
      </c>
      <c r="I310" s="228"/>
      <c r="L310" s="224"/>
      <c r="M310" s="229"/>
      <c r="N310" s="230"/>
      <c r="O310" s="230"/>
      <c r="P310" s="230"/>
      <c r="Q310" s="230"/>
      <c r="R310" s="230"/>
      <c r="S310" s="230"/>
      <c r="T310" s="231"/>
      <c r="AT310" s="225" t="s">
        <v>155</v>
      </c>
      <c r="AU310" s="225" t="s">
        <v>80</v>
      </c>
      <c r="AV310" s="12" t="s">
        <v>162</v>
      </c>
      <c r="AW310" s="12" t="s">
        <v>36</v>
      </c>
      <c r="AX310" s="12" t="s">
        <v>11</v>
      </c>
      <c r="AY310" s="225" t="s">
        <v>146</v>
      </c>
    </row>
    <row r="311" spans="2:65" s="1" customFormat="1" ht="25.5" customHeight="1">
      <c r="B311" s="202"/>
      <c r="C311" s="203" t="s">
        <v>625</v>
      </c>
      <c r="D311" s="203" t="s">
        <v>148</v>
      </c>
      <c r="E311" s="204" t="s">
        <v>626</v>
      </c>
      <c r="F311" s="205" t="s">
        <v>627</v>
      </c>
      <c r="G311" s="206" t="s">
        <v>159</v>
      </c>
      <c r="H311" s="207">
        <v>208.8</v>
      </c>
      <c r="I311" s="208"/>
      <c r="J311" s="209">
        <f>ROUND(I311*H311,0)</f>
        <v>0</v>
      </c>
      <c r="K311" s="205" t="s">
        <v>152</v>
      </c>
      <c r="L311" s="46"/>
      <c r="M311" s="210" t="s">
        <v>5</v>
      </c>
      <c r="N311" s="211" t="s">
        <v>43</v>
      </c>
      <c r="O311" s="47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24" t="s">
        <v>221</v>
      </c>
      <c r="AT311" s="24" t="s">
        <v>148</v>
      </c>
      <c r="AU311" s="24" t="s">
        <v>80</v>
      </c>
      <c r="AY311" s="24" t="s">
        <v>146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24" t="s">
        <v>11</v>
      </c>
      <c r="BK311" s="214">
        <f>ROUND(I311*H311,0)</f>
        <v>0</v>
      </c>
      <c r="BL311" s="24" t="s">
        <v>221</v>
      </c>
      <c r="BM311" s="24" t="s">
        <v>628</v>
      </c>
    </row>
    <row r="312" spans="2:51" s="11" customFormat="1" ht="13.5">
      <c r="B312" s="215"/>
      <c r="D312" s="216" t="s">
        <v>155</v>
      </c>
      <c r="E312" s="217" t="s">
        <v>5</v>
      </c>
      <c r="F312" s="218" t="s">
        <v>629</v>
      </c>
      <c r="H312" s="219">
        <v>45.4</v>
      </c>
      <c r="I312" s="220"/>
      <c r="L312" s="215"/>
      <c r="M312" s="221"/>
      <c r="N312" s="222"/>
      <c r="O312" s="222"/>
      <c r="P312" s="222"/>
      <c r="Q312" s="222"/>
      <c r="R312" s="222"/>
      <c r="S312" s="222"/>
      <c r="T312" s="223"/>
      <c r="AT312" s="217" t="s">
        <v>155</v>
      </c>
      <c r="AU312" s="217" t="s">
        <v>80</v>
      </c>
      <c r="AV312" s="11" t="s">
        <v>80</v>
      </c>
      <c r="AW312" s="11" t="s">
        <v>36</v>
      </c>
      <c r="AX312" s="11" t="s">
        <v>72</v>
      </c>
      <c r="AY312" s="217" t="s">
        <v>146</v>
      </c>
    </row>
    <row r="313" spans="2:51" s="12" customFormat="1" ht="13.5">
      <c r="B313" s="224"/>
      <c r="D313" s="216" t="s">
        <v>155</v>
      </c>
      <c r="E313" s="225" t="s">
        <v>5</v>
      </c>
      <c r="F313" s="226" t="s">
        <v>630</v>
      </c>
      <c r="H313" s="227">
        <v>45.4</v>
      </c>
      <c r="I313" s="228"/>
      <c r="L313" s="224"/>
      <c r="M313" s="229"/>
      <c r="N313" s="230"/>
      <c r="O313" s="230"/>
      <c r="P313" s="230"/>
      <c r="Q313" s="230"/>
      <c r="R313" s="230"/>
      <c r="S313" s="230"/>
      <c r="T313" s="231"/>
      <c r="AT313" s="225" t="s">
        <v>155</v>
      </c>
      <c r="AU313" s="225" t="s">
        <v>80</v>
      </c>
      <c r="AV313" s="12" t="s">
        <v>162</v>
      </c>
      <c r="AW313" s="12" t="s">
        <v>36</v>
      </c>
      <c r="AX313" s="12" t="s">
        <v>72</v>
      </c>
      <c r="AY313" s="225" t="s">
        <v>146</v>
      </c>
    </row>
    <row r="314" spans="2:51" s="11" customFormat="1" ht="13.5">
      <c r="B314" s="215"/>
      <c r="D314" s="216" t="s">
        <v>155</v>
      </c>
      <c r="E314" s="217" t="s">
        <v>5</v>
      </c>
      <c r="F314" s="218" t="s">
        <v>629</v>
      </c>
      <c r="H314" s="219">
        <v>45.4</v>
      </c>
      <c r="I314" s="220"/>
      <c r="L314" s="215"/>
      <c r="M314" s="221"/>
      <c r="N314" s="222"/>
      <c r="O314" s="222"/>
      <c r="P314" s="222"/>
      <c r="Q314" s="222"/>
      <c r="R314" s="222"/>
      <c r="S314" s="222"/>
      <c r="T314" s="223"/>
      <c r="AT314" s="217" t="s">
        <v>155</v>
      </c>
      <c r="AU314" s="217" t="s">
        <v>80</v>
      </c>
      <c r="AV314" s="11" t="s">
        <v>80</v>
      </c>
      <c r="AW314" s="11" t="s">
        <v>36</v>
      </c>
      <c r="AX314" s="11" t="s">
        <v>72</v>
      </c>
      <c r="AY314" s="217" t="s">
        <v>146</v>
      </c>
    </row>
    <row r="315" spans="2:51" s="12" customFormat="1" ht="13.5">
      <c r="B315" s="224"/>
      <c r="D315" s="216" t="s">
        <v>155</v>
      </c>
      <c r="E315" s="225" t="s">
        <v>5</v>
      </c>
      <c r="F315" s="226" t="s">
        <v>631</v>
      </c>
      <c r="H315" s="227">
        <v>45.4</v>
      </c>
      <c r="I315" s="228"/>
      <c r="L315" s="224"/>
      <c r="M315" s="229"/>
      <c r="N315" s="230"/>
      <c r="O315" s="230"/>
      <c r="P315" s="230"/>
      <c r="Q315" s="230"/>
      <c r="R315" s="230"/>
      <c r="S315" s="230"/>
      <c r="T315" s="231"/>
      <c r="AT315" s="225" t="s">
        <v>155</v>
      </c>
      <c r="AU315" s="225" t="s">
        <v>80</v>
      </c>
      <c r="AV315" s="12" t="s">
        <v>162</v>
      </c>
      <c r="AW315" s="12" t="s">
        <v>36</v>
      </c>
      <c r="AX315" s="12" t="s">
        <v>72</v>
      </c>
      <c r="AY315" s="225" t="s">
        <v>146</v>
      </c>
    </row>
    <row r="316" spans="2:51" s="11" customFormat="1" ht="13.5">
      <c r="B316" s="215"/>
      <c r="D316" s="216" t="s">
        <v>155</v>
      </c>
      <c r="E316" s="217" t="s">
        <v>5</v>
      </c>
      <c r="F316" s="218" t="s">
        <v>629</v>
      </c>
      <c r="H316" s="219">
        <v>45.4</v>
      </c>
      <c r="I316" s="220"/>
      <c r="L316" s="215"/>
      <c r="M316" s="221"/>
      <c r="N316" s="222"/>
      <c r="O316" s="222"/>
      <c r="P316" s="222"/>
      <c r="Q316" s="222"/>
      <c r="R316" s="222"/>
      <c r="S316" s="222"/>
      <c r="T316" s="223"/>
      <c r="AT316" s="217" t="s">
        <v>155</v>
      </c>
      <c r="AU316" s="217" t="s">
        <v>80</v>
      </c>
      <c r="AV316" s="11" t="s">
        <v>80</v>
      </c>
      <c r="AW316" s="11" t="s">
        <v>36</v>
      </c>
      <c r="AX316" s="11" t="s">
        <v>72</v>
      </c>
      <c r="AY316" s="217" t="s">
        <v>146</v>
      </c>
    </row>
    <row r="317" spans="2:51" s="12" customFormat="1" ht="13.5">
      <c r="B317" s="224"/>
      <c r="D317" s="216" t="s">
        <v>155</v>
      </c>
      <c r="E317" s="225" t="s">
        <v>5</v>
      </c>
      <c r="F317" s="226" t="s">
        <v>525</v>
      </c>
      <c r="H317" s="227">
        <v>45.4</v>
      </c>
      <c r="I317" s="228"/>
      <c r="L317" s="224"/>
      <c r="M317" s="229"/>
      <c r="N317" s="230"/>
      <c r="O317" s="230"/>
      <c r="P317" s="230"/>
      <c r="Q317" s="230"/>
      <c r="R317" s="230"/>
      <c r="S317" s="230"/>
      <c r="T317" s="231"/>
      <c r="AT317" s="225" t="s">
        <v>155</v>
      </c>
      <c r="AU317" s="225" t="s">
        <v>80</v>
      </c>
      <c r="AV317" s="12" t="s">
        <v>162</v>
      </c>
      <c r="AW317" s="12" t="s">
        <v>36</v>
      </c>
      <c r="AX317" s="12" t="s">
        <v>72</v>
      </c>
      <c r="AY317" s="225" t="s">
        <v>146</v>
      </c>
    </row>
    <row r="318" spans="2:51" s="11" customFormat="1" ht="13.5">
      <c r="B318" s="215"/>
      <c r="D318" s="216" t="s">
        <v>155</v>
      </c>
      <c r="E318" s="217" t="s">
        <v>5</v>
      </c>
      <c r="F318" s="218" t="s">
        <v>629</v>
      </c>
      <c r="H318" s="219">
        <v>45.4</v>
      </c>
      <c r="I318" s="220"/>
      <c r="L318" s="215"/>
      <c r="M318" s="221"/>
      <c r="N318" s="222"/>
      <c r="O318" s="222"/>
      <c r="P318" s="222"/>
      <c r="Q318" s="222"/>
      <c r="R318" s="222"/>
      <c r="S318" s="222"/>
      <c r="T318" s="223"/>
      <c r="AT318" s="217" t="s">
        <v>155</v>
      </c>
      <c r="AU318" s="217" t="s">
        <v>80</v>
      </c>
      <c r="AV318" s="11" t="s">
        <v>80</v>
      </c>
      <c r="AW318" s="11" t="s">
        <v>36</v>
      </c>
      <c r="AX318" s="11" t="s">
        <v>72</v>
      </c>
      <c r="AY318" s="217" t="s">
        <v>146</v>
      </c>
    </row>
    <row r="319" spans="2:51" s="12" customFormat="1" ht="13.5">
      <c r="B319" s="224"/>
      <c r="D319" s="216" t="s">
        <v>155</v>
      </c>
      <c r="E319" s="225" t="s">
        <v>5</v>
      </c>
      <c r="F319" s="226" t="s">
        <v>526</v>
      </c>
      <c r="H319" s="227">
        <v>45.4</v>
      </c>
      <c r="I319" s="228"/>
      <c r="L319" s="224"/>
      <c r="M319" s="229"/>
      <c r="N319" s="230"/>
      <c r="O319" s="230"/>
      <c r="P319" s="230"/>
      <c r="Q319" s="230"/>
      <c r="R319" s="230"/>
      <c r="S319" s="230"/>
      <c r="T319" s="231"/>
      <c r="AT319" s="225" t="s">
        <v>155</v>
      </c>
      <c r="AU319" s="225" t="s">
        <v>80</v>
      </c>
      <c r="AV319" s="12" t="s">
        <v>162</v>
      </c>
      <c r="AW319" s="12" t="s">
        <v>36</v>
      </c>
      <c r="AX319" s="12" t="s">
        <v>72</v>
      </c>
      <c r="AY319" s="225" t="s">
        <v>146</v>
      </c>
    </row>
    <row r="320" spans="2:51" s="11" customFormat="1" ht="13.5">
      <c r="B320" s="215"/>
      <c r="D320" s="216" t="s">
        <v>155</v>
      </c>
      <c r="E320" s="217" t="s">
        <v>5</v>
      </c>
      <c r="F320" s="218" t="s">
        <v>632</v>
      </c>
      <c r="H320" s="219">
        <v>7.2</v>
      </c>
      <c r="I320" s="220"/>
      <c r="L320" s="215"/>
      <c r="M320" s="221"/>
      <c r="N320" s="222"/>
      <c r="O320" s="222"/>
      <c r="P320" s="222"/>
      <c r="Q320" s="222"/>
      <c r="R320" s="222"/>
      <c r="S320" s="222"/>
      <c r="T320" s="223"/>
      <c r="AT320" s="217" t="s">
        <v>155</v>
      </c>
      <c r="AU320" s="217" t="s">
        <v>80</v>
      </c>
      <c r="AV320" s="11" t="s">
        <v>80</v>
      </c>
      <c r="AW320" s="11" t="s">
        <v>36</v>
      </c>
      <c r="AX320" s="11" t="s">
        <v>72</v>
      </c>
      <c r="AY320" s="217" t="s">
        <v>146</v>
      </c>
    </row>
    <row r="321" spans="2:51" s="12" customFormat="1" ht="13.5">
      <c r="B321" s="224"/>
      <c r="D321" s="216" t="s">
        <v>155</v>
      </c>
      <c r="E321" s="225" t="s">
        <v>5</v>
      </c>
      <c r="F321" s="226" t="s">
        <v>527</v>
      </c>
      <c r="H321" s="227">
        <v>7.2</v>
      </c>
      <c r="I321" s="228"/>
      <c r="L321" s="224"/>
      <c r="M321" s="229"/>
      <c r="N321" s="230"/>
      <c r="O321" s="230"/>
      <c r="P321" s="230"/>
      <c r="Q321" s="230"/>
      <c r="R321" s="230"/>
      <c r="S321" s="230"/>
      <c r="T321" s="231"/>
      <c r="AT321" s="225" t="s">
        <v>155</v>
      </c>
      <c r="AU321" s="225" t="s">
        <v>80</v>
      </c>
      <c r="AV321" s="12" t="s">
        <v>162</v>
      </c>
      <c r="AW321" s="12" t="s">
        <v>36</v>
      </c>
      <c r="AX321" s="12" t="s">
        <v>72</v>
      </c>
      <c r="AY321" s="225" t="s">
        <v>146</v>
      </c>
    </row>
    <row r="322" spans="2:51" s="13" customFormat="1" ht="13.5">
      <c r="B322" s="242"/>
      <c r="D322" s="216" t="s">
        <v>155</v>
      </c>
      <c r="E322" s="243" t="s">
        <v>88</v>
      </c>
      <c r="F322" s="244" t="s">
        <v>529</v>
      </c>
      <c r="H322" s="245">
        <v>188.8</v>
      </c>
      <c r="I322" s="246"/>
      <c r="L322" s="242"/>
      <c r="M322" s="247"/>
      <c r="N322" s="248"/>
      <c r="O322" s="248"/>
      <c r="P322" s="248"/>
      <c r="Q322" s="248"/>
      <c r="R322" s="248"/>
      <c r="S322" s="248"/>
      <c r="T322" s="249"/>
      <c r="AT322" s="243" t="s">
        <v>155</v>
      </c>
      <c r="AU322" s="243" t="s">
        <v>80</v>
      </c>
      <c r="AV322" s="13" t="s">
        <v>153</v>
      </c>
      <c r="AW322" s="13" t="s">
        <v>36</v>
      </c>
      <c r="AX322" s="13" t="s">
        <v>72</v>
      </c>
      <c r="AY322" s="243" t="s">
        <v>146</v>
      </c>
    </row>
    <row r="323" spans="2:51" s="11" customFormat="1" ht="13.5">
      <c r="B323" s="215"/>
      <c r="D323" s="216" t="s">
        <v>155</v>
      </c>
      <c r="E323" s="217" t="s">
        <v>5</v>
      </c>
      <c r="F323" s="218" t="s">
        <v>633</v>
      </c>
      <c r="H323" s="219">
        <v>4</v>
      </c>
      <c r="I323" s="220"/>
      <c r="L323" s="215"/>
      <c r="M323" s="221"/>
      <c r="N323" s="222"/>
      <c r="O323" s="222"/>
      <c r="P323" s="222"/>
      <c r="Q323" s="222"/>
      <c r="R323" s="222"/>
      <c r="S323" s="222"/>
      <c r="T323" s="223"/>
      <c r="AT323" s="217" t="s">
        <v>155</v>
      </c>
      <c r="AU323" s="217" t="s">
        <v>80</v>
      </c>
      <c r="AV323" s="11" t="s">
        <v>80</v>
      </c>
      <c r="AW323" s="11" t="s">
        <v>36</v>
      </c>
      <c r="AX323" s="11" t="s">
        <v>72</v>
      </c>
      <c r="AY323" s="217" t="s">
        <v>146</v>
      </c>
    </row>
    <row r="324" spans="2:51" s="12" customFormat="1" ht="13.5">
      <c r="B324" s="224"/>
      <c r="D324" s="216" t="s">
        <v>155</v>
      </c>
      <c r="E324" s="225" t="s">
        <v>5</v>
      </c>
      <c r="F324" s="226" t="s">
        <v>630</v>
      </c>
      <c r="H324" s="227">
        <v>4</v>
      </c>
      <c r="I324" s="228"/>
      <c r="L324" s="224"/>
      <c r="M324" s="229"/>
      <c r="N324" s="230"/>
      <c r="O324" s="230"/>
      <c r="P324" s="230"/>
      <c r="Q324" s="230"/>
      <c r="R324" s="230"/>
      <c r="S324" s="230"/>
      <c r="T324" s="231"/>
      <c r="AT324" s="225" t="s">
        <v>155</v>
      </c>
      <c r="AU324" s="225" t="s">
        <v>80</v>
      </c>
      <c r="AV324" s="12" t="s">
        <v>162</v>
      </c>
      <c r="AW324" s="12" t="s">
        <v>36</v>
      </c>
      <c r="AX324" s="12" t="s">
        <v>72</v>
      </c>
      <c r="AY324" s="225" t="s">
        <v>146</v>
      </c>
    </row>
    <row r="325" spans="2:51" s="11" customFormat="1" ht="13.5">
      <c r="B325" s="215"/>
      <c r="D325" s="216" t="s">
        <v>155</v>
      </c>
      <c r="E325" s="217" t="s">
        <v>5</v>
      </c>
      <c r="F325" s="218" t="s">
        <v>633</v>
      </c>
      <c r="H325" s="219">
        <v>4</v>
      </c>
      <c r="I325" s="220"/>
      <c r="L325" s="215"/>
      <c r="M325" s="221"/>
      <c r="N325" s="222"/>
      <c r="O325" s="222"/>
      <c r="P325" s="222"/>
      <c r="Q325" s="222"/>
      <c r="R325" s="222"/>
      <c r="S325" s="222"/>
      <c r="T325" s="223"/>
      <c r="AT325" s="217" t="s">
        <v>155</v>
      </c>
      <c r="AU325" s="217" t="s">
        <v>80</v>
      </c>
      <c r="AV325" s="11" t="s">
        <v>80</v>
      </c>
      <c r="AW325" s="11" t="s">
        <v>36</v>
      </c>
      <c r="AX325" s="11" t="s">
        <v>72</v>
      </c>
      <c r="AY325" s="217" t="s">
        <v>146</v>
      </c>
    </row>
    <row r="326" spans="2:51" s="12" customFormat="1" ht="13.5">
      <c r="B326" s="224"/>
      <c r="D326" s="216" t="s">
        <v>155</v>
      </c>
      <c r="E326" s="225" t="s">
        <v>5</v>
      </c>
      <c r="F326" s="226" t="s">
        <v>631</v>
      </c>
      <c r="H326" s="227">
        <v>4</v>
      </c>
      <c r="I326" s="228"/>
      <c r="L326" s="224"/>
      <c r="M326" s="229"/>
      <c r="N326" s="230"/>
      <c r="O326" s="230"/>
      <c r="P326" s="230"/>
      <c r="Q326" s="230"/>
      <c r="R326" s="230"/>
      <c r="S326" s="230"/>
      <c r="T326" s="231"/>
      <c r="AT326" s="225" t="s">
        <v>155</v>
      </c>
      <c r="AU326" s="225" t="s">
        <v>80</v>
      </c>
      <c r="AV326" s="12" t="s">
        <v>162</v>
      </c>
      <c r="AW326" s="12" t="s">
        <v>36</v>
      </c>
      <c r="AX326" s="12" t="s">
        <v>72</v>
      </c>
      <c r="AY326" s="225" t="s">
        <v>146</v>
      </c>
    </row>
    <row r="327" spans="2:51" s="11" customFormat="1" ht="13.5">
      <c r="B327" s="215"/>
      <c r="D327" s="216" t="s">
        <v>155</v>
      </c>
      <c r="E327" s="217" t="s">
        <v>5</v>
      </c>
      <c r="F327" s="218" t="s">
        <v>633</v>
      </c>
      <c r="H327" s="219">
        <v>4</v>
      </c>
      <c r="I327" s="220"/>
      <c r="L327" s="215"/>
      <c r="M327" s="221"/>
      <c r="N327" s="222"/>
      <c r="O327" s="222"/>
      <c r="P327" s="222"/>
      <c r="Q327" s="222"/>
      <c r="R327" s="222"/>
      <c r="S327" s="222"/>
      <c r="T327" s="223"/>
      <c r="AT327" s="217" t="s">
        <v>155</v>
      </c>
      <c r="AU327" s="217" t="s">
        <v>80</v>
      </c>
      <c r="AV327" s="11" t="s">
        <v>80</v>
      </c>
      <c r="AW327" s="11" t="s">
        <v>36</v>
      </c>
      <c r="AX327" s="11" t="s">
        <v>72</v>
      </c>
      <c r="AY327" s="217" t="s">
        <v>146</v>
      </c>
    </row>
    <row r="328" spans="2:51" s="12" customFormat="1" ht="13.5">
      <c r="B328" s="224"/>
      <c r="D328" s="216" t="s">
        <v>155</v>
      </c>
      <c r="E328" s="225" t="s">
        <v>5</v>
      </c>
      <c r="F328" s="226" t="s">
        <v>525</v>
      </c>
      <c r="H328" s="227">
        <v>4</v>
      </c>
      <c r="I328" s="228"/>
      <c r="L328" s="224"/>
      <c r="M328" s="229"/>
      <c r="N328" s="230"/>
      <c r="O328" s="230"/>
      <c r="P328" s="230"/>
      <c r="Q328" s="230"/>
      <c r="R328" s="230"/>
      <c r="S328" s="230"/>
      <c r="T328" s="231"/>
      <c r="AT328" s="225" t="s">
        <v>155</v>
      </c>
      <c r="AU328" s="225" t="s">
        <v>80</v>
      </c>
      <c r="AV328" s="12" t="s">
        <v>162</v>
      </c>
      <c r="AW328" s="12" t="s">
        <v>36</v>
      </c>
      <c r="AX328" s="12" t="s">
        <v>72</v>
      </c>
      <c r="AY328" s="225" t="s">
        <v>146</v>
      </c>
    </row>
    <row r="329" spans="2:51" s="11" customFormat="1" ht="13.5">
      <c r="B329" s="215"/>
      <c r="D329" s="216" t="s">
        <v>155</v>
      </c>
      <c r="E329" s="217" t="s">
        <v>5</v>
      </c>
      <c r="F329" s="218" t="s">
        <v>633</v>
      </c>
      <c r="H329" s="219">
        <v>4</v>
      </c>
      <c r="I329" s="220"/>
      <c r="L329" s="215"/>
      <c r="M329" s="221"/>
      <c r="N329" s="222"/>
      <c r="O329" s="222"/>
      <c r="P329" s="222"/>
      <c r="Q329" s="222"/>
      <c r="R329" s="222"/>
      <c r="S329" s="222"/>
      <c r="T329" s="223"/>
      <c r="AT329" s="217" t="s">
        <v>155</v>
      </c>
      <c r="AU329" s="217" t="s">
        <v>80</v>
      </c>
      <c r="AV329" s="11" t="s">
        <v>80</v>
      </c>
      <c r="AW329" s="11" t="s">
        <v>36</v>
      </c>
      <c r="AX329" s="11" t="s">
        <v>72</v>
      </c>
      <c r="AY329" s="217" t="s">
        <v>146</v>
      </c>
    </row>
    <row r="330" spans="2:51" s="12" customFormat="1" ht="13.5">
      <c r="B330" s="224"/>
      <c r="D330" s="216" t="s">
        <v>155</v>
      </c>
      <c r="E330" s="225" t="s">
        <v>5</v>
      </c>
      <c r="F330" s="226" t="s">
        <v>526</v>
      </c>
      <c r="H330" s="227">
        <v>4</v>
      </c>
      <c r="I330" s="228"/>
      <c r="L330" s="224"/>
      <c r="M330" s="229"/>
      <c r="N330" s="230"/>
      <c r="O330" s="230"/>
      <c r="P330" s="230"/>
      <c r="Q330" s="230"/>
      <c r="R330" s="230"/>
      <c r="S330" s="230"/>
      <c r="T330" s="231"/>
      <c r="AT330" s="225" t="s">
        <v>155</v>
      </c>
      <c r="AU330" s="225" t="s">
        <v>80</v>
      </c>
      <c r="AV330" s="12" t="s">
        <v>162</v>
      </c>
      <c r="AW330" s="12" t="s">
        <v>36</v>
      </c>
      <c r="AX330" s="12" t="s">
        <v>72</v>
      </c>
      <c r="AY330" s="225" t="s">
        <v>146</v>
      </c>
    </row>
    <row r="331" spans="2:51" s="11" customFormat="1" ht="13.5">
      <c r="B331" s="215"/>
      <c r="D331" s="216" t="s">
        <v>155</v>
      </c>
      <c r="E331" s="217" t="s">
        <v>5</v>
      </c>
      <c r="F331" s="218" t="s">
        <v>633</v>
      </c>
      <c r="H331" s="219">
        <v>4</v>
      </c>
      <c r="I331" s="220"/>
      <c r="L331" s="215"/>
      <c r="M331" s="221"/>
      <c r="N331" s="222"/>
      <c r="O331" s="222"/>
      <c r="P331" s="222"/>
      <c r="Q331" s="222"/>
      <c r="R331" s="222"/>
      <c r="S331" s="222"/>
      <c r="T331" s="223"/>
      <c r="AT331" s="217" t="s">
        <v>155</v>
      </c>
      <c r="AU331" s="217" t="s">
        <v>80</v>
      </c>
      <c r="AV331" s="11" t="s">
        <v>80</v>
      </c>
      <c r="AW331" s="11" t="s">
        <v>36</v>
      </c>
      <c r="AX331" s="11" t="s">
        <v>72</v>
      </c>
      <c r="AY331" s="217" t="s">
        <v>146</v>
      </c>
    </row>
    <row r="332" spans="2:51" s="13" customFormat="1" ht="13.5">
      <c r="B332" s="242"/>
      <c r="D332" s="216" t="s">
        <v>155</v>
      </c>
      <c r="E332" s="243" t="s">
        <v>104</v>
      </c>
      <c r="F332" s="244" t="s">
        <v>529</v>
      </c>
      <c r="H332" s="245">
        <v>20</v>
      </c>
      <c r="I332" s="246"/>
      <c r="L332" s="242"/>
      <c r="M332" s="247"/>
      <c r="N332" s="248"/>
      <c r="O332" s="248"/>
      <c r="P332" s="248"/>
      <c r="Q332" s="248"/>
      <c r="R332" s="248"/>
      <c r="S332" s="248"/>
      <c r="T332" s="249"/>
      <c r="AT332" s="243" t="s">
        <v>155</v>
      </c>
      <c r="AU332" s="243" t="s">
        <v>80</v>
      </c>
      <c r="AV332" s="13" t="s">
        <v>153</v>
      </c>
      <c r="AW332" s="13" t="s">
        <v>36</v>
      </c>
      <c r="AX332" s="13" t="s">
        <v>72</v>
      </c>
      <c r="AY332" s="243" t="s">
        <v>146</v>
      </c>
    </row>
    <row r="333" spans="2:51" s="11" customFormat="1" ht="13.5">
      <c r="B333" s="215"/>
      <c r="D333" s="216" t="s">
        <v>155</v>
      </c>
      <c r="E333" s="217" t="s">
        <v>5</v>
      </c>
      <c r="F333" s="218" t="s">
        <v>104</v>
      </c>
      <c r="H333" s="219">
        <v>20</v>
      </c>
      <c r="I333" s="220"/>
      <c r="L333" s="215"/>
      <c r="M333" s="221"/>
      <c r="N333" s="222"/>
      <c r="O333" s="222"/>
      <c r="P333" s="222"/>
      <c r="Q333" s="222"/>
      <c r="R333" s="222"/>
      <c r="S333" s="222"/>
      <c r="T333" s="223"/>
      <c r="AT333" s="217" t="s">
        <v>155</v>
      </c>
      <c r="AU333" s="217" t="s">
        <v>80</v>
      </c>
      <c r="AV333" s="11" t="s">
        <v>80</v>
      </c>
      <c r="AW333" s="11" t="s">
        <v>36</v>
      </c>
      <c r="AX333" s="11" t="s">
        <v>72</v>
      </c>
      <c r="AY333" s="217" t="s">
        <v>146</v>
      </c>
    </row>
    <row r="334" spans="2:51" s="11" customFormat="1" ht="13.5">
      <c r="B334" s="215"/>
      <c r="D334" s="216" t="s">
        <v>155</v>
      </c>
      <c r="E334" s="217" t="s">
        <v>5</v>
      </c>
      <c r="F334" s="218" t="s">
        <v>88</v>
      </c>
      <c r="H334" s="219">
        <v>188.8</v>
      </c>
      <c r="I334" s="220"/>
      <c r="L334" s="215"/>
      <c r="M334" s="221"/>
      <c r="N334" s="222"/>
      <c r="O334" s="222"/>
      <c r="P334" s="222"/>
      <c r="Q334" s="222"/>
      <c r="R334" s="222"/>
      <c r="S334" s="222"/>
      <c r="T334" s="223"/>
      <c r="AT334" s="217" t="s">
        <v>155</v>
      </c>
      <c r="AU334" s="217" t="s">
        <v>80</v>
      </c>
      <c r="AV334" s="11" t="s">
        <v>80</v>
      </c>
      <c r="AW334" s="11" t="s">
        <v>36</v>
      </c>
      <c r="AX334" s="11" t="s">
        <v>72</v>
      </c>
      <c r="AY334" s="217" t="s">
        <v>146</v>
      </c>
    </row>
    <row r="335" spans="2:51" s="13" customFormat="1" ht="13.5">
      <c r="B335" s="242"/>
      <c r="D335" s="216" t="s">
        <v>155</v>
      </c>
      <c r="E335" s="243" t="s">
        <v>5</v>
      </c>
      <c r="F335" s="244" t="s">
        <v>529</v>
      </c>
      <c r="H335" s="245">
        <v>208.8</v>
      </c>
      <c r="I335" s="246"/>
      <c r="L335" s="242"/>
      <c r="M335" s="247"/>
      <c r="N335" s="248"/>
      <c r="O335" s="248"/>
      <c r="P335" s="248"/>
      <c r="Q335" s="248"/>
      <c r="R335" s="248"/>
      <c r="S335" s="248"/>
      <c r="T335" s="249"/>
      <c r="AT335" s="243" t="s">
        <v>155</v>
      </c>
      <c r="AU335" s="243" t="s">
        <v>80</v>
      </c>
      <c r="AV335" s="13" t="s">
        <v>153</v>
      </c>
      <c r="AW335" s="13" t="s">
        <v>36</v>
      </c>
      <c r="AX335" s="13" t="s">
        <v>11</v>
      </c>
      <c r="AY335" s="243" t="s">
        <v>146</v>
      </c>
    </row>
    <row r="336" spans="2:65" s="1" customFormat="1" ht="25.5" customHeight="1">
      <c r="B336" s="202"/>
      <c r="C336" s="203" t="s">
        <v>634</v>
      </c>
      <c r="D336" s="203" t="s">
        <v>148</v>
      </c>
      <c r="E336" s="204" t="s">
        <v>635</v>
      </c>
      <c r="F336" s="205" t="s">
        <v>636</v>
      </c>
      <c r="G336" s="206" t="s">
        <v>151</v>
      </c>
      <c r="H336" s="207">
        <v>54.4</v>
      </c>
      <c r="I336" s="208"/>
      <c r="J336" s="209">
        <f>ROUND(I336*H336,0)</f>
        <v>0</v>
      </c>
      <c r="K336" s="205" t="s">
        <v>152</v>
      </c>
      <c r="L336" s="46"/>
      <c r="M336" s="210" t="s">
        <v>5</v>
      </c>
      <c r="N336" s="211" t="s">
        <v>43</v>
      </c>
      <c r="O336" s="47"/>
      <c r="P336" s="212">
        <f>O336*H336</f>
        <v>0</v>
      </c>
      <c r="Q336" s="212">
        <v>0</v>
      </c>
      <c r="R336" s="212">
        <f>Q336*H336</f>
        <v>0</v>
      </c>
      <c r="S336" s="212">
        <v>0</v>
      </c>
      <c r="T336" s="213">
        <f>S336*H336</f>
        <v>0</v>
      </c>
      <c r="AR336" s="24" t="s">
        <v>221</v>
      </c>
      <c r="AT336" s="24" t="s">
        <v>148</v>
      </c>
      <c r="AU336" s="24" t="s">
        <v>80</v>
      </c>
      <c r="AY336" s="24" t="s">
        <v>146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24" t="s">
        <v>11</v>
      </c>
      <c r="BK336" s="214">
        <f>ROUND(I336*H336,0)</f>
        <v>0</v>
      </c>
      <c r="BL336" s="24" t="s">
        <v>221</v>
      </c>
      <c r="BM336" s="24" t="s">
        <v>637</v>
      </c>
    </row>
    <row r="337" spans="2:51" s="11" customFormat="1" ht="13.5">
      <c r="B337" s="215"/>
      <c r="D337" s="216" t="s">
        <v>155</v>
      </c>
      <c r="E337" s="217" t="s">
        <v>5</v>
      </c>
      <c r="F337" s="218" t="s">
        <v>638</v>
      </c>
      <c r="H337" s="219">
        <v>13.6</v>
      </c>
      <c r="I337" s="220"/>
      <c r="L337" s="215"/>
      <c r="M337" s="221"/>
      <c r="N337" s="222"/>
      <c r="O337" s="222"/>
      <c r="P337" s="222"/>
      <c r="Q337" s="222"/>
      <c r="R337" s="222"/>
      <c r="S337" s="222"/>
      <c r="T337" s="223"/>
      <c r="AT337" s="217" t="s">
        <v>155</v>
      </c>
      <c r="AU337" s="217" t="s">
        <v>80</v>
      </c>
      <c r="AV337" s="11" t="s">
        <v>80</v>
      </c>
      <c r="AW337" s="11" t="s">
        <v>36</v>
      </c>
      <c r="AX337" s="11" t="s">
        <v>72</v>
      </c>
      <c r="AY337" s="217" t="s">
        <v>146</v>
      </c>
    </row>
    <row r="338" spans="2:51" s="12" customFormat="1" ht="13.5">
      <c r="B338" s="224"/>
      <c r="D338" s="216" t="s">
        <v>155</v>
      </c>
      <c r="E338" s="225" t="s">
        <v>5</v>
      </c>
      <c r="F338" s="226" t="s">
        <v>639</v>
      </c>
      <c r="H338" s="227">
        <v>13.6</v>
      </c>
      <c r="I338" s="228"/>
      <c r="L338" s="224"/>
      <c r="M338" s="229"/>
      <c r="N338" s="230"/>
      <c r="O338" s="230"/>
      <c r="P338" s="230"/>
      <c r="Q338" s="230"/>
      <c r="R338" s="230"/>
      <c r="S338" s="230"/>
      <c r="T338" s="231"/>
      <c r="AT338" s="225" t="s">
        <v>155</v>
      </c>
      <c r="AU338" s="225" t="s">
        <v>80</v>
      </c>
      <c r="AV338" s="12" t="s">
        <v>162</v>
      </c>
      <c r="AW338" s="12" t="s">
        <v>36</v>
      </c>
      <c r="AX338" s="12" t="s">
        <v>72</v>
      </c>
      <c r="AY338" s="225" t="s">
        <v>146</v>
      </c>
    </row>
    <row r="339" spans="2:51" s="11" customFormat="1" ht="13.5">
      <c r="B339" s="215"/>
      <c r="D339" s="216" t="s">
        <v>155</v>
      </c>
      <c r="E339" s="217" t="s">
        <v>5</v>
      </c>
      <c r="F339" s="218" t="s">
        <v>638</v>
      </c>
      <c r="H339" s="219">
        <v>13.6</v>
      </c>
      <c r="I339" s="220"/>
      <c r="L339" s="215"/>
      <c r="M339" s="221"/>
      <c r="N339" s="222"/>
      <c r="O339" s="222"/>
      <c r="P339" s="222"/>
      <c r="Q339" s="222"/>
      <c r="R339" s="222"/>
      <c r="S339" s="222"/>
      <c r="T339" s="223"/>
      <c r="AT339" s="217" t="s">
        <v>155</v>
      </c>
      <c r="AU339" s="217" t="s">
        <v>80</v>
      </c>
      <c r="AV339" s="11" t="s">
        <v>80</v>
      </c>
      <c r="AW339" s="11" t="s">
        <v>36</v>
      </c>
      <c r="AX339" s="11" t="s">
        <v>72</v>
      </c>
      <c r="AY339" s="217" t="s">
        <v>146</v>
      </c>
    </row>
    <row r="340" spans="2:51" s="12" customFormat="1" ht="13.5">
      <c r="B340" s="224"/>
      <c r="D340" s="216" t="s">
        <v>155</v>
      </c>
      <c r="E340" s="225" t="s">
        <v>5</v>
      </c>
      <c r="F340" s="226" t="s">
        <v>631</v>
      </c>
      <c r="H340" s="227">
        <v>13.6</v>
      </c>
      <c r="I340" s="228"/>
      <c r="L340" s="224"/>
      <c r="M340" s="229"/>
      <c r="N340" s="230"/>
      <c r="O340" s="230"/>
      <c r="P340" s="230"/>
      <c r="Q340" s="230"/>
      <c r="R340" s="230"/>
      <c r="S340" s="230"/>
      <c r="T340" s="231"/>
      <c r="AT340" s="225" t="s">
        <v>155</v>
      </c>
      <c r="AU340" s="225" t="s">
        <v>80</v>
      </c>
      <c r="AV340" s="12" t="s">
        <v>162</v>
      </c>
      <c r="AW340" s="12" t="s">
        <v>36</v>
      </c>
      <c r="AX340" s="12" t="s">
        <v>72</v>
      </c>
      <c r="AY340" s="225" t="s">
        <v>146</v>
      </c>
    </row>
    <row r="341" spans="2:51" s="11" customFormat="1" ht="13.5">
      <c r="B341" s="215"/>
      <c r="D341" s="216" t="s">
        <v>155</v>
      </c>
      <c r="E341" s="217" t="s">
        <v>5</v>
      </c>
      <c r="F341" s="218" t="s">
        <v>638</v>
      </c>
      <c r="H341" s="219">
        <v>13.6</v>
      </c>
      <c r="I341" s="220"/>
      <c r="L341" s="215"/>
      <c r="M341" s="221"/>
      <c r="N341" s="222"/>
      <c r="O341" s="222"/>
      <c r="P341" s="222"/>
      <c r="Q341" s="222"/>
      <c r="R341" s="222"/>
      <c r="S341" s="222"/>
      <c r="T341" s="223"/>
      <c r="AT341" s="217" t="s">
        <v>155</v>
      </c>
      <c r="AU341" s="217" t="s">
        <v>80</v>
      </c>
      <c r="AV341" s="11" t="s">
        <v>80</v>
      </c>
      <c r="AW341" s="11" t="s">
        <v>36</v>
      </c>
      <c r="AX341" s="11" t="s">
        <v>72</v>
      </c>
      <c r="AY341" s="217" t="s">
        <v>146</v>
      </c>
    </row>
    <row r="342" spans="2:51" s="12" customFormat="1" ht="13.5">
      <c r="B342" s="224"/>
      <c r="D342" s="216" t="s">
        <v>155</v>
      </c>
      <c r="E342" s="225" t="s">
        <v>5</v>
      </c>
      <c r="F342" s="226" t="s">
        <v>525</v>
      </c>
      <c r="H342" s="227">
        <v>13.6</v>
      </c>
      <c r="I342" s="228"/>
      <c r="L342" s="224"/>
      <c r="M342" s="229"/>
      <c r="N342" s="230"/>
      <c r="O342" s="230"/>
      <c r="P342" s="230"/>
      <c r="Q342" s="230"/>
      <c r="R342" s="230"/>
      <c r="S342" s="230"/>
      <c r="T342" s="231"/>
      <c r="AT342" s="225" t="s">
        <v>155</v>
      </c>
      <c r="AU342" s="225" t="s">
        <v>80</v>
      </c>
      <c r="AV342" s="12" t="s">
        <v>162</v>
      </c>
      <c r="AW342" s="12" t="s">
        <v>36</v>
      </c>
      <c r="AX342" s="12" t="s">
        <v>72</v>
      </c>
      <c r="AY342" s="225" t="s">
        <v>146</v>
      </c>
    </row>
    <row r="343" spans="2:51" s="11" customFormat="1" ht="13.5">
      <c r="B343" s="215"/>
      <c r="D343" s="216" t="s">
        <v>155</v>
      </c>
      <c r="E343" s="217" t="s">
        <v>5</v>
      </c>
      <c r="F343" s="218" t="s">
        <v>638</v>
      </c>
      <c r="H343" s="219">
        <v>13.6</v>
      </c>
      <c r="I343" s="220"/>
      <c r="L343" s="215"/>
      <c r="M343" s="221"/>
      <c r="N343" s="222"/>
      <c r="O343" s="222"/>
      <c r="P343" s="222"/>
      <c r="Q343" s="222"/>
      <c r="R343" s="222"/>
      <c r="S343" s="222"/>
      <c r="T343" s="223"/>
      <c r="AT343" s="217" t="s">
        <v>155</v>
      </c>
      <c r="AU343" s="217" t="s">
        <v>80</v>
      </c>
      <c r="AV343" s="11" t="s">
        <v>80</v>
      </c>
      <c r="AW343" s="11" t="s">
        <v>36</v>
      </c>
      <c r="AX343" s="11" t="s">
        <v>72</v>
      </c>
      <c r="AY343" s="217" t="s">
        <v>146</v>
      </c>
    </row>
    <row r="344" spans="2:51" s="12" customFormat="1" ht="13.5">
      <c r="B344" s="224"/>
      <c r="D344" s="216" t="s">
        <v>155</v>
      </c>
      <c r="E344" s="225" t="s">
        <v>5</v>
      </c>
      <c r="F344" s="226" t="s">
        <v>526</v>
      </c>
      <c r="H344" s="227">
        <v>13.6</v>
      </c>
      <c r="I344" s="228"/>
      <c r="L344" s="224"/>
      <c r="M344" s="229"/>
      <c r="N344" s="230"/>
      <c r="O344" s="230"/>
      <c r="P344" s="230"/>
      <c r="Q344" s="230"/>
      <c r="R344" s="230"/>
      <c r="S344" s="230"/>
      <c r="T344" s="231"/>
      <c r="AT344" s="225" t="s">
        <v>155</v>
      </c>
      <c r="AU344" s="225" t="s">
        <v>80</v>
      </c>
      <c r="AV344" s="12" t="s">
        <v>162</v>
      </c>
      <c r="AW344" s="12" t="s">
        <v>36</v>
      </c>
      <c r="AX344" s="12" t="s">
        <v>72</v>
      </c>
      <c r="AY344" s="225" t="s">
        <v>146</v>
      </c>
    </row>
    <row r="345" spans="2:51" s="13" customFormat="1" ht="13.5">
      <c r="B345" s="242"/>
      <c r="D345" s="216" t="s">
        <v>155</v>
      </c>
      <c r="E345" s="243" t="s">
        <v>91</v>
      </c>
      <c r="F345" s="244" t="s">
        <v>529</v>
      </c>
      <c r="H345" s="245">
        <v>54.4</v>
      </c>
      <c r="I345" s="246"/>
      <c r="L345" s="242"/>
      <c r="M345" s="247"/>
      <c r="N345" s="248"/>
      <c r="O345" s="248"/>
      <c r="P345" s="248"/>
      <c r="Q345" s="248"/>
      <c r="R345" s="248"/>
      <c r="S345" s="248"/>
      <c r="T345" s="249"/>
      <c r="AT345" s="243" t="s">
        <v>155</v>
      </c>
      <c r="AU345" s="243" t="s">
        <v>80</v>
      </c>
      <c r="AV345" s="13" t="s">
        <v>153</v>
      </c>
      <c r="AW345" s="13" t="s">
        <v>36</v>
      </c>
      <c r="AX345" s="13" t="s">
        <v>11</v>
      </c>
      <c r="AY345" s="243" t="s">
        <v>146</v>
      </c>
    </row>
    <row r="346" spans="2:65" s="1" customFormat="1" ht="25.5" customHeight="1">
      <c r="B346" s="202"/>
      <c r="C346" s="203" t="s">
        <v>640</v>
      </c>
      <c r="D346" s="203" t="s">
        <v>148</v>
      </c>
      <c r="E346" s="204" t="s">
        <v>641</v>
      </c>
      <c r="F346" s="205" t="s">
        <v>642</v>
      </c>
      <c r="G346" s="206" t="s">
        <v>151</v>
      </c>
      <c r="H346" s="207">
        <v>48</v>
      </c>
      <c r="I346" s="208"/>
      <c r="J346" s="209">
        <f>ROUND(I346*H346,0)</f>
        <v>0</v>
      </c>
      <c r="K346" s="205" t="s">
        <v>152</v>
      </c>
      <c r="L346" s="46"/>
      <c r="M346" s="210" t="s">
        <v>5</v>
      </c>
      <c r="N346" s="211" t="s">
        <v>43</v>
      </c>
      <c r="O346" s="47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3">
        <f>S346*H346</f>
        <v>0</v>
      </c>
      <c r="AR346" s="24" t="s">
        <v>221</v>
      </c>
      <c r="AT346" s="24" t="s">
        <v>148</v>
      </c>
      <c r="AU346" s="24" t="s">
        <v>80</v>
      </c>
      <c r="AY346" s="24" t="s">
        <v>146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24" t="s">
        <v>11</v>
      </c>
      <c r="BK346" s="214">
        <f>ROUND(I346*H346,0)</f>
        <v>0</v>
      </c>
      <c r="BL346" s="24" t="s">
        <v>221</v>
      </c>
      <c r="BM346" s="24" t="s">
        <v>643</v>
      </c>
    </row>
    <row r="347" spans="2:51" s="11" customFormat="1" ht="13.5">
      <c r="B347" s="215"/>
      <c r="D347" s="216" t="s">
        <v>155</v>
      </c>
      <c r="E347" s="217" t="s">
        <v>5</v>
      </c>
      <c r="F347" s="218" t="s">
        <v>644</v>
      </c>
      <c r="H347" s="219">
        <v>12</v>
      </c>
      <c r="I347" s="220"/>
      <c r="L347" s="215"/>
      <c r="M347" s="221"/>
      <c r="N347" s="222"/>
      <c r="O347" s="222"/>
      <c r="P347" s="222"/>
      <c r="Q347" s="222"/>
      <c r="R347" s="222"/>
      <c r="S347" s="222"/>
      <c r="T347" s="223"/>
      <c r="AT347" s="217" t="s">
        <v>155</v>
      </c>
      <c r="AU347" s="217" t="s">
        <v>80</v>
      </c>
      <c r="AV347" s="11" t="s">
        <v>80</v>
      </c>
      <c r="AW347" s="11" t="s">
        <v>36</v>
      </c>
      <c r="AX347" s="11" t="s">
        <v>72</v>
      </c>
      <c r="AY347" s="217" t="s">
        <v>146</v>
      </c>
    </row>
    <row r="348" spans="2:51" s="12" customFormat="1" ht="13.5">
      <c r="B348" s="224"/>
      <c r="D348" s="216" t="s">
        <v>155</v>
      </c>
      <c r="E348" s="225" t="s">
        <v>5</v>
      </c>
      <c r="F348" s="226" t="s">
        <v>522</v>
      </c>
      <c r="H348" s="227">
        <v>12</v>
      </c>
      <c r="I348" s="228"/>
      <c r="L348" s="224"/>
      <c r="M348" s="229"/>
      <c r="N348" s="230"/>
      <c r="O348" s="230"/>
      <c r="P348" s="230"/>
      <c r="Q348" s="230"/>
      <c r="R348" s="230"/>
      <c r="S348" s="230"/>
      <c r="T348" s="231"/>
      <c r="AT348" s="225" t="s">
        <v>155</v>
      </c>
      <c r="AU348" s="225" t="s">
        <v>80</v>
      </c>
      <c r="AV348" s="12" t="s">
        <v>162</v>
      </c>
      <c r="AW348" s="12" t="s">
        <v>36</v>
      </c>
      <c r="AX348" s="12" t="s">
        <v>72</v>
      </c>
      <c r="AY348" s="225" t="s">
        <v>146</v>
      </c>
    </row>
    <row r="349" spans="2:51" s="11" customFormat="1" ht="13.5">
      <c r="B349" s="215"/>
      <c r="D349" s="216" t="s">
        <v>155</v>
      </c>
      <c r="E349" s="217" t="s">
        <v>5</v>
      </c>
      <c r="F349" s="218" t="s">
        <v>644</v>
      </c>
      <c r="H349" s="219">
        <v>12</v>
      </c>
      <c r="I349" s="220"/>
      <c r="L349" s="215"/>
      <c r="M349" s="221"/>
      <c r="N349" s="222"/>
      <c r="O349" s="222"/>
      <c r="P349" s="222"/>
      <c r="Q349" s="222"/>
      <c r="R349" s="222"/>
      <c r="S349" s="222"/>
      <c r="T349" s="223"/>
      <c r="AT349" s="217" t="s">
        <v>155</v>
      </c>
      <c r="AU349" s="217" t="s">
        <v>80</v>
      </c>
      <c r="AV349" s="11" t="s">
        <v>80</v>
      </c>
      <c r="AW349" s="11" t="s">
        <v>36</v>
      </c>
      <c r="AX349" s="11" t="s">
        <v>72</v>
      </c>
      <c r="AY349" s="217" t="s">
        <v>146</v>
      </c>
    </row>
    <row r="350" spans="2:51" s="12" customFormat="1" ht="13.5">
      <c r="B350" s="224"/>
      <c r="D350" s="216" t="s">
        <v>155</v>
      </c>
      <c r="E350" s="225" t="s">
        <v>5</v>
      </c>
      <c r="F350" s="226" t="s">
        <v>631</v>
      </c>
      <c r="H350" s="227">
        <v>12</v>
      </c>
      <c r="I350" s="228"/>
      <c r="L350" s="224"/>
      <c r="M350" s="229"/>
      <c r="N350" s="230"/>
      <c r="O350" s="230"/>
      <c r="P350" s="230"/>
      <c r="Q350" s="230"/>
      <c r="R350" s="230"/>
      <c r="S350" s="230"/>
      <c r="T350" s="231"/>
      <c r="AT350" s="225" t="s">
        <v>155</v>
      </c>
      <c r="AU350" s="225" t="s">
        <v>80</v>
      </c>
      <c r="AV350" s="12" t="s">
        <v>162</v>
      </c>
      <c r="AW350" s="12" t="s">
        <v>36</v>
      </c>
      <c r="AX350" s="12" t="s">
        <v>72</v>
      </c>
      <c r="AY350" s="225" t="s">
        <v>146</v>
      </c>
    </row>
    <row r="351" spans="2:51" s="11" customFormat="1" ht="13.5">
      <c r="B351" s="215"/>
      <c r="D351" s="216" t="s">
        <v>155</v>
      </c>
      <c r="E351" s="217" t="s">
        <v>5</v>
      </c>
      <c r="F351" s="218" t="s">
        <v>644</v>
      </c>
      <c r="H351" s="219">
        <v>12</v>
      </c>
      <c r="I351" s="220"/>
      <c r="L351" s="215"/>
      <c r="M351" s="221"/>
      <c r="N351" s="222"/>
      <c r="O351" s="222"/>
      <c r="P351" s="222"/>
      <c r="Q351" s="222"/>
      <c r="R351" s="222"/>
      <c r="S351" s="222"/>
      <c r="T351" s="223"/>
      <c r="AT351" s="217" t="s">
        <v>155</v>
      </c>
      <c r="AU351" s="217" t="s">
        <v>80</v>
      </c>
      <c r="AV351" s="11" t="s">
        <v>80</v>
      </c>
      <c r="AW351" s="11" t="s">
        <v>36</v>
      </c>
      <c r="AX351" s="11" t="s">
        <v>72</v>
      </c>
      <c r="AY351" s="217" t="s">
        <v>146</v>
      </c>
    </row>
    <row r="352" spans="2:51" s="12" customFormat="1" ht="13.5">
      <c r="B352" s="224"/>
      <c r="D352" s="216" t="s">
        <v>155</v>
      </c>
      <c r="E352" s="225" t="s">
        <v>5</v>
      </c>
      <c r="F352" s="226" t="s">
        <v>525</v>
      </c>
      <c r="H352" s="227">
        <v>12</v>
      </c>
      <c r="I352" s="228"/>
      <c r="L352" s="224"/>
      <c r="M352" s="229"/>
      <c r="N352" s="230"/>
      <c r="O352" s="230"/>
      <c r="P352" s="230"/>
      <c r="Q352" s="230"/>
      <c r="R352" s="230"/>
      <c r="S352" s="230"/>
      <c r="T352" s="231"/>
      <c r="AT352" s="225" t="s">
        <v>155</v>
      </c>
      <c r="AU352" s="225" t="s">
        <v>80</v>
      </c>
      <c r="AV352" s="12" t="s">
        <v>162</v>
      </c>
      <c r="AW352" s="12" t="s">
        <v>36</v>
      </c>
      <c r="AX352" s="12" t="s">
        <v>72</v>
      </c>
      <c r="AY352" s="225" t="s">
        <v>146</v>
      </c>
    </row>
    <row r="353" spans="2:51" s="11" customFormat="1" ht="13.5">
      <c r="B353" s="215"/>
      <c r="D353" s="216" t="s">
        <v>155</v>
      </c>
      <c r="E353" s="217" t="s">
        <v>5</v>
      </c>
      <c r="F353" s="218" t="s">
        <v>644</v>
      </c>
      <c r="H353" s="219">
        <v>12</v>
      </c>
      <c r="I353" s="220"/>
      <c r="L353" s="215"/>
      <c r="M353" s="221"/>
      <c r="N353" s="222"/>
      <c r="O353" s="222"/>
      <c r="P353" s="222"/>
      <c r="Q353" s="222"/>
      <c r="R353" s="222"/>
      <c r="S353" s="222"/>
      <c r="T353" s="223"/>
      <c r="AT353" s="217" t="s">
        <v>155</v>
      </c>
      <c r="AU353" s="217" t="s">
        <v>80</v>
      </c>
      <c r="AV353" s="11" t="s">
        <v>80</v>
      </c>
      <c r="AW353" s="11" t="s">
        <v>36</v>
      </c>
      <c r="AX353" s="11" t="s">
        <v>72</v>
      </c>
      <c r="AY353" s="217" t="s">
        <v>146</v>
      </c>
    </row>
    <row r="354" spans="2:51" s="12" customFormat="1" ht="13.5">
      <c r="B354" s="224"/>
      <c r="D354" s="216" t="s">
        <v>155</v>
      </c>
      <c r="E354" s="225" t="s">
        <v>5</v>
      </c>
      <c r="F354" s="226" t="s">
        <v>526</v>
      </c>
      <c r="H354" s="227">
        <v>12</v>
      </c>
      <c r="I354" s="228"/>
      <c r="L354" s="224"/>
      <c r="M354" s="229"/>
      <c r="N354" s="230"/>
      <c r="O354" s="230"/>
      <c r="P354" s="230"/>
      <c r="Q354" s="230"/>
      <c r="R354" s="230"/>
      <c r="S354" s="230"/>
      <c r="T354" s="231"/>
      <c r="AT354" s="225" t="s">
        <v>155</v>
      </c>
      <c r="AU354" s="225" t="s">
        <v>80</v>
      </c>
      <c r="AV354" s="12" t="s">
        <v>162</v>
      </c>
      <c r="AW354" s="12" t="s">
        <v>36</v>
      </c>
      <c r="AX354" s="12" t="s">
        <v>72</v>
      </c>
      <c r="AY354" s="225" t="s">
        <v>146</v>
      </c>
    </row>
    <row r="355" spans="2:51" s="13" customFormat="1" ht="13.5">
      <c r="B355" s="242"/>
      <c r="D355" s="216" t="s">
        <v>155</v>
      </c>
      <c r="E355" s="243" t="s">
        <v>95</v>
      </c>
      <c r="F355" s="244" t="s">
        <v>529</v>
      </c>
      <c r="H355" s="245">
        <v>48</v>
      </c>
      <c r="I355" s="246"/>
      <c r="L355" s="242"/>
      <c r="M355" s="247"/>
      <c r="N355" s="248"/>
      <c r="O355" s="248"/>
      <c r="P355" s="248"/>
      <c r="Q355" s="248"/>
      <c r="R355" s="248"/>
      <c r="S355" s="248"/>
      <c r="T355" s="249"/>
      <c r="AT355" s="243" t="s">
        <v>155</v>
      </c>
      <c r="AU355" s="243" t="s">
        <v>80</v>
      </c>
      <c r="AV355" s="13" t="s">
        <v>153</v>
      </c>
      <c r="AW355" s="13" t="s">
        <v>36</v>
      </c>
      <c r="AX355" s="13" t="s">
        <v>11</v>
      </c>
      <c r="AY355" s="243" t="s">
        <v>146</v>
      </c>
    </row>
    <row r="356" spans="2:65" s="1" customFormat="1" ht="16.5" customHeight="1">
      <c r="B356" s="202"/>
      <c r="C356" s="203" t="s">
        <v>645</v>
      </c>
      <c r="D356" s="203" t="s">
        <v>148</v>
      </c>
      <c r="E356" s="204" t="s">
        <v>646</v>
      </c>
      <c r="F356" s="205" t="s">
        <v>647</v>
      </c>
      <c r="G356" s="206" t="s">
        <v>165</v>
      </c>
      <c r="H356" s="207">
        <v>3.446</v>
      </c>
      <c r="I356" s="208"/>
      <c r="J356" s="209">
        <f>ROUND(I356*H356,0)</f>
        <v>0</v>
      </c>
      <c r="K356" s="205" t="s">
        <v>152</v>
      </c>
      <c r="L356" s="46"/>
      <c r="M356" s="210" t="s">
        <v>5</v>
      </c>
      <c r="N356" s="211" t="s">
        <v>43</v>
      </c>
      <c r="O356" s="47"/>
      <c r="P356" s="212">
        <f>O356*H356</f>
        <v>0</v>
      </c>
      <c r="Q356" s="212">
        <v>0.023367805</v>
      </c>
      <c r="R356" s="212">
        <f>Q356*H356</f>
        <v>0.08052545603</v>
      </c>
      <c r="S356" s="212">
        <v>0</v>
      </c>
      <c r="T356" s="213">
        <f>S356*H356</f>
        <v>0</v>
      </c>
      <c r="AR356" s="24" t="s">
        <v>221</v>
      </c>
      <c r="AT356" s="24" t="s">
        <v>148</v>
      </c>
      <c r="AU356" s="24" t="s">
        <v>80</v>
      </c>
      <c r="AY356" s="24" t="s">
        <v>146</v>
      </c>
      <c r="BE356" s="214">
        <f>IF(N356="základní",J356,0)</f>
        <v>0</v>
      </c>
      <c r="BF356" s="214">
        <f>IF(N356="snížená",J356,0)</f>
        <v>0</v>
      </c>
      <c r="BG356" s="214">
        <f>IF(N356="zákl. přenesená",J356,0)</f>
        <v>0</v>
      </c>
      <c r="BH356" s="214">
        <f>IF(N356="sníž. přenesená",J356,0)</f>
        <v>0</v>
      </c>
      <c r="BI356" s="214">
        <f>IF(N356="nulová",J356,0)</f>
        <v>0</v>
      </c>
      <c r="BJ356" s="24" t="s">
        <v>11</v>
      </c>
      <c r="BK356" s="214">
        <f>ROUND(I356*H356,0)</f>
        <v>0</v>
      </c>
      <c r="BL356" s="24" t="s">
        <v>221</v>
      </c>
      <c r="BM356" s="24" t="s">
        <v>648</v>
      </c>
    </row>
    <row r="357" spans="2:51" s="11" customFormat="1" ht="13.5">
      <c r="B357" s="215"/>
      <c r="D357" s="216" t="s">
        <v>155</v>
      </c>
      <c r="E357" s="217" t="s">
        <v>5</v>
      </c>
      <c r="F357" s="218" t="s">
        <v>592</v>
      </c>
      <c r="H357" s="219">
        <v>0.24</v>
      </c>
      <c r="I357" s="220"/>
      <c r="L357" s="215"/>
      <c r="M357" s="221"/>
      <c r="N357" s="222"/>
      <c r="O357" s="222"/>
      <c r="P357" s="222"/>
      <c r="Q357" s="222"/>
      <c r="R357" s="222"/>
      <c r="S357" s="222"/>
      <c r="T357" s="223"/>
      <c r="AT357" s="217" t="s">
        <v>155</v>
      </c>
      <c r="AU357" s="217" t="s">
        <v>80</v>
      </c>
      <c r="AV357" s="11" t="s">
        <v>80</v>
      </c>
      <c r="AW357" s="11" t="s">
        <v>36</v>
      </c>
      <c r="AX357" s="11" t="s">
        <v>72</v>
      </c>
      <c r="AY357" s="217" t="s">
        <v>146</v>
      </c>
    </row>
    <row r="358" spans="2:51" s="11" customFormat="1" ht="13.5">
      <c r="B358" s="215"/>
      <c r="D358" s="216" t="s">
        <v>155</v>
      </c>
      <c r="E358" s="217" t="s">
        <v>5</v>
      </c>
      <c r="F358" s="218" t="s">
        <v>593</v>
      </c>
      <c r="H358" s="219">
        <v>1.888</v>
      </c>
      <c r="I358" s="220"/>
      <c r="L358" s="215"/>
      <c r="M358" s="221"/>
      <c r="N358" s="222"/>
      <c r="O358" s="222"/>
      <c r="P358" s="222"/>
      <c r="Q358" s="222"/>
      <c r="R358" s="222"/>
      <c r="S358" s="222"/>
      <c r="T358" s="223"/>
      <c r="AT358" s="217" t="s">
        <v>155</v>
      </c>
      <c r="AU358" s="217" t="s">
        <v>80</v>
      </c>
      <c r="AV358" s="11" t="s">
        <v>80</v>
      </c>
      <c r="AW358" s="11" t="s">
        <v>36</v>
      </c>
      <c r="AX358" s="11" t="s">
        <v>72</v>
      </c>
      <c r="AY358" s="217" t="s">
        <v>146</v>
      </c>
    </row>
    <row r="359" spans="2:51" s="11" customFormat="1" ht="13.5">
      <c r="B359" s="215"/>
      <c r="D359" s="216" t="s">
        <v>155</v>
      </c>
      <c r="E359" s="217" t="s">
        <v>5</v>
      </c>
      <c r="F359" s="218" t="s">
        <v>594</v>
      </c>
      <c r="H359" s="219">
        <v>1.088</v>
      </c>
      <c r="I359" s="220"/>
      <c r="L359" s="215"/>
      <c r="M359" s="221"/>
      <c r="N359" s="222"/>
      <c r="O359" s="222"/>
      <c r="P359" s="222"/>
      <c r="Q359" s="222"/>
      <c r="R359" s="222"/>
      <c r="S359" s="222"/>
      <c r="T359" s="223"/>
      <c r="AT359" s="217" t="s">
        <v>155</v>
      </c>
      <c r="AU359" s="217" t="s">
        <v>80</v>
      </c>
      <c r="AV359" s="11" t="s">
        <v>80</v>
      </c>
      <c r="AW359" s="11" t="s">
        <v>36</v>
      </c>
      <c r="AX359" s="11" t="s">
        <v>72</v>
      </c>
      <c r="AY359" s="217" t="s">
        <v>146</v>
      </c>
    </row>
    <row r="360" spans="2:51" s="11" customFormat="1" ht="13.5">
      <c r="B360" s="215"/>
      <c r="D360" s="216" t="s">
        <v>155</v>
      </c>
      <c r="E360" s="217" t="s">
        <v>5</v>
      </c>
      <c r="F360" s="218" t="s">
        <v>595</v>
      </c>
      <c r="H360" s="219">
        <v>0.23</v>
      </c>
      <c r="I360" s="220"/>
      <c r="L360" s="215"/>
      <c r="M360" s="221"/>
      <c r="N360" s="222"/>
      <c r="O360" s="222"/>
      <c r="P360" s="222"/>
      <c r="Q360" s="222"/>
      <c r="R360" s="222"/>
      <c r="S360" s="222"/>
      <c r="T360" s="223"/>
      <c r="AT360" s="217" t="s">
        <v>155</v>
      </c>
      <c r="AU360" s="217" t="s">
        <v>80</v>
      </c>
      <c r="AV360" s="11" t="s">
        <v>80</v>
      </c>
      <c r="AW360" s="11" t="s">
        <v>36</v>
      </c>
      <c r="AX360" s="11" t="s">
        <v>72</v>
      </c>
      <c r="AY360" s="217" t="s">
        <v>146</v>
      </c>
    </row>
    <row r="361" spans="2:51" s="12" customFormat="1" ht="13.5">
      <c r="B361" s="224"/>
      <c r="D361" s="216" t="s">
        <v>155</v>
      </c>
      <c r="E361" s="225" t="s">
        <v>5</v>
      </c>
      <c r="F361" s="226" t="s">
        <v>182</v>
      </c>
      <c r="H361" s="227">
        <v>3.446</v>
      </c>
      <c r="I361" s="228"/>
      <c r="L361" s="224"/>
      <c r="M361" s="229"/>
      <c r="N361" s="230"/>
      <c r="O361" s="230"/>
      <c r="P361" s="230"/>
      <c r="Q361" s="230"/>
      <c r="R361" s="230"/>
      <c r="S361" s="230"/>
      <c r="T361" s="231"/>
      <c r="AT361" s="225" t="s">
        <v>155</v>
      </c>
      <c r="AU361" s="225" t="s">
        <v>80</v>
      </c>
      <c r="AV361" s="12" t="s">
        <v>162</v>
      </c>
      <c r="AW361" s="12" t="s">
        <v>36</v>
      </c>
      <c r="AX361" s="12" t="s">
        <v>11</v>
      </c>
      <c r="AY361" s="225" t="s">
        <v>146</v>
      </c>
    </row>
    <row r="362" spans="2:65" s="1" customFormat="1" ht="16.5" customHeight="1">
      <c r="B362" s="202"/>
      <c r="C362" s="232" t="s">
        <v>649</v>
      </c>
      <c r="D362" s="232" t="s">
        <v>184</v>
      </c>
      <c r="E362" s="233" t="s">
        <v>620</v>
      </c>
      <c r="F362" s="234" t="s">
        <v>621</v>
      </c>
      <c r="G362" s="235" t="s">
        <v>165</v>
      </c>
      <c r="H362" s="236">
        <v>2.341</v>
      </c>
      <c r="I362" s="237"/>
      <c r="J362" s="238">
        <f>ROUND(I362*H362,0)</f>
        <v>0</v>
      </c>
      <c r="K362" s="234" t="s">
        <v>152</v>
      </c>
      <c r="L362" s="239"/>
      <c r="M362" s="240" t="s">
        <v>5</v>
      </c>
      <c r="N362" s="241" t="s">
        <v>43</v>
      </c>
      <c r="O362" s="47"/>
      <c r="P362" s="212">
        <f>O362*H362</f>
        <v>0</v>
      </c>
      <c r="Q362" s="212">
        <v>0.55</v>
      </c>
      <c r="R362" s="212">
        <f>Q362*H362</f>
        <v>1.2875500000000002</v>
      </c>
      <c r="S362" s="212">
        <v>0</v>
      </c>
      <c r="T362" s="213">
        <f>S362*H362</f>
        <v>0</v>
      </c>
      <c r="AR362" s="24" t="s">
        <v>100</v>
      </c>
      <c r="AT362" s="24" t="s">
        <v>184</v>
      </c>
      <c r="AU362" s="24" t="s">
        <v>80</v>
      </c>
      <c r="AY362" s="24" t="s">
        <v>146</v>
      </c>
      <c r="BE362" s="214">
        <f>IF(N362="základní",J362,0)</f>
        <v>0</v>
      </c>
      <c r="BF362" s="214">
        <f>IF(N362="snížená",J362,0)</f>
        <v>0</v>
      </c>
      <c r="BG362" s="214">
        <f>IF(N362="zákl. přenesená",J362,0)</f>
        <v>0</v>
      </c>
      <c r="BH362" s="214">
        <f>IF(N362="sníž. přenesená",J362,0)</f>
        <v>0</v>
      </c>
      <c r="BI362" s="214">
        <f>IF(N362="nulová",J362,0)</f>
        <v>0</v>
      </c>
      <c r="BJ362" s="24" t="s">
        <v>11</v>
      </c>
      <c r="BK362" s="214">
        <f>ROUND(I362*H362,0)</f>
        <v>0</v>
      </c>
      <c r="BL362" s="24" t="s">
        <v>221</v>
      </c>
      <c r="BM362" s="24" t="s">
        <v>650</v>
      </c>
    </row>
    <row r="363" spans="2:51" s="11" customFormat="1" ht="13.5">
      <c r="B363" s="215"/>
      <c r="D363" s="216" t="s">
        <v>155</v>
      </c>
      <c r="E363" s="217" t="s">
        <v>5</v>
      </c>
      <c r="F363" s="218" t="s">
        <v>651</v>
      </c>
      <c r="H363" s="219">
        <v>0.264</v>
      </c>
      <c r="I363" s="220"/>
      <c r="L363" s="215"/>
      <c r="M363" s="221"/>
      <c r="N363" s="222"/>
      <c r="O363" s="222"/>
      <c r="P363" s="222"/>
      <c r="Q363" s="222"/>
      <c r="R363" s="222"/>
      <c r="S363" s="222"/>
      <c r="T363" s="223"/>
      <c r="AT363" s="217" t="s">
        <v>155</v>
      </c>
      <c r="AU363" s="217" t="s">
        <v>80</v>
      </c>
      <c r="AV363" s="11" t="s">
        <v>80</v>
      </c>
      <c r="AW363" s="11" t="s">
        <v>36</v>
      </c>
      <c r="AX363" s="11" t="s">
        <v>72</v>
      </c>
      <c r="AY363" s="217" t="s">
        <v>146</v>
      </c>
    </row>
    <row r="364" spans="2:51" s="11" customFormat="1" ht="13.5">
      <c r="B364" s="215"/>
      <c r="D364" s="216" t="s">
        <v>155</v>
      </c>
      <c r="E364" s="217" t="s">
        <v>5</v>
      </c>
      <c r="F364" s="218" t="s">
        <v>652</v>
      </c>
      <c r="H364" s="219">
        <v>2.077</v>
      </c>
      <c r="I364" s="220"/>
      <c r="L364" s="215"/>
      <c r="M364" s="221"/>
      <c r="N364" s="222"/>
      <c r="O364" s="222"/>
      <c r="P364" s="222"/>
      <c r="Q364" s="222"/>
      <c r="R364" s="222"/>
      <c r="S364" s="222"/>
      <c r="T364" s="223"/>
      <c r="AT364" s="217" t="s">
        <v>155</v>
      </c>
      <c r="AU364" s="217" t="s">
        <v>80</v>
      </c>
      <c r="AV364" s="11" t="s">
        <v>80</v>
      </c>
      <c r="AW364" s="11" t="s">
        <v>36</v>
      </c>
      <c r="AX364" s="11" t="s">
        <v>72</v>
      </c>
      <c r="AY364" s="217" t="s">
        <v>146</v>
      </c>
    </row>
    <row r="365" spans="2:51" s="12" customFormat="1" ht="13.5">
      <c r="B365" s="224"/>
      <c r="D365" s="216" t="s">
        <v>155</v>
      </c>
      <c r="E365" s="225" t="s">
        <v>5</v>
      </c>
      <c r="F365" s="226" t="s">
        <v>182</v>
      </c>
      <c r="H365" s="227">
        <v>2.341</v>
      </c>
      <c r="I365" s="228"/>
      <c r="L365" s="224"/>
      <c r="M365" s="229"/>
      <c r="N365" s="230"/>
      <c r="O365" s="230"/>
      <c r="P365" s="230"/>
      <c r="Q365" s="230"/>
      <c r="R365" s="230"/>
      <c r="S365" s="230"/>
      <c r="T365" s="231"/>
      <c r="AT365" s="225" t="s">
        <v>155</v>
      </c>
      <c r="AU365" s="225" t="s">
        <v>80</v>
      </c>
      <c r="AV365" s="12" t="s">
        <v>162</v>
      </c>
      <c r="AW365" s="12" t="s">
        <v>36</v>
      </c>
      <c r="AX365" s="12" t="s">
        <v>11</v>
      </c>
      <c r="AY365" s="225" t="s">
        <v>146</v>
      </c>
    </row>
    <row r="366" spans="2:65" s="1" customFormat="1" ht="16.5" customHeight="1">
      <c r="B366" s="202"/>
      <c r="C366" s="232" t="s">
        <v>653</v>
      </c>
      <c r="D366" s="232" t="s">
        <v>184</v>
      </c>
      <c r="E366" s="233" t="s">
        <v>654</v>
      </c>
      <c r="F366" s="234" t="s">
        <v>655</v>
      </c>
      <c r="G366" s="235" t="s">
        <v>165</v>
      </c>
      <c r="H366" s="236">
        <v>1.197</v>
      </c>
      <c r="I366" s="237"/>
      <c r="J366" s="238">
        <f>ROUND(I366*H366,0)</f>
        <v>0</v>
      </c>
      <c r="K366" s="234" t="s">
        <v>152</v>
      </c>
      <c r="L366" s="239"/>
      <c r="M366" s="240" t="s">
        <v>5</v>
      </c>
      <c r="N366" s="241" t="s">
        <v>43</v>
      </c>
      <c r="O366" s="47"/>
      <c r="P366" s="212">
        <f>O366*H366</f>
        <v>0</v>
      </c>
      <c r="Q366" s="212">
        <v>0.55</v>
      </c>
      <c r="R366" s="212">
        <f>Q366*H366</f>
        <v>0.6583500000000001</v>
      </c>
      <c r="S366" s="212">
        <v>0</v>
      </c>
      <c r="T366" s="213">
        <f>S366*H366</f>
        <v>0</v>
      </c>
      <c r="AR366" s="24" t="s">
        <v>100</v>
      </c>
      <c r="AT366" s="24" t="s">
        <v>184</v>
      </c>
      <c r="AU366" s="24" t="s">
        <v>80</v>
      </c>
      <c r="AY366" s="24" t="s">
        <v>146</v>
      </c>
      <c r="BE366" s="214">
        <f>IF(N366="základní",J366,0)</f>
        <v>0</v>
      </c>
      <c r="BF366" s="214">
        <f>IF(N366="snížená",J366,0)</f>
        <v>0</v>
      </c>
      <c r="BG366" s="214">
        <f>IF(N366="zákl. přenesená",J366,0)</f>
        <v>0</v>
      </c>
      <c r="BH366" s="214">
        <f>IF(N366="sníž. přenesená",J366,0)</f>
        <v>0</v>
      </c>
      <c r="BI366" s="214">
        <f>IF(N366="nulová",J366,0)</f>
        <v>0</v>
      </c>
      <c r="BJ366" s="24" t="s">
        <v>11</v>
      </c>
      <c r="BK366" s="214">
        <f>ROUND(I366*H366,0)</f>
        <v>0</v>
      </c>
      <c r="BL366" s="24" t="s">
        <v>221</v>
      </c>
      <c r="BM366" s="24" t="s">
        <v>656</v>
      </c>
    </row>
    <row r="367" spans="2:51" s="11" customFormat="1" ht="13.5">
      <c r="B367" s="215"/>
      <c r="D367" s="216" t="s">
        <v>155</v>
      </c>
      <c r="E367" s="217" t="s">
        <v>5</v>
      </c>
      <c r="F367" s="218" t="s">
        <v>657</v>
      </c>
      <c r="H367" s="219">
        <v>1.197</v>
      </c>
      <c r="I367" s="220"/>
      <c r="L367" s="215"/>
      <c r="M367" s="221"/>
      <c r="N367" s="222"/>
      <c r="O367" s="222"/>
      <c r="P367" s="222"/>
      <c r="Q367" s="222"/>
      <c r="R367" s="222"/>
      <c r="S367" s="222"/>
      <c r="T367" s="223"/>
      <c r="AT367" s="217" t="s">
        <v>155</v>
      </c>
      <c r="AU367" s="217" t="s">
        <v>80</v>
      </c>
      <c r="AV367" s="11" t="s">
        <v>80</v>
      </c>
      <c r="AW367" s="11" t="s">
        <v>36</v>
      </c>
      <c r="AX367" s="11" t="s">
        <v>11</v>
      </c>
      <c r="AY367" s="217" t="s">
        <v>146</v>
      </c>
    </row>
    <row r="368" spans="2:65" s="1" customFormat="1" ht="16.5" customHeight="1">
      <c r="B368" s="202"/>
      <c r="C368" s="232" t="s">
        <v>658</v>
      </c>
      <c r="D368" s="232" t="s">
        <v>184</v>
      </c>
      <c r="E368" s="233" t="s">
        <v>659</v>
      </c>
      <c r="F368" s="234" t="s">
        <v>660</v>
      </c>
      <c r="G368" s="235" t="s">
        <v>165</v>
      </c>
      <c r="H368" s="236">
        <v>0.253</v>
      </c>
      <c r="I368" s="237"/>
      <c r="J368" s="238">
        <f>ROUND(I368*H368,0)</f>
        <v>0</v>
      </c>
      <c r="K368" s="234" t="s">
        <v>152</v>
      </c>
      <c r="L368" s="239"/>
      <c r="M368" s="240" t="s">
        <v>5</v>
      </c>
      <c r="N368" s="241" t="s">
        <v>43</v>
      </c>
      <c r="O368" s="47"/>
      <c r="P368" s="212">
        <f>O368*H368</f>
        <v>0</v>
      </c>
      <c r="Q368" s="212">
        <v>0.55</v>
      </c>
      <c r="R368" s="212">
        <f>Q368*H368</f>
        <v>0.13915000000000002</v>
      </c>
      <c r="S368" s="212">
        <v>0</v>
      </c>
      <c r="T368" s="213">
        <f>S368*H368</f>
        <v>0</v>
      </c>
      <c r="AR368" s="24" t="s">
        <v>100</v>
      </c>
      <c r="AT368" s="24" t="s">
        <v>184</v>
      </c>
      <c r="AU368" s="24" t="s">
        <v>80</v>
      </c>
      <c r="AY368" s="24" t="s">
        <v>146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24" t="s">
        <v>11</v>
      </c>
      <c r="BK368" s="214">
        <f>ROUND(I368*H368,0)</f>
        <v>0</v>
      </c>
      <c r="BL368" s="24" t="s">
        <v>221</v>
      </c>
      <c r="BM368" s="24" t="s">
        <v>661</v>
      </c>
    </row>
    <row r="369" spans="2:51" s="11" customFormat="1" ht="13.5">
      <c r="B369" s="215"/>
      <c r="D369" s="216" t="s">
        <v>155</v>
      </c>
      <c r="E369" s="217" t="s">
        <v>5</v>
      </c>
      <c r="F369" s="218" t="s">
        <v>662</v>
      </c>
      <c r="H369" s="219">
        <v>0.253</v>
      </c>
      <c r="I369" s="220"/>
      <c r="L369" s="215"/>
      <c r="M369" s="221"/>
      <c r="N369" s="222"/>
      <c r="O369" s="222"/>
      <c r="P369" s="222"/>
      <c r="Q369" s="222"/>
      <c r="R369" s="222"/>
      <c r="S369" s="222"/>
      <c r="T369" s="223"/>
      <c r="AT369" s="217" t="s">
        <v>155</v>
      </c>
      <c r="AU369" s="217" t="s">
        <v>80</v>
      </c>
      <c r="AV369" s="11" t="s">
        <v>80</v>
      </c>
      <c r="AW369" s="11" t="s">
        <v>36</v>
      </c>
      <c r="AX369" s="11" t="s">
        <v>11</v>
      </c>
      <c r="AY369" s="217" t="s">
        <v>146</v>
      </c>
    </row>
    <row r="370" spans="2:65" s="1" customFormat="1" ht="16.5" customHeight="1">
      <c r="B370" s="202"/>
      <c r="C370" s="203" t="s">
        <v>663</v>
      </c>
      <c r="D370" s="203" t="s">
        <v>148</v>
      </c>
      <c r="E370" s="204" t="s">
        <v>664</v>
      </c>
      <c r="F370" s="205" t="s">
        <v>665</v>
      </c>
      <c r="G370" s="206" t="s">
        <v>445</v>
      </c>
      <c r="H370" s="207">
        <v>2.644</v>
      </c>
      <c r="I370" s="208"/>
      <c r="J370" s="209">
        <f>ROUND(I370*H370,0)</f>
        <v>0</v>
      </c>
      <c r="K370" s="205" t="s">
        <v>152</v>
      </c>
      <c r="L370" s="46"/>
      <c r="M370" s="210" t="s">
        <v>5</v>
      </c>
      <c r="N370" s="211" t="s">
        <v>43</v>
      </c>
      <c r="O370" s="47"/>
      <c r="P370" s="212">
        <f>O370*H370</f>
        <v>0</v>
      </c>
      <c r="Q370" s="212">
        <v>0</v>
      </c>
      <c r="R370" s="212">
        <f>Q370*H370</f>
        <v>0</v>
      </c>
      <c r="S370" s="212">
        <v>0</v>
      </c>
      <c r="T370" s="213">
        <f>S370*H370</f>
        <v>0</v>
      </c>
      <c r="AR370" s="24" t="s">
        <v>221</v>
      </c>
      <c r="AT370" s="24" t="s">
        <v>148</v>
      </c>
      <c r="AU370" s="24" t="s">
        <v>80</v>
      </c>
      <c r="AY370" s="24" t="s">
        <v>146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24" t="s">
        <v>11</v>
      </c>
      <c r="BK370" s="214">
        <f>ROUND(I370*H370,0)</f>
        <v>0</v>
      </c>
      <c r="BL370" s="24" t="s">
        <v>221</v>
      </c>
      <c r="BM370" s="24" t="s">
        <v>666</v>
      </c>
    </row>
    <row r="371" spans="2:63" s="10" customFormat="1" ht="29.85" customHeight="1">
      <c r="B371" s="189"/>
      <c r="D371" s="190" t="s">
        <v>71</v>
      </c>
      <c r="E371" s="200" t="s">
        <v>667</v>
      </c>
      <c r="F371" s="200" t="s">
        <v>668</v>
      </c>
      <c r="I371" s="192"/>
      <c r="J371" s="201">
        <f>BK371</f>
        <v>0</v>
      </c>
      <c r="L371" s="189"/>
      <c r="M371" s="194"/>
      <c r="N371" s="195"/>
      <c r="O371" s="195"/>
      <c r="P371" s="196">
        <f>SUM(P372:P408)</f>
        <v>0</v>
      </c>
      <c r="Q371" s="195"/>
      <c r="R371" s="196">
        <f>SUM(R372:R408)</f>
        <v>0.060204549999999996</v>
      </c>
      <c r="S371" s="195"/>
      <c r="T371" s="197">
        <f>SUM(T372:T408)</f>
        <v>0</v>
      </c>
      <c r="AR371" s="190" t="s">
        <v>80</v>
      </c>
      <c r="AT371" s="198" t="s">
        <v>71</v>
      </c>
      <c r="AU371" s="198" t="s">
        <v>11</v>
      </c>
      <c r="AY371" s="190" t="s">
        <v>146</v>
      </c>
      <c r="BK371" s="199">
        <f>SUM(BK372:BK408)</f>
        <v>0</v>
      </c>
    </row>
    <row r="372" spans="2:65" s="1" customFormat="1" ht="16.5" customHeight="1">
      <c r="B372" s="202"/>
      <c r="C372" s="203" t="s">
        <v>669</v>
      </c>
      <c r="D372" s="203" t="s">
        <v>148</v>
      </c>
      <c r="E372" s="204" t="s">
        <v>670</v>
      </c>
      <c r="F372" s="205" t="s">
        <v>671</v>
      </c>
      <c r="G372" s="206" t="s">
        <v>159</v>
      </c>
      <c r="H372" s="207">
        <v>17</v>
      </c>
      <c r="I372" s="208"/>
      <c r="J372" s="209">
        <f>ROUND(I372*H372,0)</f>
        <v>0</v>
      </c>
      <c r="K372" s="205" t="s">
        <v>152</v>
      </c>
      <c r="L372" s="46"/>
      <c r="M372" s="210" t="s">
        <v>5</v>
      </c>
      <c r="N372" s="211" t="s">
        <v>43</v>
      </c>
      <c r="O372" s="47"/>
      <c r="P372" s="212">
        <f>O372*H372</f>
        <v>0</v>
      </c>
      <c r="Q372" s="212">
        <v>0.00259715</v>
      </c>
      <c r="R372" s="212">
        <f>Q372*H372</f>
        <v>0.04415155</v>
      </c>
      <c r="S372" s="212">
        <v>0</v>
      </c>
      <c r="T372" s="213">
        <f>S372*H372</f>
        <v>0</v>
      </c>
      <c r="AR372" s="24" t="s">
        <v>221</v>
      </c>
      <c r="AT372" s="24" t="s">
        <v>148</v>
      </c>
      <c r="AU372" s="24" t="s">
        <v>80</v>
      </c>
      <c r="AY372" s="24" t="s">
        <v>146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24" t="s">
        <v>11</v>
      </c>
      <c r="BK372" s="214">
        <f>ROUND(I372*H372,0)</f>
        <v>0</v>
      </c>
      <c r="BL372" s="24" t="s">
        <v>221</v>
      </c>
      <c r="BM372" s="24" t="s">
        <v>672</v>
      </c>
    </row>
    <row r="373" spans="2:51" s="11" customFormat="1" ht="13.5">
      <c r="B373" s="215"/>
      <c r="D373" s="216" t="s">
        <v>155</v>
      </c>
      <c r="E373" s="217" t="s">
        <v>5</v>
      </c>
      <c r="F373" s="218" t="s">
        <v>673</v>
      </c>
      <c r="H373" s="219">
        <v>4.25</v>
      </c>
      <c r="I373" s="220"/>
      <c r="L373" s="215"/>
      <c r="M373" s="221"/>
      <c r="N373" s="222"/>
      <c r="O373" s="222"/>
      <c r="P373" s="222"/>
      <c r="Q373" s="222"/>
      <c r="R373" s="222"/>
      <c r="S373" s="222"/>
      <c r="T373" s="223"/>
      <c r="AT373" s="217" t="s">
        <v>155</v>
      </c>
      <c r="AU373" s="217" t="s">
        <v>80</v>
      </c>
      <c r="AV373" s="11" t="s">
        <v>80</v>
      </c>
      <c r="AW373" s="11" t="s">
        <v>36</v>
      </c>
      <c r="AX373" s="11" t="s">
        <v>72</v>
      </c>
      <c r="AY373" s="217" t="s">
        <v>146</v>
      </c>
    </row>
    <row r="374" spans="2:51" s="12" customFormat="1" ht="13.5">
      <c r="B374" s="224"/>
      <c r="D374" s="216" t="s">
        <v>155</v>
      </c>
      <c r="E374" s="225" t="s">
        <v>5</v>
      </c>
      <c r="F374" s="226" t="s">
        <v>522</v>
      </c>
      <c r="H374" s="227">
        <v>4.25</v>
      </c>
      <c r="I374" s="228"/>
      <c r="L374" s="224"/>
      <c r="M374" s="229"/>
      <c r="N374" s="230"/>
      <c r="O374" s="230"/>
      <c r="P374" s="230"/>
      <c r="Q374" s="230"/>
      <c r="R374" s="230"/>
      <c r="S374" s="230"/>
      <c r="T374" s="231"/>
      <c r="AT374" s="225" t="s">
        <v>155</v>
      </c>
      <c r="AU374" s="225" t="s">
        <v>80</v>
      </c>
      <c r="AV374" s="12" t="s">
        <v>162</v>
      </c>
      <c r="AW374" s="12" t="s">
        <v>36</v>
      </c>
      <c r="AX374" s="12" t="s">
        <v>72</v>
      </c>
      <c r="AY374" s="225" t="s">
        <v>146</v>
      </c>
    </row>
    <row r="375" spans="2:51" s="11" customFormat="1" ht="13.5">
      <c r="B375" s="215"/>
      <c r="D375" s="216" t="s">
        <v>155</v>
      </c>
      <c r="E375" s="217" t="s">
        <v>5</v>
      </c>
      <c r="F375" s="218" t="s">
        <v>674</v>
      </c>
      <c r="H375" s="219">
        <v>4.25</v>
      </c>
      <c r="I375" s="220"/>
      <c r="L375" s="215"/>
      <c r="M375" s="221"/>
      <c r="N375" s="222"/>
      <c r="O375" s="222"/>
      <c r="P375" s="222"/>
      <c r="Q375" s="222"/>
      <c r="R375" s="222"/>
      <c r="S375" s="222"/>
      <c r="T375" s="223"/>
      <c r="AT375" s="217" t="s">
        <v>155</v>
      </c>
      <c r="AU375" s="217" t="s">
        <v>80</v>
      </c>
      <c r="AV375" s="11" t="s">
        <v>80</v>
      </c>
      <c r="AW375" s="11" t="s">
        <v>36</v>
      </c>
      <c r="AX375" s="11" t="s">
        <v>72</v>
      </c>
      <c r="AY375" s="217" t="s">
        <v>146</v>
      </c>
    </row>
    <row r="376" spans="2:51" s="12" customFormat="1" ht="13.5">
      <c r="B376" s="224"/>
      <c r="D376" s="216" t="s">
        <v>155</v>
      </c>
      <c r="E376" s="225" t="s">
        <v>5</v>
      </c>
      <c r="F376" s="226" t="s">
        <v>524</v>
      </c>
      <c r="H376" s="227">
        <v>4.25</v>
      </c>
      <c r="I376" s="228"/>
      <c r="L376" s="224"/>
      <c r="M376" s="229"/>
      <c r="N376" s="230"/>
      <c r="O376" s="230"/>
      <c r="P376" s="230"/>
      <c r="Q376" s="230"/>
      <c r="R376" s="230"/>
      <c r="S376" s="230"/>
      <c r="T376" s="231"/>
      <c r="AT376" s="225" t="s">
        <v>155</v>
      </c>
      <c r="AU376" s="225" t="s">
        <v>80</v>
      </c>
      <c r="AV376" s="12" t="s">
        <v>162</v>
      </c>
      <c r="AW376" s="12" t="s">
        <v>36</v>
      </c>
      <c r="AX376" s="12" t="s">
        <v>72</v>
      </c>
      <c r="AY376" s="225" t="s">
        <v>146</v>
      </c>
    </row>
    <row r="377" spans="2:51" s="11" customFormat="1" ht="13.5">
      <c r="B377" s="215"/>
      <c r="D377" s="216" t="s">
        <v>155</v>
      </c>
      <c r="E377" s="217" t="s">
        <v>5</v>
      </c>
      <c r="F377" s="218" t="s">
        <v>674</v>
      </c>
      <c r="H377" s="219">
        <v>4.25</v>
      </c>
      <c r="I377" s="220"/>
      <c r="L377" s="215"/>
      <c r="M377" s="221"/>
      <c r="N377" s="222"/>
      <c r="O377" s="222"/>
      <c r="P377" s="222"/>
      <c r="Q377" s="222"/>
      <c r="R377" s="222"/>
      <c r="S377" s="222"/>
      <c r="T377" s="223"/>
      <c r="AT377" s="217" t="s">
        <v>155</v>
      </c>
      <c r="AU377" s="217" t="s">
        <v>80</v>
      </c>
      <c r="AV377" s="11" t="s">
        <v>80</v>
      </c>
      <c r="AW377" s="11" t="s">
        <v>36</v>
      </c>
      <c r="AX377" s="11" t="s">
        <v>72</v>
      </c>
      <c r="AY377" s="217" t="s">
        <v>146</v>
      </c>
    </row>
    <row r="378" spans="2:51" s="12" customFormat="1" ht="13.5">
      <c r="B378" s="224"/>
      <c r="D378" s="216" t="s">
        <v>155</v>
      </c>
      <c r="E378" s="225" t="s">
        <v>5</v>
      </c>
      <c r="F378" s="226" t="s">
        <v>525</v>
      </c>
      <c r="H378" s="227">
        <v>4.25</v>
      </c>
      <c r="I378" s="228"/>
      <c r="L378" s="224"/>
      <c r="M378" s="229"/>
      <c r="N378" s="230"/>
      <c r="O378" s="230"/>
      <c r="P378" s="230"/>
      <c r="Q378" s="230"/>
      <c r="R378" s="230"/>
      <c r="S378" s="230"/>
      <c r="T378" s="231"/>
      <c r="AT378" s="225" t="s">
        <v>155</v>
      </c>
      <c r="AU378" s="225" t="s">
        <v>80</v>
      </c>
      <c r="AV378" s="12" t="s">
        <v>162</v>
      </c>
      <c r="AW378" s="12" t="s">
        <v>36</v>
      </c>
      <c r="AX378" s="12" t="s">
        <v>72</v>
      </c>
      <c r="AY378" s="225" t="s">
        <v>146</v>
      </c>
    </row>
    <row r="379" spans="2:51" s="11" customFormat="1" ht="13.5">
      <c r="B379" s="215"/>
      <c r="D379" s="216" t="s">
        <v>155</v>
      </c>
      <c r="E379" s="217" t="s">
        <v>5</v>
      </c>
      <c r="F379" s="218" t="s">
        <v>674</v>
      </c>
      <c r="H379" s="219">
        <v>4.25</v>
      </c>
      <c r="I379" s="220"/>
      <c r="L379" s="215"/>
      <c r="M379" s="221"/>
      <c r="N379" s="222"/>
      <c r="O379" s="222"/>
      <c r="P379" s="222"/>
      <c r="Q379" s="222"/>
      <c r="R379" s="222"/>
      <c r="S379" s="222"/>
      <c r="T379" s="223"/>
      <c r="AT379" s="217" t="s">
        <v>155</v>
      </c>
      <c r="AU379" s="217" t="s">
        <v>80</v>
      </c>
      <c r="AV379" s="11" t="s">
        <v>80</v>
      </c>
      <c r="AW379" s="11" t="s">
        <v>36</v>
      </c>
      <c r="AX379" s="11" t="s">
        <v>72</v>
      </c>
      <c r="AY379" s="217" t="s">
        <v>146</v>
      </c>
    </row>
    <row r="380" spans="2:51" s="12" customFormat="1" ht="13.5">
      <c r="B380" s="224"/>
      <c r="D380" s="216" t="s">
        <v>155</v>
      </c>
      <c r="E380" s="225" t="s">
        <v>5</v>
      </c>
      <c r="F380" s="226" t="s">
        <v>526</v>
      </c>
      <c r="H380" s="227">
        <v>4.25</v>
      </c>
      <c r="I380" s="228"/>
      <c r="L380" s="224"/>
      <c r="M380" s="229"/>
      <c r="N380" s="230"/>
      <c r="O380" s="230"/>
      <c r="P380" s="230"/>
      <c r="Q380" s="230"/>
      <c r="R380" s="230"/>
      <c r="S380" s="230"/>
      <c r="T380" s="231"/>
      <c r="AT380" s="225" t="s">
        <v>155</v>
      </c>
      <c r="AU380" s="225" t="s">
        <v>80</v>
      </c>
      <c r="AV380" s="12" t="s">
        <v>162</v>
      </c>
      <c r="AW380" s="12" t="s">
        <v>36</v>
      </c>
      <c r="AX380" s="12" t="s">
        <v>72</v>
      </c>
      <c r="AY380" s="225" t="s">
        <v>146</v>
      </c>
    </row>
    <row r="381" spans="2:51" s="12" customFormat="1" ht="13.5">
      <c r="B381" s="224"/>
      <c r="D381" s="216" t="s">
        <v>155</v>
      </c>
      <c r="E381" s="225" t="s">
        <v>5</v>
      </c>
      <c r="F381" s="226" t="s">
        <v>527</v>
      </c>
      <c r="H381" s="227">
        <v>0</v>
      </c>
      <c r="I381" s="228"/>
      <c r="L381" s="224"/>
      <c r="M381" s="229"/>
      <c r="N381" s="230"/>
      <c r="O381" s="230"/>
      <c r="P381" s="230"/>
      <c r="Q381" s="230"/>
      <c r="R381" s="230"/>
      <c r="S381" s="230"/>
      <c r="T381" s="231"/>
      <c r="AT381" s="225" t="s">
        <v>155</v>
      </c>
      <c r="AU381" s="225" t="s">
        <v>80</v>
      </c>
      <c r="AV381" s="12" t="s">
        <v>162</v>
      </c>
      <c r="AW381" s="12" t="s">
        <v>36</v>
      </c>
      <c r="AX381" s="12" t="s">
        <v>72</v>
      </c>
      <c r="AY381" s="225" t="s">
        <v>146</v>
      </c>
    </row>
    <row r="382" spans="2:51" s="12" customFormat="1" ht="13.5">
      <c r="B382" s="224"/>
      <c r="D382" s="216" t="s">
        <v>155</v>
      </c>
      <c r="E382" s="225" t="s">
        <v>5</v>
      </c>
      <c r="F382" s="226" t="s">
        <v>528</v>
      </c>
      <c r="H382" s="227">
        <v>0</v>
      </c>
      <c r="I382" s="228"/>
      <c r="L382" s="224"/>
      <c r="M382" s="229"/>
      <c r="N382" s="230"/>
      <c r="O382" s="230"/>
      <c r="P382" s="230"/>
      <c r="Q382" s="230"/>
      <c r="R382" s="230"/>
      <c r="S382" s="230"/>
      <c r="T382" s="231"/>
      <c r="AT382" s="225" t="s">
        <v>155</v>
      </c>
      <c r="AU382" s="225" t="s">
        <v>80</v>
      </c>
      <c r="AV382" s="12" t="s">
        <v>162</v>
      </c>
      <c r="AW382" s="12" t="s">
        <v>36</v>
      </c>
      <c r="AX382" s="12" t="s">
        <v>72</v>
      </c>
      <c r="AY382" s="225" t="s">
        <v>146</v>
      </c>
    </row>
    <row r="383" spans="2:51" s="13" customFormat="1" ht="13.5">
      <c r="B383" s="242"/>
      <c r="D383" s="216" t="s">
        <v>155</v>
      </c>
      <c r="E383" s="243" t="s">
        <v>5</v>
      </c>
      <c r="F383" s="244" t="s">
        <v>529</v>
      </c>
      <c r="H383" s="245">
        <v>17</v>
      </c>
      <c r="I383" s="246"/>
      <c r="L383" s="242"/>
      <c r="M383" s="247"/>
      <c r="N383" s="248"/>
      <c r="O383" s="248"/>
      <c r="P383" s="248"/>
      <c r="Q383" s="248"/>
      <c r="R383" s="248"/>
      <c r="S383" s="248"/>
      <c r="T383" s="249"/>
      <c r="AT383" s="243" t="s">
        <v>155</v>
      </c>
      <c r="AU383" s="243" t="s">
        <v>80</v>
      </c>
      <c r="AV383" s="13" t="s">
        <v>153</v>
      </c>
      <c r="AW383" s="13" t="s">
        <v>36</v>
      </c>
      <c r="AX383" s="13" t="s">
        <v>11</v>
      </c>
      <c r="AY383" s="243" t="s">
        <v>146</v>
      </c>
    </row>
    <row r="384" spans="2:65" s="1" customFormat="1" ht="16.5" customHeight="1">
      <c r="B384" s="202"/>
      <c r="C384" s="203" t="s">
        <v>675</v>
      </c>
      <c r="D384" s="203" t="s">
        <v>148</v>
      </c>
      <c r="E384" s="204" t="s">
        <v>676</v>
      </c>
      <c r="F384" s="205" t="s">
        <v>677</v>
      </c>
      <c r="G384" s="206" t="s">
        <v>174</v>
      </c>
      <c r="H384" s="207">
        <v>4</v>
      </c>
      <c r="I384" s="208"/>
      <c r="J384" s="209">
        <f>ROUND(I384*H384,0)</f>
        <v>0</v>
      </c>
      <c r="K384" s="205" t="s">
        <v>152</v>
      </c>
      <c r="L384" s="46"/>
      <c r="M384" s="210" t="s">
        <v>5</v>
      </c>
      <c r="N384" s="211" t="s">
        <v>43</v>
      </c>
      <c r="O384" s="47"/>
      <c r="P384" s="212">
        <f>O384*H384</f>
        <v>0</v>
      </c>
      <c r="Q384" s="212">
        <v>0.00272</v>
      </c>
      <c r="R384" s="212">
        <f>Q384*H384</f>
        <v>0.01088</v>
      </c>
      <c r="S384" s="212">
        <v>0</v>
      </c>
      <c r="T384" s="213">
        <f>S384*H384</f>
        <v>0</v>
      </c>
      <c r="AR384" s="24" t="s">
        <v>221</v>
      </c>
      <c r="AT384" s="24" t="s">
        <v>148</v>
      </c>
      <c r="AU384" s="24" t="s">
        <v>80</v>
      </c>
      <c r="AY384" s="24" t="s">
        <v>146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24" t="s">
        <v>11</v>
      </c>
      <c r="BK384" s="214">
        <f>ROUND(I384*H384,0)</f>
        <v>0</v>
      </c>
      <c r="BL384" s="24" t="s">
        <v>221</v>
      </c>
      <c r="BM384" s="24" t="s">
        <v>678</v>
      </c>
    </row>
    <row r="385" spans="2:51" s="11" customFormat="1" ht="13.5">
      <c r="B385" s="215"/>
      <c r="D385" s="216" t="s">
        <v>155</v>
      </c>
      <c r="E385" s="217" t="s">
        <v>5</v>
      </c>
      <c r="F385" s="218" t="s">
        <v>679</v>
      </c>
      <c r="H385" s="219">
        <v>1</v>
      </c>
      <c r="I385" s="220"/>
      <c r="L385" s="215"/>
      <c r="M385" s="221"/>
      <c r="N385" s="222"/>
      <c r="O385" s="222"/>
      <c r="P385" s="222"/>
      <c r="Q385" s="222"/>
      <c r="R385" s="222"/>
      <c r="S385" s="222"/>
      <c r="T385" s="223"/>
      <c r="AT385" s="217" t="s">
        <v>155</v>
      </c>
      <c r="AU385" s="217" t="s">
        <v>80</v>
      </c>
      <c r="AV385" s="11" t="s">
        <v>80</v>
      </c>
      <c r="AW385" s="11" t="s">
        <v>36</v>
      </c>
      <c r="AX385" s="11" t="s">
        <v>72</v>
      </c>
      <c r="AY385" s="217" t="s">
        <v>146</v>
      </c>
    </row>
    <row r="386" spans="2:51" s="12" customFormat="1" ht="13.5">
      <c r="B386" s="224"/>
      <c r="D386" s="216" t="s">
        <v>155</v>
      </c>
      <c r="E386" s="225" t="s">
        <v>5</v>
      </c>
      <c r="F386" s="226" t="s">
        <v>522</v>
      </c>
      <c r="H386" s="227">
        <v>1</v>
      </c>
      <c r="I386" s="228"/>
      <c r="L386" s="224"/>
      <c r="M386" s="229"/>
      <c r="N386" s="230"/>
      <c r="O386" s="230"/>
      <c r="P386" s="230"/>
      <c r="Q386" s="230"/>
      <c r="R386" s="230"/>
      <c r="S386" s="230"/>
      <c r="T386" s="231"/>
      <c r="AT386" s="225" t="s">
        <v>155</v>
      </c>
      <c r="AU386" s="225" t="s">
        <v>80</v>
      </c>
      <c r="AV386" s="12" t="s">
        <v>162</v>
      </c>
      <c r="AW386" s="12" t="s">
        <v>36</v>
      </c>
      <c r="AX386" s="12" t="s">
        <v>72</v>
      </c>
      <c r="AY386" s="225" t="s">
        <v>146</v>
      </c>
    </row>
    <row r="387" spans="2:51" s="11" customFormat="1" ht="13.5">
      <c r="B387" s="215"/>
      <c r="D387" s="216" t="s">
        <v>155</v>
      </c>
      <c r="E387" s="217" t="s">
        <v>5</v>
      </c>
      <c r="F387" s="218" t="s">
        <v>11</v>
      </c>
      <c r="H387" s="219">
        <v>1</v>
      </c>
      <c r="I387" s="220"/>
      <c r="L387" s="215"/>
      <c r="M387" s="221"/>
      <c r="N387" s="222"/>
      <c r="O387" s="222"/>
      <c r="P387" s="222"/>
      <c r="Q387" s="222"/>
      <c r="R387" s="222"/>
      <c r="S387" s="222"/>
      <c r="T387" s="223"/>
      <c r="AT387" s="217" t="s">
        <v>155</v>
      </c>
      <c r="AU387" s="217" t="s">
        <v>80</v>
      </c>
      <c r="AV387" s="11" t="s">
        <v>80</v>
      </c>
      <c r="AW387" s="11" t="s">
        <v>36</v>
      </c>
      <c r="AX387" s="11" t="s">
        <v>72</v>
      </c>
      <c r="AY387" s="217" t="s">
        <v>146</v>
      </c>
    </row>
    <row r="388" spans="2:51" s="12" customFormat="1" ht="13.5">
      <c r="B388" s="224"/>
      <c r="D388" s="216" t="s">
        <v>155</v>
      </c>
      <c r="E388" s="225" t="s">
        <v>5</v>
      </c>
      <c r="F388" s="226" t="s">
        <v>524</v>
      </c>
      <c r="H388" s="227">
        <v>1</v>
      </c>
      <c r="I388" s="228"/>
      <c r="L388" s="224"/>
      <c r="M388" s="229"/>
      <c r="N388" s="230"/>
      <c r="O388" s="230"/>
      <c r="P388" s="230"/>
      <c r="Q388" s="230"/>
      <c r="R388" s="230"/>
      <c r="S388" s="230"/>
      <c r="T388" s="231"/>
      <c r="AT388" s="225" t="s">
        <v>155</v>
      </c>
      <c r="AU388" s="225" t="s">
        <v>80</v>
      </c>
      <c r="AV388" s="12" t="s">
        <v>162</v>
      </c>
      <c r="AW388" s="12" t="s">
        <v>36</v>
      </c>
      <c r="AX388" s="12" t="s">
        <v>72</v>
      </c>
      <c r="AY388" s="225" t="s">
        <v>146</v>
      </c>
    </row>
    <row r="389" spans="2:51" s="11" customFormat="1" ht="13.5">
      <c r="B389" s="215"/>
      <c r="D389" s="216" t="s">
        <v>155</v>
      </c>
      <c r="E389" s="217" t="s">
        <v>5</v>
      </c>
      <c r="F389" s="218" t="s">
        <v>11</v>
      </c>
      <c r="H389" s="219">
        <v>1</v>
      </c>
      <c r="I389" s="220"/>
      <c r="L389" s="215"/>
      <c r="M389" s="221"/>
      <c r="N389" s="222"/>
      <c r="O389" s="222"/>
      <c r="P389" s="222"/>
      <c r="Q389" s="222"/>
      <c r="R389" s="222"/>
      <c r="S389" s="222"/>
      <c r="T389" s="223"/>
      <c r="AT389" s="217" t="s">
        <v>155</v>
      </c>
      <c r="AU389" s="217" t="s">
        <v>80</v>
      </c>
      <c r="AV389" s="11" t="s">
        <v>80</v>
      </c>
      <c r="AW389" s="11" t="s">
        <v>36</v>
      </c>
      <c r="AX389" s="11" t="s">
        <v>72</v>
      </c>
      <c r="AY389" s="217" t="s">
        <v>146</v>
      </c>
    </row>
    <row r="390" spans="2:51" s="12" customFormat="1" ht="13.5">
      <c r="B390" s="224"/>
      <c r="D390" s="216" t="s">
        <v>155</v>
      </c>
      <c r="E390" s="225" t="s">
        <v>5</v>
      </c>
      <c r="F390" s="226" t="s">
        <v>525</v>
      </c>
      <c r="H390" s="227">
        <v>1</v>
      </c>
      <c r="I390" s="228"/>
      <c r="L390" s="224"/>
      <c r="M390" s="229"/>
      <c r="N390" s="230"/>
      <c r="O390" s="230"/>
      <c r="P390" s="230"/>
      <c r="Q390" s="230"/>
      <c r="R390" s="230"/>
      <c r="S390" s="230"/>
      <c r="T390" s="231"/>
      <c r="AT390" s="225" t="s">
        <v>155</v>
      </c>
      <c r="AU390" s="225" t="s">
        <v>80</v>
      </c>
      <c r="AV390" s="12" t="s">
        <v>162</v>
      </c>
      <c r="AW390" s="12" t="s">
        <v>36</v>
      </c>
      <c r="AX390" s="12" t="s">
        <v>72</v>
      </c>
      <c r="AY390" s="225" t="s">
        <v>146</v>
      </c>
    </row>
    <row r="391" spans="2:51" s="11" customFormat="1" ht="13.5">
      <c r="B391" s="215"/>
      <c r="D391" s="216" t="s">
        <v>155</v>
      </c>
      <c r="E391" s="217" t="s">
        <v>5</v>
      </c>
      <c r="F391" s="218" t="s">
        <v>11</v>
      </c>
      <c r="H391" s="219">
        <v>1</v>
      </c>
      <c r="I391" s="220"/>
      <c r="L391" s="215"/>
      <c r="M391" s="221"/>
      <c r="N391" s="222"/>
      <c r="O391" s="222"/>
      <c r="P391" s="222"/>
      <c r="Q391" s="222"/>
      <c r="R391" s="222"/>
      <c r="S391" s="222"/>
      <c r="T391" s="223"/>
      <c r="AT391" s="217" t="s">
        <v>155</v>
      </c>
      <c r="AU391" s="217" t="s">
        <v>80</v>
      </c>
      <c r="AV391" s="11" t="s">
        <v>80</v>
      </c>
      <c r="AW391" s="11" t="s">
        <v>36</v>
      </c>
      <c r="AX391" s="11" t="s">
        <v>72</v>
      </c>
      <c r="AY391" s="217" t="s">
        <v>146</v>
      </c>
    </row>
    <row r="392" spans="2:51" s="12" customFormat="1" ht="13.5">
      <c r="B392" s="224"/>
      <c r="D392" s="216" t="s">
        <v>155</v>
      </c>
      <c r="E392" s="225" t="s">
        <v>5</v>
      </c>
      <c r="F392" s="226" t="s">
        <v>526</v>
      </c>
      <c r="H392" s="227">
        <v>1</v>
      </c>
      <c r="I392" s="228"/>
      <c r="L392" s="224"/>
      <c r="M392" s="229"/>
      <c r="N392" s="230"/>
      <c r="O392" s="230"/>
      <c r="P392" s="230"/>
      <c r="Q392" s="230"/>
      <c r="R392" s="230"/>
      <c r="S392" s="230"/>
      <c r="T392" s="231"/>
      <c r="AT392" s="225" t="s">
        <v>155</v>
      </c>
      <c r="AU392" s="225" t="s">
        <v>80</v>
      </c>
      <c r="AV392" s="12" t="s">
        <v>162</v>
      </c>
      <c r="AW392" s="12" t="s">
        <v>36</v>
      </c>
      <c r="AX392" s="12" t="s">
        <v>72</v>
      </c>
      <c r="AY392" s="225" t="s">
        <v>146</v>
      </c>
    </row>
    <row r="393" spans="2:51" s="12" customFormat="1" ht="13.5">
      <c r="B393" s="224"/>
      <c r="D393" s="216" t="s">
        <v>155</v>
      </c>
      <c r="E393" s="225" t="s">
        <v>5</v>
      </c>
      <c r="F393" s="226" t="s">
        <v>527</v>
      </c>
      <c r="H393" s="227">
        <v>0</v>
      </c>
      <c r="I393" s="228"/>
      <c r="L393" s="224"/>
      <c r="M393" s="229"/>
      <c r="N393" s="230"/>
      <c r="O393" s="230"/>
      <c r="P393" s="230"/>
      <c r="Q393" s="230"/>
      <c r="R393" s="230"/>
      <c r="S393" s="230"/>
      <c r="T393" s="231"/>
      <c r="AT393" s="225" t="s">
        <v>155</v>
      </c>
      <c r="AU393" s="225" t="s">
        <v>80</v>
      </c>
      <c r="AV393" s="12" t="s">
        <v>162</v>
      </c>
      <c r="AW393" s="12" t="s">
        <v>36</v>
      </c>
      <c r="AX393" s="12" t="s">
        <v>72</v>
      </c>
      <c r="AY393" s="225" t="s">
        <v>146</v>
      </c>
    </row>
    <row r="394" spans="2:51" s="12" customFormat="1" ht="13.5">
      <c r="B394" s="224"/>
      <c r="D394" s="216" t="s">
        <v>155</v>
      </c>
      <c r="E394" s="225" t="s">
        <v>5</v>
      </c>
      <c r="F394" s="226" t="s">
        <v>528</v>
      </c>
      <c r="H394" s="227">
        <v>0</v>
      </c>
      <c r="I394" s="228"/>
      <c r="L394" s="224"/>
      <c r="M394" s="229"/>
      <c r="N394" s="230"/>
      <c r="O394" s="230"/>
      <c r="P394" s="230"/>
      <c r="Q394" s="230"/>
      <c r="R394" s="230"/>
      <c r="S394" s="230"/>
      <c r="T394" s="231"/>
      <c r="AT394" s="225" t="s">
        <v>155</v>
      </c>
      <c r="AU394" s="225" t="s">
        <v>80</v>
      </c>
      <c r="AV394" s="12" t="s">
        <v>162</v>
      </c>
      <c r="AW394" s="12" t="s">
        <v>36</v>
      </c>
      <c r="AX394" s="12" t="s">
        <v>72</v>
      </c>
      <c r="AY394" s="225" t="s">
        <v>146</v>
      </c>
    </row>
    <row r="395" spans="2:51" s="13" customFormat="1" ht="13.5">
      <c r="B395" s="242"/>
      <c r="D395" s="216" t="s">
        <v>155</v>
      </c>
      <c r="E395" s="243" t="s">
        <v>5</v>
      </c>
      <c r="F395" s="244" t="s">
        <v>529</v>
      </c>
      <c r="H395" s="245">
        <v>4</v>
      </c>
      <c r="I395" s="246"/>
      <c r="L395" s="242"/>
      <c r="M395" s="247"/>
      <c r="N395" s="248"/>
      <c r="O395" s="248"/>
      <c r="P395" s="248"/>
      <c r="Q395" s="248"/>
      <c r="R395" s="248"/>
      <c r="S395" s="248"/>
      <c r="T395" s="249"/>
      <c r="AT395" s="243" t="s">
        <v>155</v>
      </c>
      <c r="AU395" s="243" t="s">
        <v>80</v>
      </c>
      <c r="AV395" s="13" t="s">
        <v>153</v>
      </c>
      <c r="AW395" s="13" t="s">
        <v>36</v>
      </c>
      <c r="AX395" s="13" t="s">
        <v>11</v>
      </c>
      <c r="AY395" s="243" t="s">
        <v>146</v>
      </c>
    </row>
    <row r="396" spans="2:65" s="1" customFormat="1" ht="16.5" customHeight="1">
      <c r="B396" s="202"/>
      <c r="C396" s="203" t="s">
        <v>680</v>
      </c>
      <c r="D396" s="203" t="s">
        <v>148</v>
      </c>
      <c r="E396" s="204" t="s">
        <v>681</v>
      </c>
      <c r="F396" s="205" t="s">
        <v>682</v>
      </c>
      <c r="G396" s="206" t="s">
        <v>159</v>
      </c>
      <c r="H396" s="207">
        <v>2</v>
      </c>
      <c r="I396" s="208"/>
      <c r="J396" s="209">
        <f>ROUND(I396*H396,0)</f>
        <v>0</v>
      </c>
      <c r="K396" s="205" t="s">
        <v>152</v>
      </c>
      <c r="L396" s="46"/>
      <c r="M396" s="210" t="s">
        <v>5</v>
      </c>
      <c r="N396" s="211" t="s">
        <v>43</v>
      </c>
      <c r="O396" s="47"/>
      <c r="P396" s="212">
        <f>O396*H396</f>
        <v>0</v>
      </c>
      <c r="Q396" s="212">
        <v>0.0025865</v>
      </c>
      <c r="R396" s="212">
        <f>Q396*H396</f>
        <v>0.005173</v>
      </c>
      <c r="S396" s="212">
        <v>0</v>
      </c>
      <c r="T396" s="213">
        <f>S396*H396</f>
        <v>0</v>
      </c>
      <c r="AR396" s="24" t="s">
        <v>221</v>
      </c>
      <c r="AT396" s="24" t="s">
        <v>148</v>
      </c>
      <c r="AU396" s="24" t="s">
        <v>80</v>
      </c>
      <c r="AY396" s="24" t="s">
        <v>146</v>
      </c>
      <c r="BE396" s="214">
        <f>IF(N396="základní",J396,0)</f>
        <v>0</v>
      </c>
      <c r="BF396" s="214">
        <f>IF(N396="snížená",J396,0)</f>
        <v>0</v>
      </c>
      <c r="BG396" s="214">
        <f>IF(N396="zákl. přenesená",J396,0)</f>
        <v>0</v>
      </c>
      <c r="BH396" s="214">
        <f>IF(N396="sníž. přenesená",J396,0)</f>
        <v>0</v>
      </c>
      <c r="BI396" s="214">
        <f>IF(N396="nulová",J396,0)</f>
        <v>0</v>
      </c>
      <c r="BJ396" s="24" t="s">
        <v>11</v>
      </c>
      <c r="BK396" s="214">
        <f>ROUND(I396*H396,0)</f>
        <v>0</v>
      </c>
      <c r="BL396" s="24" t="s">
        <v>221</v>
      </c>
      <c r="BM396" s="24" t="s">
        <v>683</v>
      </c>
    </row>
    <row r="397" spans="2:51" s="11" customFormat="1" ht="13.5">
      <c r="B397" s="215"/>
      <c r="D397" s="216" t="s">
        <v>155</v>
      </c>
      <c r="E397" s="217" t="s">
        <v>5</v>
      </c>
      <c r="F397" s="218" t="s">
        <v>684</v>
      </c>
      <c r="H397" s="219">
        <v>0.5</v>
      </c>
      <c r="I397" s="220"/>
      <c r="L397" s="215"/>
      <c r="M397" s="221"/>
      <c r="N397" s="222"/>
      <c r="O397" s="222"/>
      <c r="P397" s="222"/>
      <c r="Q397" s="222"/>
      <c r="R397" s="222"/>
      <c r="S397" s="222"/>
      <c r="T397" s="223"/>
      <c r="AT397" s="217" t="s">
        <v>155</v>
      </c>
      <c r="AU397" s="217" t="s">
        <v>80</v>
      </c>
      <c r="AV397" s="11" t="s">
        <v>80</v>
      </c>
      <c r="AW397" s="11" t="s">
        <v>36</v>
      </c>
      <c r="AX397" s="11" t="s">
        <v>72</v>
      </c>
      <c r="AY397" s="217" t="s">
        <v>146</v>
      </c>
    </row>
    <row r="398" spans="2:51" s="12" customFormat="1" ht="13.5">
      <c r="B398" s="224"/>
      <c r="D398" s="216" t="s">
        <v>155</v>
      </c>
      <c r="E398" s="225" t="s">
        <v>5</v>
      </c>
      <c r="F398" s="226" t="s">
        <v>522</v>
      </c>
      <c r="H398" s="227">
        <v>0.5</v>
      </c>
      <c r="I398" s="228"/>
      <c r="L398" s="224"/>
      <c r="M398" s="229"/>
      <c r="N398" s="230"/>
      <c r="O398" s="230"/>
      <c r="P398" s="230"/>
      <c r="Q398" s="230"/>
      <c r="R398" s="230"/>
      <c r="S398" s="230"/>
      <c r="T398" s="231"/>
      <c r="AT398" s="225" t="s">
        <v>155</v>
      </c>
      <c r="AU398" s="225" t="s">
        <v>80</v>
      </c>
      <c r="AV398" s="12" t="s">
        <v>162</v>
      </c>
      <c r="AW398" s="12" t="s">
        <v>36</v>
      </c>
      <c r="AX398" s="12" t="s">
        <v>72</v>
      </c>
      <c r="AY398" s="225" t="s">
        <v>146</v>
      </c>
    </row>
    <row r="399" spans="2:51" s="11" customFormat="1" ht="13.5">
      <c r="B399" s="215"/>
      <c r="D399" s="216" t="s">
        <v>155</v>
      </c>
      <c r="E399" s="217" t="s">
        <v>5</v>
      </c>
      <c r="F399" s="218" t="s">
        <v>685</v>
      </c>
      <c r="H399" s="219">
        <v>0.5</v>
      </c>
      <c r="I399" s="220"/>
      <c r="L399" s="215"/>
      <c r="M399" s="221"/>
      <c r="N399" s="222"/>
      <c r="O399" s="222"/>
      <c r="P399" s="222"/>
      <c r="Q399" s="222"/>
      <c r="R399" s="222"/>
      <c r="S399" s="222"/>
      <c r="T399" s="223"/>
      <c r="AT399" s="217" t="s">
        <v>155</v>
      </c>
      <c r="AU399" s="217" t="s">
        <v>80</v>
      </c>
      <c r="AV399" s="11" t="s">
        <v>80</v>
      </c>
      <c r="AW399" s="11" t="s">
        <v>36</v>
      </c>
      <c r="AX399" s="11" t="s">
        <v>72</v>
      </c>
      <c r="AY399" s="217" t="s">
        <v>146</v>
      </c>
    </row>
    <row r="400" spans="2:51" s="12" customFormat="1" ht="13.5">
      <c r="B400" s="224"/>
      <c r="D400" s="216" t="s">
        <v>155</v>
      </c>
      <c r="E400" s="225" t="s">
        <v>5</v>
      </c>
      <c r="F400" s="226" t="s">
        <v>524</v>
      </c>
      <c r="H400" s="227">
        <v>0.5</v>
      </c>
      <c r="I400" s="228"/>
      <c r="L400" s="224"/>
      <c r="M400" s="229"/>
      <c r="N400" s="230"/>
      <c r="O400" s="230"/>
      <c r="P400" s="230"/>
      <c r="Q400" s="230"/>
      <c r="R400" s="230"/>
      <c r="S400" s="230"/>
      <c r="T400" s="231"/>
      <c r="AT400" s="225" t="s">
        <v>155</v>
      </c>
      <c r="AU400" s="225" t="s">
        <v>80</v>
      </c>
      <c r="AV400" s="12" t="s">
        <v>162</v>
      </c>
      <c r="AW400" s="12" t="s">
        <v>36</v>
      </c>
      <c r="AX400" s="12" t="s">
        <v>72</v>
      </c>
      <c r="AY400" s="225" t="s">
        <v>146</v>
      </c>
    </row>
    <row r="401" spans="2:51" s="11" customFormat="1" ht="13.5">
      <c r="B401" s="215"/>
      <c r="D401" s="216" t="s">
        <v>155</v>
      </c>
      <c r="E401" s="217" t="s">
        <v>5</v>
      </c>
      <c r="F401" s="218" t="s">
        <v>685</v>
      </c>
      <c r="H401" s="219">
        <v>0.5</v>
      </c>
      <c r="I401" s="220"/>
      <c r="L401" s="215"/>
      <c r="M401" s="221"/>
      <c r="N401" s="222"/>
      <c r="O401" s="222"/>
      <c r="P401" s="222"/>
      <c r="Q401" s="222"/>
      <c r="R401" s="222"/>
      <c r="S401" s="222"/>
      <c r="T401" s="223"/>
      <c r="AT401" s="217" t="s">
        <v>155</v>
      </c>
      <c r="AU401" s="217" t="s">
        <v>80</v>
      </c>
      <c r="AV401" s="11" t="s">
        <v>80</v>
      </c>
      <c r="AW401" s="11" t="s">
        <v>36</v>
      </c>
      <c r="AX401" s="11" t="s">
        <v>72</v>
      </c>
      <c r="AY401" s="217" t="s">
        <v>146</v>
      </c>
    </row>
    <row r="402" spans="2:51" s="12" customFormat="1" ht="13.5">
      <c r="B402" s="224"/>
      <c r="D402" s="216" t="s">
        <v>155</v>
      </c>
      <c r="E402" s="225" t="s">
        <v>5</v>
      </c>
      <c r="F402" s="226" t="s">
        <v>525</v>
      </c>
      <c r="H402" s="227">
        <v>0.5</v>
      </c>
      <c r="I402" s="228"/>
      <c r="L402" s="224"/>
      <c r="M402" s="229"/>
      <c r="N402" s="230"/>
      <c r="O402" s="230"/>
      <c r="P402" s="230"/>
      <c r="Q402" s="230"/>
      <c r="R402" s="230"/>
      <c r="S402" s="230"/>
      <c r="T402" s="231"/>
      <c r="AT402" s="225" t="s">
        <v>155</v>
      </c>
      <c r="AU402" s="225" t="s">
        <v>80</v>
      </c>
      <c r="AV402" s="12" t="s">
        <v>162</v>
      </c>
      <c r="AW402" s="12" t="s">
        <v>36</v>
      </c>
      <c r="AX402" s="12" t="s">
        <v>72</v>
      </c>
      <c r="AY402" s="225" t="s">
        <v>146</v>
      </c>
    </row>
    <row r="403" spans="2:51" s="11" customFormat="1" ht="13.5">
      <c r="B403" s="215"/>
      <c r="D403" s="216" t="s">
        <v>155</v>
      </c>
      <c r="E403" s="217" t="s">
        <v>5</v>
      </c>
      <c r="F403" s="218" t="s">
        <v>685</v>
      </c>
      <c r="H403" s="219">
        <v>0.5</v>
      </c>
      <c r="I403" s="220"/>
      <c r="L403" s="215"/>
      <c r="M403" s="221"/>
      <c r="N403" s="222"/>
      <c r="O403" s="222"/>
      <c r="P403" s="222"/>
      <c r="Q403" s="222"/>
      <c r="R403" s="222"/>
      <c r="S403" s="222"/>
      <c r="T403" s="223"/>
      <c r="AT403" s="217" t="s">
        <v>155</v>
      </c>
      <c r="AU403" s="217" t="s">
        <v>80</v>
      </c>
      <c r="AV403" s="11" t="s">
        <v>80</v>
      </c>
      <c r="AW403" s="11" t="s">
        <v>36</v>
      </c>
      <c r="AX403" s="11" t="s">
        <v>72</v>
      </c>
      <c r="AY403" s="217" t="s">
        <v>146</v>
      </c>
    </row>
    <row r="404" spans="2:51" s="12" customFormat="1" ht="13.5">
      <c r="B404" s="224"/>
      <c r="D404" s="216" t="s">
        <v>155</v>
      </c>
      <c r="E404" s="225" t="s">
        <v>5</v>
      </c>
      <c r="F404" s="226" t="s">
        <v>526</v>
      </c>
      <c r="H404" s="227">
        <v>0.5</v>
      </c>
      <c r="I404" s="228"/>
      <c r="L404" s="224"/>
      <c r="M404" s="229"/>
      <c r="N404" s="230"/>
      <c r="O404" s="230"/>
      <c r="P404" s="230"/>
      <c r="Q404" s="230"/>
      <c r="R404" s="230"/>
      <c r="S404" s="230"/>
      <c r="T404" s="231"/>
      <c r="AT404" s="225" t="s">
        <v>155</v>
      </c>
      <c r="AU404" s="225" t="s">
        <v>80</v>
      </c>
      <c r="AV404" s="12" t="s">
        <v>162</v>
      </c>
      <c r="AW404" s="12" t="s">
        <v>36</v>
      </c>
      <c r="AX404" s="12" t="s">
        <v>72</v>
      </c>
      <c r="AY404" s="225" t="s">
        <v>146</v>
      </c>
    </row>
    <row r="405" spans="2:51" s="12" customFormat="1" ht="13.5">
      <c r="B405" s="224"/>
      <c r="D405" s="216" t="s">
        <v>155</v>
      </c>
      <c r="E405" s="225" t="s">
        <v>5</v>
      </c>
      <c r="F405" s="226" t="s">
        <v>527</v>
      </c>
      <c r="H405" s="227">
        <v>0</v>
      </c>
      <c r="I405" s="228"/>
      <c r="L405" s="224"/>
      <c r="M405" s="229"/>
      <c r="N405" s="230"/>
      <c r="O405" s="230"/>
      <c r="P405" s="230"/>
      <c r="Q405" s="230"/>
      <c r="R405" s="230"/>
      <c r="S405" s="230"/>
      <c r="T405" s="231"/>
      <c r="AT405" s="225" t="s">
        <v>155</v>
      </c>
      <c r="AU405" s="225" t="s">
        <v>80</v>
      </c>
      <c r="AV405" s="12" t="s">
        <v>162</v>
      </c>
      <c r="AW405" s="12" t="s">
        <v>36</v>
      </c>
      <c r="AX405" s="12" t="s">
        <v>72</v>
      </c>
      <c r="AY405" s="225" t="s">
        <v>146</v>
      </c>
    </row>
    <row r="406" spans="2:51" s="12" customFormat="1" ht="13.5">
      <c r="B406" s="224"/>
      <c r="D406" s="216" t="s">
        <v>155</v>
      </c>
      <c r="E406" s="225" t="s">
        <v>5</v>
      </c>
      <c r="F406" s="226" t="s">
        <v>528</v>
      </c>
      <c r="H406" s="227">
        <v>0</v>
      </c>
      <c r="I406" s="228"/>
      <c r="L406" s="224"/>
      <c r="M406" s="229"/>
      <c r="N406" s="230"/>
      <c r="O406" s="230"/>
      <c r="P406" s="230"/>
      <c r="Q406" s="230"/>
      <c r="R406" s="230"/>
      <c r="S406" s="230"/>
      <c r="T406" s="231"/>
      <c r="AT406" s="225" t="s">
        <v>155</v>
      </c>
      <c r="AU406" s="225" t="s">
        <v>80</v>
      </c>
      <c r="AV406" s="12" t="s">
        <v>162</v>
      </c>
      <c r="AW406" s="12" t="s">
        <v>36</v>
      </c>
      <c r="AX406" s="12" t="s">
        <v>72</v>
      </c>
      <c r="AY406" s="225" t="s">
        <v>146</v>
      </c>
    </row>
    <row r="407" spans="2:51" s="13" customFormat="1" ht="13.5">
      <c r="B407" s="242"/>
      <c r="D407" s="216" t="s">
        <v>155</v>
      </c>
      <c r="E407" s="243" t="s">
        <v>5</v>
      </c>
      <c r="F407" s="244" t="s">
        <v>529</v>
      </c>
      <c r="H407" s="245">
        <v>2</v>
      </c>
      <c r="I407" s="246"/>
      <c r="L407" s="242"/>
      <c r="M407" s="247"/>
      <c r="N407" s="248"/>
      <c r="O407" s="248"/>
      <c r="P407" s="248"/>
      <c r="Q407" s="248"/>
      <c r="R407" s="248"/>
      <c r="S407" s="248"/>
      <c r="T407" s="249"/>
      <c r="AT407" s="243" t="s">
        <v>155</v>
      </c>
      <c r="AU407" s="243" t="s">
        <v>80</v>
      </c>
      <c r="AV407" s="13" t="s">
        <v>153</v>
      </c>
      <c r="AW407" s="13" t="s">
        <v>36</v>
      </c>
      <c r="AX407" s="13" t="s">
        <v>11</v>
      </c>
      <c r="AY407" s="243" t="s">
        <v>146</v>
      </c>
    </row>
    <row r="408" spans="2:65" s="1" customFormat="1" ht="16.5" customHeight="1">
      <c r="B408" s="202"/>
      <c r="C408" s="203" t="s">
        <v>686</v>
      </c>
      <c r="D408" s="203" t="s">
        <v>148</v>
      </c>
      <c r="E408" s="204" t="s">
        <v>687</v>
      </c>
      <c r="F408" s="205" t="s">
        <v>688</v>
      </c>
      <c r="G408" s="206" t="s">
        <v>445</v>
      </c>
      <c r="H408" s="207">
        <v>0.06</v>
      </c>
      <c r="I408" s="208"/>
      <c r="J408" s="209">
        <f>ROUND(I408*H408,0)</f>
        <v>0</v>
      </c>
      <c r="K408" s="205" t="s">
        <v>152</v>
      </c>
      <c r="L408" s="46"/>
      <c r="M408" s="210" t="s">
        <v>5</v>
      </c>
      <c r="N408" s="211" t="s">
        <v>43</v>
      </c>
      <c r="O408" s="47"/>
      <c r="P408" s="212">
        <f>O408*H408</f>
        <v>0</v>
      </c>
      <c r="Q408" s="212">
        <v>0</v>
      </c>
      <c r="R408" s="212">
        <f>Q408*H408</f>
        <v>0</v>
      </c>
      <c r="S408" s="212">
        <v>0</v>
      </c>
      <c r="T408" s="213">
        <f>S408*H408</f>
        <v>0</v>
      </c>
      <c r="AR408" s="24" t="s">
        <v>221</v>
      </c>
      <c r="AT408" s="24" t="s">
        <v>148</v>
      </c>
      <c r="AU408" s="24" t="s">
        <v>80</v>
      </c>
      <c r="AY408" s="24" t="s">
        <v>146</v>
      </c>
      <c r="BE408" s="214">
        <f>IF(N408="základní",J408,0)</f>
        <v>0</v>
      </c>
      <c r="BF408" s="214">
        <f>IF(N408="snížená",J408,0)</f>
        <v>0</v>
      </c>
      <c r="BG408" s="214">
        <f>IF(N408="zákl. přenesená",J408,0)</f>
        <v>0</v>
      </c>
      <c r="BH408" s="214">
        <f>IF(N408="sníž. přenesená",J408,0)</f>
        <v>0</v>
      </c>
      <c r="BI408" s="214">
        <f>IF(N408="nulová",J408,0)</f>
        <v>0</v>
      </c>
      <c r="BJ408" s="24" t="s">
        <v>11</v>
      </c>
      <c r="BK408" s="214">
        <f>ROUND(I408*H408,0)</f>
        <v>0</v>
      </c>
      <c r="BL408" s="24" t="s">
        <v>221</v>
      </c>
      <c r="BM408" s="24" t="s">
        <v>689</v>
      </c>
    </row>
    <row r="409" spans="2:63" s="10" customFormat="1" ht="29.85" customHeight="1">
      <c r="B409" s="189"/>
      <c r="D409" s="190" t="s">
        <v>71</v>
      </c>
      <c r="E409" s="200" t="s">
        <v>690</v>
      </c>
      <c r="F409" s="200" t="s">
        <v>691</v>
      </c>
      <c r="I409" s="192"/>
      <c r="J409" s="201">
        <f>BK409</f>
        <v>0</v>
      </c>
      <c r="L409" s="189"/>
      <c r="M409" s="194"/>
      <c r="N409" s="195"/>
      <c r="O409" s="195"/>
      <c r="P409" s="196">
        <f>SUM(P410:P497)</f>
        <v>0</v>
      </c>
      <c r="Q409" s="195"/>
      <c r="R409" s="196">
        <f>SUM(R410:R497)</f>
        <v>0.5350320000000001</v>
      </c>
      <c r="S409" s="195"/>
      <c r="T409" s="197">
        <f>SUM(T410:T497)</f>
        <v>0</v>
      </c>
      <c r="AR409" s="190" t="s">
        <v>80</v>
      </c>
      <c r="AT409" s="198" t="s">
        <v>71</v>
      </c>
      <c r="AU409" s="198" t="s">
        <v>11</v>
      </c>
      <c r="AY409" s="190" t="s">
        <v>146</v>
      </c>
      <c r="BK409" s="199">
        <f>SUM(BK410:BK497)</f>
        <v>0</v>
      </c>
    </row>
    <row r="410" spans="2:65" s="1" customFormat="1" ht="25.5" customHeight="1">
      <c r="B410" s="202"/>
      <c r="C410" s="203" t="s">
        <v>692</v>
      </c>
      <c r="D410" s="203" t="s">
        <v>148</v>
      </c>
      <c r="E410" s="204" t="s">
        <v>693</v>
      </c>
      <c r="F410" s="205" t="s">
        <v>694</v>
      </c>
      <c r="G410" s="206" t="s">
        <v>151</v>
      </c>
      <c r="H410" s="207">
        <v>12</v>
      </c>
      <c r="I410" s="208"/>
      <c r="J410" s="209">
        <f>ROUND(I410*H410,0)</f>
        <v>0</v>
      </c>
      <c r="K410" s="205" t="s">
        <v>152</v>
      </c>
      <c r="L410" s="46"/>
      <c r="M410" s="210" t="s">
        <v>5</v>
      </c>
      <c r="N410" s="211" t="s">
        <v>43</v>
      </c>
      <c r="O410" s="47"/>
      <c r="P410" s="212">
        <f>O410*H410</f>
        <v>0</v>
      </c>
      <c r="Q410" s="212">
        <v>0</v>
      </c>
      <c r="R410" s="212">
        <f>Q410*H410</f>
        <v>0</v>
      </c>
      <c r="S410" s="212">
        <v>0</v>
      </c>
      <c r="T410" s="213">
        <f>S410*H410</f>
        <v>0</v>
      </c>
      <c r="AR410" s="24" t="s">
        <v>221</v>
      </c>
      <c r="AT410" s="24" t="s">
        <v>148</v>
      </c>
      <c r="AU410" s="24" t="s">
        <v>80</v>
      </c>
      <c r="AY410" s="24" t="s">
        <v>146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24" t="s">
        <v>11</v>
      </c>
      <c r="BK410" s="214">
        <f>ROUND(I410*H410,0)</f>
        <v>0</v>
      </c>
      <c r="BL410" s="24" t="s">
        <v>221</v>
      </c>
      <c r="BM410" s="24" t="s">
        <v>695</v>
      </c>
    </row>
    <row r="411" spans="2:51" s="11" customFormat="1" ht="13.5">
      <c r="B411" s="215"/>
      <c r="D411" s="216" t="s">
        <v>155</v>
      </c>
      <c r="E411" s="217" t="s">
        <v>5</v>
      </c>
      <c r="F411" s="218" t="s">
        <v>696</v>
      </c>
      <c r="H411" s="219">
        <v>2</v>
      </c>
      <c r="I411" s="220"/>
      <c r="L411" s="215"/>
      <c r="M411" s="221"/>
      <c r="N411" s="222"/>
      <c r="O411" s="222"/>
      <c r="P411" s="222"/>
      <c r="Q411" s="222"/>
      <c r="R411" s="222"/>
      <c r="S411" s="222"/>
      <c r="T411" s="223"/>
      <c r="AT411" s="217" t="s">
        <v>155</v>
      </c>
      <c r="AU411" s="217" t="s">
        <v>80</v>
      </c>
      <c r="AV411" s="11" t="s">
        <v>80</v>
      </c>
      <c r="AW411" s="11" t="s">
        <v>36</v>
      </c>
      <c r="AX411" s="11" t="s">
        <v>72</v>
      </c>
      <c r="AY411" s="217" t="s">
        <v>146</v>
      </c>
    </row>
    <row r="412" spans="2:51" s="12" customFormat="1" ht="13.5">
      <c r="B412" s="224"/>
      <c r="D412" s="216" t="s">
        <v>155</v>
      </c>
      <c r="E412" s="225" t="s">
        <v>5</v>
      </c>
      <c r="F412" s="226" t="s">
        <v>522</v>
      </c>
      <c r="H412" s="227">
        <v>2</v>
      </c>
      <c r="I412" s="228"/>
      <c r="L412" s="224"/>
      <c r="M412" s="229"/>
      <c r="N412" s="230"/>
      <c r="O412" s="230"/>
      <c r="P412" s="230"/>
      <c r="Q412" s="230"/>
      <c r="R412" s="230"/>
      <c r="S412" s="230"/>
      <c r="T412" s="231"/>
      <c r="AT412" s="225" t="s">
        <v>155</v>
      </c>
      <c r="AU412" s="225" t="s">
        <v>80</v>
      </c>
      <c r="AV412" s="12" t="s">
        <v>162</v>
      </c>
      <c r="AW412" s="12" t="s">
        <v>36</v>
      </c>
      <c r="AX412" s="12" t="s">
        <v>72</v>
      </c>
      <c r="AY412" s="225" t="s">
        <v>146</v>
      </c>
    </row>
    <row r="413" spans="2:51" s="11" customFormat="1" ht="13.5">
      <c r="B413" s="215"/>
      <c r="D413" s="216" t="s">
        <v>155</v>
      </c>
      <c r="E413" s="217" t="s">
        <v>5</v>
      </c>
      <c r="F413" s="218" t="s">
        <v>696</v>
      </c>
      <c r="H413" s="219">
        <v>2</v>
      </c>
      <c r="I413" s="220"/>
      <c r="L413" s="215"/>
      <c r="M413" s="221"/>
      <c r="N413" s="222"/>
      <c r="O413" s="222"/>
      <c r="P413" s="222"/>
      <c r="Q413" s="222"/>
      <c r="R413" s="222"/>
      <c r="S413" s="222"/>
      <c r="T413" s="223"/>
      <c r="AT413" s="217" t="s">
        <v>155</v>
      </c>
      <c r="AU413" s="217" t="s">
        <v>80</v>
      </c>
      <c r="AV413" s="11" t="s">
        <v>80</v>
      </c>
      <c r="AW413" s="11" t="s">
        <v>36</v>
      </c>
      <c r="AX413" s="11" t="s">
        <v>72</v>
      </c>
      <c r="AY413" s="217" t="s">
        <v>146</v>
      </c>
    </row>
    <row r="414" spans="2:51" s="12" customFormat="1" ht="13.5">
      <c r="B414" s="224"/>
      <c r="D414" s="216" t="s">
        <v>155</v>
      </c>
      <c r="E414" s="225" t="s">
        <v>5</v>
      </c>
      <c r="F414" s="226" t="s">
        <v>524</v>
      </c>
      <c r="H414" s="227">
        <v>2</v>
      </c>
      <c r="I414" s="228"/>
      <c r="L414" s="224"/>
      <c r="M414" s="229"/>
      <c r="N414" s="230"/>
      <c r="O414" s="230"/>
      <c r="P414" s="230"/>
      <c r="Q414" s="230"/>
      <c r="R414" s="230"/>
      <c r="S414" s="230"/>
      <c r="T414" s="231"/>
      <c r="AT414" s="225" t="s">
        <v>155</v>
      </c>
      <c r="AU414" s="225" t="s">
        <v>80</v>
      </c>
      <c r="AV414" s="12" t="s">
        <v>162</v>
      </c>
      <c r="AW414" s="12" t="s">
        <v>36</v>
      </c>
      <c r="AX414" s="12" t="s">
        <v>72</v>
      </c>
      <c r="AY414" s="225" t="s">
        <v>146</v>
      </c>
    </row>
    <row r="415" spans="2:51" s="11" customFormat="1" ht="13.5">
      <c r="B415" s="215"/>
      <c r="D415" s="216" t="s">
        <v>155</v>
      </c>
      <c r="E415" s="217" t="s">
        <v>5</v>
      </c>
      <c r="F415" s="218" t="s">
        <v>696</v>
      </c>
      <c r="H415" s="219">
        <v>2</v>
      </c>
      <c r="I415" s="220"/>
      <c r="L415" s="215"/>
      <c r="M415" s="221"/>
      <c r="N415" s="222"/>
      <c r="O415" s="222"/>
      <c r="P415" s="222"/>
      <c r="Q415" s="222"/>
      <c r="R415" s="222"/>
      <c r="S415" s="222"/>
      <c r="T415" s="223"/>
      <c r="AT415" s="217" t="s">
        <v>155</v>
      </c>
      <c r="AU415" s="217" t="s">
        <v>80</v>
      </c>
      <c r="AV415" s="11" t="s">
        <v>80</v>
      </c>
      <c r="AW415" s="11" t="s">
        <v>36</v>
      </c>
      <c r="AX415" s="11" t="s">
        <v>72</v>
      </c>
      <c r="AY415" s="217" t="s">
        <v>146</v>
      </c>
    </row>
    <row r="416" spans="2:51" s="12" customFormat="1" ht="13.5">
      <c r="B416" s="224"/>
      <c r="D416" s="216" t="s">
        <v>155</v>
      </c>
      <c r="E416" s="225" t="s">
        <v>5</v>
      </c>
      <c r="F416" s="226" t="s">
        <v>525</v>
      </c>
      <c r="H416" s="227">
        <v>2</v>
      </c>
      <c r="I416" s="228"/>
      <c r="L416" s="224"/>
      <c r="M416" s="229"/>
      <c r="N416" s="230"/>
      <c r="O416" s="230"/>
      <c r="P416" s="230"/>
      <c r="Q416" s="230"/>
      <c r="R416" s="230"/>
      <c r="S416" s="230"/>
      <c r="T416" s="231"/>
      <c r="AT416" s="225" t="s">
        <v>155</v>
      </c>
      <c r="AU416" s="225" t="s">
        <v>80</v>
      </c>
      <c r="AV416" s="12" t="s">
        <v>162</v>
      </c>
      <c r="AW416" s="12" t="s">
        <v>36</v>
      </c>
      <c r="AX416" s="12" t="s">
        <v>72</v>
      </c>
      <c r="AY416" s="225" t="s">
        <v>146</v>
      </c>
    </row>
    <row r="417" spans="2:51" s="11" customFormat="1" ht="13.5">
      <c r="B417" s="215"/>
      <c r="D417" s="216" t="s">
        <v>155</v>
      </c>
      <c r="E417" s="217" t="s">
        <v>5</v>
      </c>
      <c r="F417" s="218" t="s">
        <v>696</v>
      </c>
      <c r="H417" s="219">
        <v>2</v>
      </c>
      <c r="I417" s="220"/>
      <c r="L417" s="215"/>
      <c r="M417" s="221"/>
      <c r="N417" s="222"/>
      <c r="O417" s="222"/>
      <c r="P417" s="222"/>
      <c r="Q417" s="222"/>
      <c r="R417" s="222"/>
      <c r="S417" s="222"/>
      <c r="T417" s="223"/>
      <c r="AT417" s="217" t="s">
        <v>155</v>
      </c>
      <c r="AU417" s="217" t="s">
        <v>80</v>
      </c>
      <c r="AV417" s="11" t="s">
        <v>80</v>
      </c>
      <c r="AW417" s="11" t="s">
        <v>36</v>
      </c>
      <c r="AX417" s="11" t="s">
        <v>72</v>
      </c>
      <c r="AY417" s="217" t="s">
        <v>146</v>
      </c>
    </row>
    <row r="418" spans="2:51" s="12" customFormat="1" ht="13.5">
      <c r="B418" s="224"/>
      <c r="D418" s="216" t="s">
        <v>155</v>
      </c>
      <c r="E418" s="225" t="s">
        <v>5</v>
      </c>
      <c r="F418" s="226" t="s">
        <v>526</v>
      </c>
      <c r="H418" s="227">
        <v>2</v>
      </c>
      <c r="I418" s="228"/>
      <c r="L418" s="224"/>
      <c r="M418" s="229"/>
      <c r="N418" s="230"/>
      <c r="O418" s="230"/>
      <c r="P418" s="230"/>
      <c r="Q418" s="230"/>
      <c r="R418" s="230"/>
      <c r="S418" s="230"/>
      <c r="T418" s="231"/>
      <c r="AT418" s="225" t="s">
        <v>155</v>
      </c>
      <c r="AU418" s="225" t="s">
        <v>80</v>
      </c>
      <c r="AV418" s="12" t="s">
        <v>162</v>
      </c>
      <c r="AW418" s="12" t="s">
        <v>36</v>
      </c>
      <c r="AX418" s="12" t="s">
        <v>72</v>
      </c>
      <c r="AY418" s="225" t="s">
        <v>146</v>
      </c>
    </row>
    <row r="419" spans="2:51" s="11" customFormat="1" ht="13.5">
      <c r="B419" s="215"/>
      <c r="D419" s="216" t="s">
        <v>155</v>
      </c>
      <c r="E419" s="217" t="s">
        <v>5</v>
      </c>
      <c r="F419" s="218" t="s">
        <v>696</v>
      </c>
      <c r="H419" s="219">
        <v>2</v>
      </c>
      <c r="I419" s="220"/>
      <c r="L419" s="215"/>
      <c r="M419" s="221"/>
      <c r="N419" s="222"/>
      <c r="O419" s="222"/>
      <c r="P419" s="222"/>
      <c r="Q419" s="222"/>
      <c r="R419" s="222"/>
      <c r="S419" s="222"/>
      <c r="T419" s="223"/>
      <c r="AT419" s="217" t="s">
        <v>155</v>
      </c>
      <c r="AU419" s="217" t="s">
        <v>80</v>
      </c>
      <c r="AV419" s="11" t="s">
        <v>80</v>
      </c>
      <c r="AW419" s="11" t="s">
        <v>36</v>
      </c>
      <c r="AX419" s="11" t="s">
        <v>72</v>
      </c>
      <c r="AY419" s="217" t="s">
        <v>146</v>
      </c>
    </row>
    <row r="420" spans="2:51" s="12" customFormat="1" ht="13.5">
      <c r="B420" s="224"/>
      <c r="D420" s="216" t="s">
        <v>155</v>
      </c>
      <c r="E420" s="225" t="s">
        <v>5</v>
      </c>
      <c r="F420" s="226" t="s">
        <v>527</v>
      </c>
      <c r="H420" s="227">
        <v>2</v>
      </c>
      <c r="I420" s="228"/>
      <c r="L420" s="224"/>
      <c r="M420" s="229"/>
      <c r="N420" s="230"/>
      <c r="O420" s="230"/>
      <c r="P420" s="230"/>
      <c r="Q420" s="230"/>
      <c r="R420" s="230"/>
      <c r="S420" s="230"/>
      <c r="T420" s="231"/>
      <c r="AT420" s="225" t="s">
        <v>155</v>
      </c>
      <c r="AU420" s="225" t="s">
        <v>80</v>
      </c>
      <c r="AV420" s="12" t="s">
        <v>162</v>
      </c>
      <c r="AW420" s="12" t="s">
        <v>36</v>
      </c>
      <c r="AX420" s="12" t="s">
        <v>72</v>
      </c>
      <c r="AY420" s="225" t="s">
        <v>146</v>
      </c>
    </row>
    <row r="421" spans="2:51" s="11" customFormat="1" ht="13.5">
      <c r="B421" s="215"/>
      <c r="D421" s="216" t="s">
        <v>155</v>
      </c>
      <c r="E421" s="217" t="s">
        <v>5</v>
      </c>
      <c r="F421" s="218" t="s">
        <v>696</v>
      </c>
      <c r="H421" s="219">
        <v>2</v>
      </c>
      <c r="I421" s="220"/>
      <c r="L421" s="215"/>
      <c r="M421" s="221"/>
      <c r="N421" s="222"/>
      <c r="O421" s="222"/>
      <c r="P421" s="222"/>
      <c r="Q421" s="222"/>
      <c r="R421" s="222"/>
      <c r="S421" s="222"/>
      <c r="T421" s="223"/>
      <c r="AT421" s="217" t="s">
        <v>155</v>
      </c>
      <c r="AU421" s="217" t="s">
        <v>80</v>
      </c>
      <c r="AV421" s="11" t="s">
        <v>80</v>
      </c>
      <c r="AW421" s="11" t="s">
        <v>36</v>
      </c>
      <c r="AX421" s="11" t="s">
        <v>72</v>
      </c>
      <c r="AY421" s="217" t="s">
        <v>146</v>
      </c>
    </row>
    <row r="422" spans="2:51" s="12" customFormat="1" ht="13.5">
      <c r="B422" s="224"/>
      <c r="D422" s="216" t="s">
        <v>155</v>
      </c>
      <c r="E422" s="225" t="s">
        <v>5</v>
      </c>
      <c r="F422" s="226" t="s">
        <v>528</v>
      </c>
      <c r="H422" s="227">
        <v>2</v>
      </c>
      <c r="I422" s="228"/>
      <c r="L422" s="224"/>
      <c r="M422" s="229"/>
      <c r="N422" s="230"/>
      <c r="O422" s="230"/>
      <c r="P422" s="230"/>
      <c r="Q422" s="230"/>
      <c r="R422" s="230"/>
      <c r="S422" s="230"/>
      <c r="T422" s="231"/>
      <c r="AT422" s="225" t="s">
        <v>155</v>
      </c>
      <c r="AU422" s="225" t="s">
        <v>80</v>
      </c>
      <c r="AV422" s="12" t="s">
        <v>162</v>
      </c>
      <c r="AW422" s="12" t="s">
        <v>36</v>
      </c>
      <c r="AX422" s="12" t="s">
        <v>72</v>
      </c>
      <c r="AY422" s="225" t="s">
        <v>146</v>
      </c>
    </row>
    <row r="423" spans="2:51" s="13" customFormat="1" ht="13.5">
      <c r="B423" s="242"/>
      <c r="D423" s="216" t="s">
        <v>155</v>
      </c>
      <c r="E423" s="243" t="s">
        <v>5</v>
      </c>
      <c r="F423" s="244" t="s">
        <v>529</v>
      </c>
      <c r="H423" s="245">
        <v>12</v>
      </c>
      <c r="I423" s="246"/>
      <c r="L423" s="242"/>
      <c r="M423" s="247"/>
      <c r="N423" s="248"/>
      <c r="O423" s="248"/>
      <c r="P423" s="248"/>
      <c r="Q423" s="248"/>
      <c r="R423" s="248"/>
      <c r="S423" s="248"/>
      <c r="T423" s="249"/>
      <c r="AT423" s="243" t="s">
        <v>155</v>
      </c>
      <c r="AU423" s="243" t="s">
        <v>80</v>
      </c>
      <c r="AV423" s="13" t="s">
        <v>153</v>
      </c>
      <c r="AW423" s="13" t="s">
        <v>36</v>
      </c>
      <c r="AX423" s="13" t="s">
        <v>11</v>
      </c>
      <c r="AY423" s="243" t="s">
        <v>146</v>
      </c>
    </row>
    <row r="424" spans="2:65" s="1" customFormat="1" ht="16.5" customHeight="1">
      <c r="B424" s="202"/>
      <c r="C424" s="232" t="s">
        <v>697</v>
      </c>
      <c r="D424" s="232" t="s">
        <v>184</v>
      </c>
      <c r="E424" s="233" t="s">
        <v>698</v>
      </c>
      <c r="F424" s="234" t="s">
        <v>699</v>
      </c>
      <c r="G424" s="235" t="s">
        <v>151</v>
      </c>
      <c r="H424" s="236">
        <v>12</v>
      </c>
      <c r="I424" s="237"/>
      <c r="J424" s="238">
        <f>ROUND(I424*H424,0)</f>
        <v>0</v>
      </c>
      <c r="K424" s="234" t="s">
        <v>5</v>
      </c>
      <c r="L424" s="239"/>
      <c r="M424" s="240" t="s">
        <v>5</v>
      </c>
      <c r="N424" s="241" t="s">
        <v>43</v>
      </c>
      <c r="O424" s="47"/>
      <c r="P424" s="212">
        <f>O424*H424</f>
        <v>0</v>
      </c>
      <c r="Q424" s="212">
        <v>0.00876</v>
      </c>
      <c r="R424" s="212">
        <f>Q424*H424</f>
        <v>0.10512</v>
      </c>
      <c r="S424" s="212">
        <v>0</v>
      </c>
      <c r="T424" s="213">
        <f>S424*H424</f>
        <v>0</v>
      </c>
      <c r="AR424" s="24" t="s">
        <v>100</v>
      </c>
      <c r="AT424" s="24" t="s">
        <v>184</v>
      </c>
      <c r="AU424" s="24" t="s">
        <v>80</v>
      </c>
      <c r="AY424" s="24" t="s">
        <v>146</v>
      </c>
      <c r="BE424" s="214">
        <f>IF(N424="základní",J424,0)</f>
        <v>0</v>
      </c>
      <c r="BF424" s="214">
        <f>IF(N424="snížená",J424,0)</f>
        <v>0</v>
      </c>
      <c r="BG424" s="214">
        <f>IF(N424="zákl. přenesená",J424,0)</f>
        <v>0</v>
      </c>
      <c r="BH424" s="214">
        <f>IF(N424="sníž. přenesená",J424,0)</f>
        <v>0</v>
      </c>
      <c r="BI424" s="214">
        <f>IF(N424="nulová",J424,0)</f>
        <v>0</v>
      </c>
      <c r="BJ424" s="24" t="s">
        <v>11</v>
      </c>
      <c r="BK424" s="214">
        <f>ROUND(I424*H424,0)</f>
        <v>0</v>
      </c>
      <c r="BL424" s="24" t="s">
        <v>221</v>
      </c>
      <c r="BM424" s="24" t="s">
        <v>700</v>
      </c>
    </row>
    <row r="425" spans="2:65" s="1" customFormat="1" ht="16.5" customHeight="1">
      <c r="B425" s="202"/>
      <c r="C425" s="203" t="s">
        <v>701</v>
      </c>
      <c r="D425" s="203" t="s">
        <v>148</v>
      </c>
      <c r="E425" s="204" t="s">
        <v>702</v>
      </c>
      <c r="F425" s="205" t="s">
        <v>703</v>
      </c>
      <c r="G425" s="206" t="s">
        <v>159</v>
      </c>
      <c r="H425" s="207">
        <v>12</v>
      </c>
      <c r="I425" s="208"/>
      <c r="J425" s="209">
        <f>ROUND(I425*H425,0)</f>
        <v>0</v>
      </c>
      <c r="K425" s="205" t="s">
        <v>5</v>
      </c>
      <c r="L425" s="46"/>
      <c r="M425" s="210" t="s">
        <v>5</v>
      </c>
      <c r="N425" s="211" t="s">
        <v>43</v>
      </c>
      <c r="O425" s="47"/>
      <c r="P425" s="212">
        <f>O425*H425</f>
        <v>0</v>
      </c>
      <c r="Q425" s="212">
        <v>0</v>
      </c>
      <c r="R425" s="212">
        <f>Q425*H425</f>
        <v>0</v>
      </c>
      <c r="S425" s="212">
        <v>0</v>
      </c>
      <c r="T425" s="213">
        <f>S425*H425</f>
        <v>0</v>
      </c>
      <c r="AR425" s="24" t="s">
        <v>221</v>
      </c>
      <c r="AT425" s="24" t="s">
        <v>148</v>
      </c>
      <c r="AU425" s="24" t="s">
        <v>80</v>
      </c>
      <c r="AY425" s="24" t="s">
        <v>146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24" t="s">
        <v>11</v>
      </c>
      <c r="BK425" s="214">
        <f>ROUND(I425*H425,0)</f>
        <v>0</v>
      </c>
      <c r="BL425" s="24" t="s">
        <v>221</v>
      </c>
      <c r="BM425" s="24" t="s">
        <v>704</v>
      </c>
    </row>
    <row r="426" spans="2:51" s="11" customFormat="1" ht="13.5">
      <c r="B426" s="215"/>
      <c r="D426" s="216" t="s">
        <v>155</v>
      </c>
      <c r="E426" s="217" t="s">
        <v>5</v>
      </c>
      <c r="F426" s="218" t="s">
        <v>705</v>
      </c>
      <c r="H426" s="219">
        <v>2</v>
      </c>
      <c r="I426" s="220"/>
      <c r="L426" s="215"/>
      <c r="M426" s="221"/>
      <c r="N426" s="222"/>
      <c r="O426" s="222"/>
      <c r="P426" s="222"/>
      <c r="Q426" s="222"/>
      <c r="R426" s="222"/>
      <c r="S426" s="222"/>
      <c r="T426" s="223"/>
      <c r="AT426" s="217" t="s">
        <v>155</v>
      </c>
      <c r="AU426" s="217" t="s">
        <v>80</v>
      </c>
      <c r="AV426" s="11" t="s">
        <v>80</v>
      </c>
      <c r="AW426" s="11" t="s">
        <v>36</v>
      </c>
      <c r="AX426" s="11" t="s">
        <v>72</v>
      </c>
      <c r="AY426" s="217" t="s">
        <v>146</v>
      </c>
    </row>
    <row r="427" spans="2:51" s="12" customFormat="1" ht="13.5">
      <c r="B427" s="224"/>
      <c r="D427" s="216" t="s">
        <v>155</v>
      </c>
      <c r="E427" s="225" t="s">
        <v>5</v>
      </c>
      <c r="F427" s="226" t="s">
        <v>522</v>
      </c>
      <c r="H427" s="227">
        <v>2</v>
      </c>
      <c r="I427" s="228"/>
      <c r="L427" s="224"/>
      <c r="M427" s="229"/>
      <c r="N427" s="230"/>
      <c r="O427" s="230"/>
      <c r="P427" s="230"/>
      <c r="Q427" s="230"/>
      <c r="R427" s="230"/>
      <c r="S427" s="230"/>
      <c r="T427" s="231"/>
      <c r="AT427" s="225" t="s">
        <v>155</v>
      </c>
      <c r="AU427" s="225" t="s">
        <v>80</v>
      </c>
      <c r="AV427" s="12" t="s">
        <v>162</v>
      </c>
      <c r="AW427" s="12" t="s">
        <v>36</v>
      </c>
      <c r="AX427" s="12" t="s">
        <v>72</v>
      </c>
      <c r="AY427" s="225" t="s">
        <v>146</v>
      </c>
    </row>
    <row r="428" spans="2:51" s="11" customFormat="1" ht="13.5">
      <c r="B428" s="215"/>
      <c r="D428" s="216" t="s">
        <v>155</v>
      </c>
      <c r="E428" s="217" t="s">
        <v>5</v>
      </c>
      <c r="F428" s="218" t="s">
        <v>705</v>
      </c>
      <c r="H428" s="219">
        <v>2</v>
      </c>
      <c r="I428" s="220"/>
      <c r="L428" s="215"/>
      <c r="M428" s="221"/>
      <c r="N428" s="222"/>
      <c r="O428" s="222"/>
      <c r="P428" s="222"/>
      <c r="Q428" s="222"/>
      <c r="R428" s="222"/>
      <c r="S428" s="222"/>
      <c r="T428" s="223"/>
      <c r="AT428" s="217" t="s">
        <v>155</v>
      </c>
      <c r="AU428" s="217" t="s">
        <v>80</v>
      </c>
      <c r="AV428" s="11" t="s">
        <v>80</v>
      </c>
      <c r="AW428" s="11" t="s">
        <v>36</v>
      </c>
      <c r="AX428" s="11" t="s">
        <v>72</v>
      </c>
      <c r="AY428" s="217" t="s">
        <v>146</v>
      </c>
    </row>
    <row r="429" spans="2:51" s="12" customFormat="1" ht="13.5">
      <c r="B429" s="224"/>
      <c r="D429" s="216" t="s">
        <v>155</v>
      </c>
      <c r="E429" s="225" t="s">
        <v>5</v>
      </c>
      <c r="F429" s="226" t="s">
        <v>524</v>
      </c>
      <c r="H429" s="227">
        <v>2</v>
      </c>
      <c r="I429" s="228"/>
      <c r="L429" s="224"/>
      <c r="M429" s="229"/>
      <c r="N429" s="230"/>
      <c r="O429" s="230"/>
      <c r="P429" s="230"/>
      <c r="Q429" s="230"/>
      <c r="R429" s="230"/>
      <c r="S429" s="230"/>
      <c r="T429" s="231"/>
      <c r="AT429" s="225" t="s">
        <v>155</v>
      </c>
      <c r="AU429" s="225" t="s">
        <v>80</v>
      </c>
      <c r="AV429" s="12" t="s">
        <v>162</v>
      </c>
      <c r="AW429" s="12" t="s">
        <v>36</v>
      </c>
      <c r="AX429" s="12" t="s">
        <v>72</v>
      </c>
      <c r="AY429" s="225" t="s">
        <v>146</v>
      </c>
    </row>
    <row r="430" spans="2:51" s="11" customFormat="1" ht="13.5">
      <c r="B430" s="215"/>
      <c r="D430" s="216" t="s">
        <v>155</v>
      </c>
      <c r="E430" s="217" t="s">
        <v>5</v>
      </c>
      <c r="F430" s="218" t="s">
        <v>705</v>
      </c>
      <c r="H430" s="219">
        <v>2</v>
      </c>
      <c r="I430" s="220"/>
      <c r="L430" s="215"/>
      <c r="M430" s="221"/>
      <c r="N430" s="222"/>
      <c r="O430" s="222"/>
      <c r="P430" s="222"/>
      <c r="Q430" s="222"/>
      <c r="R430" s="222"/>
      <c r="S430" s="222"/>
      <c r="T430" s="223"/>
      <c r="AT430" s="217" t="s">
        <v>155</v>
      </c>
      <c r="AU430" s="217" t="s">
        <v>80</v>
      </c>
      <c r="AV430" s="11" t="s">
        <v>80</v>
      </c>
      <c r="AW430" s="11" t="s">
        <v>36</v>
      </c>
      <c r="AX430" s="11" t="s">
        <v>72</v>
      </c>
      <c r="AY430" s="217" t="s">
        <v>146</v>
      </c>
    </row>
    <row r="431" spans="2:51" s="12" customFormat="1" ht="13.5">
      <c r="B431" s="224"/>
      <c r="D431" s="216" t="s">
        <v>155</v>
      </c>
      <c r="E431" s="225" t="s">
        <v>5</v>
      </c>
      <c r="F431" s="226" t="s">
        <v>525</v>
      </c>
      <c r="H431" s="227">
        <v>2</v>
      </c>
      <c r="I431" s="228"/>
      <c r="L431" s="224"/>
      <c r="M431" s="229"/>
      <c r="N431" s="230"/>
      <c r="O431" s="230"/>
      <c r="P431" s="230"/>
      <c r="Q431" s="230"/>
      <c r="R431" s="230"/>
      <c r="S431" s="230"/>
      <c r="T431" s="231"/>
      <c r="AT431" s="225" t="s">
        <v>155</v>
      </c>
      <c r="AU431" s="225" t="s">
        <v>80</v>
      </c>
      <c r="AV431" s="12" t="s">
        <v>162</v>
      </c>
      <c r="AW431" s="12" t="s">
        <v>36</v>
      </c>
      <c r="AX431" s="12" t="s">
        <v>72</v>
      </c>
      <c r="AY431" s="225" t="s">
        <v>146</v>
      </c>
    </row>
    <row r="432" spans="2:51" s="11" customFormat="1" ht="13.5">
      <c r="B432" s="215"/>
      <c r="D432" s="216" t="s">
        <v>155</v>
      </c>
      <c r="E432" s="217" t="s">
        <v>5</v>
      </c>
      <c r="F432" s="218" t="s">
        <v>705</v>
      </c>
      <c r="H432" s="219">
        <v>2</v>
      </c>
      <c r="I432" s="220"/>
      <c r="L432" s="215"/>
      <c r="M432" s="221"/>
      <c r="N432" s="222"/>
      <c r="O432" s="222"/>
      <c r="P432" s="222"/>
      <c r="Q432" s="222"/>
      <c r="R432" s="222"/>
      <c r="S432" s="222"/>
      <c r="T432" s="223"/>
      <c r="AT432" s="217" t="s">
        <v>155</v>
      </c>
      <c r="AU432" s="217" t="s">
        <v>80</v>
      </c>
      <c r="AV432" s="11" t="s">
        <v>80</v>
      </c>
      <c r="AW432" s="11" t="s">
        <v>36</v>
      </c>
      <c r="AX432" s="11" t="s">
        <v>72</v>
      </c>
      <c r="AY432" s="217" t="s">
        <v>146</v>
      </c>
    </row>
    <row r="433" spans="2:51" s="12" customFormat="1" ht="13.5">
      <c r="B433" s="224"/>
      <c r="D433" s="216" t="s">
        <v>155</v>
      </c>
      <c r="E433" s="225" t="s">
        <v>5</v>
      </c>
      <c r="F433" s="226" t="s">
        <v>526</v>
      </c>
      <c r="H433" s="227">
        <v>2</v>
      </c>
      <c r="I433" s="228"/>
      <c r="L433" s="224"/>
      <c r="M433" s="229"/>
      <c r="N433" s="230"/>
      <c r="O433" s="230"/>
      <c r="P433" s="230"/>
      <c r="Q433" s="230"/>
      <c r="R433" s="230"/>
      <c r="S433" s="230"/>
      <c r="T433" s="231"/>
      <c r="AT433" s="225" t="s">
        <v>155</v>
      </c>
      <c r="AU433" s="225" t="s">
        <v>80</v>
      </c>
      <c r="AV433" s="12" t="s">
        <v>162</v>
      </c>
      <c r="AW433" s="12" t="s">
        <v>36</v>
      </c>
      <c r="AX433" s="12" t="s">
        <v>72</v>
      </c>
      <c r="AY433" s="225" t="s">
        <v>146</v>
      </c>
    </row>
    <row r="434" spans="2:51" s="11" customFormat="1" ht="13.5">
      <c r="B434" s="215"/>
      <c r="D434" s="216" t="s">
        <v>155</v>
      </c>
      <c r="E434" s="217" t="s">
        <v>5</v>
      </c>
      <c r="F434" s="218" t="s">
        <v>705</v>
      </c>
      <c r="H434" s="219">
        <v>2</v>
      </c>
      <c r="I434" s="220"/>
      <c r="L434" s="215"/>
      <c r="M434" s="221"/>
      <c r="N434" s="222"/>
      <c r="O434" s="222"/>
      <c r="P434" s="222"/>
      <c r="Q434" s="222"/>
      <c r="R434" s="222"/>
      <c r="S434" s="222"/>
      <c r="T434" s="223"/>
      <c r="AT434" s="217" t="s">
        <v>155</v>
      </c>
      <c r="AU434" s="217" t="s">
        <v>80</v>
      </c>
      <c r="AV434" s="11" t="s">
        <v>80</v>
      </c>
      <c r="AW434" s="11" t="s">
        <v>36</v>
      </c>
      <c r="AX434" s="11" t="s">
        <v>72</v>
      </c>
      <c r="AY434" s="217" t="s">
        <v>146</v>
      </c>
    </row>
    <row r="435" spans="2:51" s="12" customFormat="1" ht="13.5">
      <c r="B435" s="224"/>
      <c r="D435" s="216" t="s">
        <v>155</v>
      </c>
      <c r="E435" s="225" t="s">
        <v>5</v>
      </c>
      <c r="F435" s="226" t="s">
        <v>527</v>
      </c>
      <c r="H435" s="227">
        <v>2</v>
      </c>
      <c r="I435" s="228"/>
      <c r="L435" s="224"/>
      <c r="M435" s="229"/>
      <c r="N435" s="230"/>
      <c r="O435" s="230"/>
      <c r="P435" s="230"/>
      <c r="Q435" s="230"/>
      <c r="R435" s="230"/>
      <c r="S435" s="230"/>
      <c r="T435" s="231"/>
      <c r="AT435" s="225" t="s">
        <v>155</v>
      </c>
      <c r="AU435" s="225" t="s">
        <v>80</v>
      </c>
      <c r="AV435" s="12" t="s">
        <v>162</v>
      </c>
      <c r="AW435" s="12" t="s">
        <v>36</v>
      </c>
      <c r="AX435" s="12" t="s">
        <v>72</v>
      </c>
      <c r="AY435" s="225" t="s">
        <v>146</v>
      </c>
    </row>
    <row r="436" spans="2:51" s="11" customFormat="1" ht="13.5">
      <c r="B436" s="215"/>
      <c r="D436" s="216" t="s">
        <v>155</v>
      </c>
      <c r="E436" s="217" t="s">
        <v>5</v>
      </c>
      <c r="F436" s="218" t="s">
        <v>705</v>
      </c>
      <c r="H436" s="219">
        <v>2</v>
      </c>
      <c r="I436" s="220"/>
      <c r="L436" s="215"/>
      <c r="M436" s="221"/>
      <c r="N436" s="222"/>
      <c r="O436" s="222"/>
      <c r="P436" s="222"/>
      <c r="Q436" s="222"/>
      <c r="R436" s="222"/>
      <c r="S436" s="222"/>
      <c r="T436" s="223"/>
      <c r="AT436" s="217" t="s">
        <v>155</v>
      </c>
      <c r="AU436" s="217" t="s">
        <v>80</v>
      </c>
      <c r="AV436" s="11" t="s">
        <v>80</v>
      </c>
      <c r="AW436" s="11" t="s">
        <v>36</v>
      </c>
      <c r="AX436" s="11" t="s">
        <v>72</v>
      </c>
      <c r="AY436" s="217" t="s">
        <v>146</v>
      </c>
    </row>
    <row r="437" spans="2:51" s="12" customFormat="1" ht="13.5">
      <c r="B437" s="224"/>
      <c r="D437" s="216" t="s">
        <v>155</v>
      </c>
      <c r="E437" s="225" t="s">
        <v>5</v>
      </c>
      <c r="F437" s="226" t="s">
        <v>528</v>
      </c>
      <c r="H437" s="227">
        <v>2</v>
      </c>
      <c r="I437" s="228"/>
      <c r="L437" s="224"/>
      <c r="M437" s="229"/>
      <c r="N437" s="230"/>
      <c r="O437" s="230"/>
      <c r="P437" s="230"/>
      <c r="Q437" s="230"/>
      <c r="R437" s="230"/>
      <c r="S437" s="230"/>
      <c r="T437" s="231"/>
      <c r="AT437" s="225" t="s">
        <v>155</v>
      </c>
      <c r="AU437" s="225" t="s">
        <v>80</v>
      </c>
      <c r="AV437" s="12" t="s">
        <v>162</v>
      </c>
      <c r="AW437" s="12" t="s">
        <v>36</v>
      </c>
      <c r="AX437" s="12" t="s">
        <v>72</v>
      </c>
      <c r="AY437" s="225" t="s">
        <v>146</v>
      </c>
    </row>
    <row r="438" spans="2:51" s="13" customFormat="1" ht="13.5">
      <c r="B438" s="242"/>
      <c r="D438" s="216" t="s">
        <v>155</v>
      </c>
      <c r="E438" s="243" t="s">
        <v>5</v>
      </c>
      <c r="F438" s="244" t="s">
        <v>529</v>
      </c>
      <c r="H438" s="245">
        <v>12</v>
      </c>
      <c r="I438" s="246"/>
      <c r="L438" s="242"/>
      <c r="M438" s="247"/>
      <c r="N438" s="248"/>
      <c r="O438" s="248"/>
      <c r="P438" s="248"/>
      <c r="Q438" s="248"/>
      <c r="R438" s="248"/>
      <c r="S438" s="248"/>
      <c r="T438" s="249"/>
      <c r="AT438" s="243" t="s">
        <v>155</v>
      </c>
      <c r="AU438" s="243" t="s">
        <v>80</v>
      </c>
      <c r="AV438" s="13" t="s">
        <v>153</v>
      </c>
      <c r="AW438" s="13" t="s">
        <v>36</v>
      </c>
      <c r="AX438" s="13" t="s">
        <v>11</v>
      </c>
      <c r="AY438" s="243" t="s">
        <v>146</v>
      </c>
    </row>
    <row r="439" spans="2:65" s="1" customFormat="1" ht="16.5" customHeight="1">
      <c r="B439" s="202"/>
      <c r="C439" s="232" t="s">
        <v>706</v>
      </c>
      <c r="D439" s="232" t="s">
        <v>184</v>
      </c>
      <c r="E439" s="233" t="s">
        <v>707</v>
      </c>
      <c r="F439" s="234" t="s">
        <v>708</v>
      </c>
      <c r="G439" s="235" t="s">
        <v>159</v>
      </c>
      <c r="H439" s="236">
        <v>12</v>
      </c>
      <c r="I439" s="237"/>
      <c r="J439" s="238">
        <f>ROUND(I439*H439,0)</f>
        <v>0</v>
      </c>
      <c r="K439" s="234" t="s">
        <v>5</v>
      </c>
      <c r="L439" s="239"/>
      <c r="M439" s="240" t="s">
        <v>5</v>
      </c>
      <c r="N439" s="241" t="s">
        <v>43</v>
      </c>
      <c r="O439" s="47"/>
      <c r="P439" s="212">
        <f>O439*H439</f>
        <v>0</v>
      </c>
      <c r="Q439" s="212">
        <v>0.01</v>
      </c>
      <c r="R439" s="212">
        <f>Q439*H439</f>
        <v>0.12</v>
      </c>
      <c r="S439" s="212">
        <v>0</v>
      </c>
      <c r="T439" s="213">
        <f>S439*H439</f>
        <v>0</v>
      </c>
      <c r="AR439" s="24" t="s">
        <v>100</v>
      </c>
      <c r="AT439" s="24" t="s">
        <v>184</v>
      </c>
      <c r="AU439" s="24" t="s">
        <v>80</v>
      </c>
      <c r="AY439" s="24" t="s">
        <v>146</v>
      </c>
      <c r="BE439" s="214">
        <f>IF(N439="základní",J439,0)</f>
        <v>0</v>
      </c>
      <c r="BF439" s="214">
        <f>IF(N439="snížená",J439,0)</f>
        <v>0</v>
      </c>
      <c r="BG439" s="214">
        <f>IF(N439="zákl. přenesená",J439,0)</f>
        <v>0</v>
      </c>
      <c r="BH439" s="214">
        <f>IF(N439="sníž. přenesená",J439,0)</f>
        <v>0</v>
      </c>
      <c r="BI439" s="214">
        <f>IF(N439="nulová",J439,0)</f>
        <v>0</v>
      </c>
      <c r="BJ439" s="24" t="s">
        <v>11</v>
      </c>
      <c r="BK439" s="214">
        <f>ROUND(I439*H439,0)</f>
        <v>0</v>
      </c>
      <c r="BL439" s="24" t="s">
        <v>221</v>
      </c>
      <c r="BM439" s="24" t="s">
        <v>709</v>
      </c>
    </row>
    <row r="440" spans="2:65" s="1" customFormat="1" ht="25.5" customHeight="1">
      <c r="B440" s="202"/>
      <c r="C440" s="232" t="s">
        <v>710</v>
      </c>
      <c r="D440" s="232" t="s">
        <v>184</v>
      </c>
      <c r="E440" s="233" t="s">
        <v>711</v>
      </c>
      <c r="F440" s="234" t="s">
        <v>712</v>
      </c>
      <c r="G440" s="235" t="s">
        <v>174</v>
      </c>
      <c r="H440" s="236">
        <v>48</v>
      </c>
      <c r="I440" s="237"/>
      <c r="J440" s="238">
        <f>ROUND(I440*H440,0)</f>
        <v>0</v>
      </c>
      <c r="K440" s="234" t="s">
        <v>5</v>
      </c>
      <c r="L440" s="239"/>
      <c r="M440" s="240" t="s">
        <v>5</v>
      </c>
      <c r="N440" s="241" t="s">
        <v>43</v>
      </c>
      <c r="O440" s="47"/>
      <c r="P440" s="212">
        <f>O440*H440</f>
        <v>0</v>
      </c>
      <c r="Q440" s="212">
        <v>0</v>
      </c>
      <c r="R440" s="212">
        <f>Q440*H440</f>
        <v>0</v>
      </c>
      <c r="S440" s="212">
        <v>0</v>
      </c>
      <c r="T440" s="213">
        <f>S440*H440</f>
        <v>0</v>
      </c>
      <c r="AR440" s="24" t="s">
        <v>100</v>
      </c>
      <c r="AT440" s="24" t="s">
        <v>184</v>
      </c>
      <c r="AU440" s="24" t="s">
        <v>80</v>
      </c>
      <c r="AY440" s="24" t="s">
        <v>146</v>
      </c>
      <c r="BE440" s="214">
        <f>IF(N440="základní",J440,0)</f>
        <v>0</v>
      </c>
      <c r="BF440" s="214">
        <f>IF(N440="snížená",J440,0)</f>
        <v>0</v>
      </c>
      <c r="BG440" s="214">
        <f>IF(N440="zákl. přenesená",J440,0)</f>
        <v>0</v>
      </c>
      <c r="BH440" s="214">
        <f>IF(N440="sníž. přenesená",J440,0)</f>
        <v>0</v>
      </c>
      <c r="BI440" s="214">
        <f>IF(N440="nulová",J440,0)</f>
        <v>0</v>
      </c>
      <c r="BJ440" s="24" t="s">
        <v>11</v>
      </c>
      <c r="BK440" s="214">
        <f>ROUND(I440*H440,0)</f>
        <v>0</v>
      </c>
      <c r="BL440" s="24" t="s">
        <v>221</v>
      </c>
      <c r="BM440" s="24" t="s">
        <v>713</v>
      </c>
    </row>
    <row r="441" spans="2:51" s="11" customFormat="1" ht="13.5">
      <c r="B441" s="215"/>
      <c r="D441" s="216" t="s">
        <v>155</v>
      </c>
      <c r="E441" s="217" t="s">
        <v>5</v>
      </c>
      <c r="F441" s="218" t="s">
        <v>187</v>
      </c>
      <c r="H441" s="219">
        <v>8</v>
      </c>
      <c r="I441" s="220"/>
      <c r="L441" s="215"/>
      <c r="M441" s="221"/>
      <c r="N441" s="222"/>
      <c r="O441" s="222"/>
      <c r="P441" s="222"/>
      <c r="Q441" s="222"/>
      <c r="R441" s="222"/>
      <c r="S441" s="222"/>
      <c r="T441" s="223"/>
      <c r="AT441" s="217" t="s">
        <v>155</v>
      </c>
      <c r="AU441" s="217" t="s">
        <v>80</v>
      </c>
      <c r="AV441" s="11" t="s">
        <v>80</v>
      </c>
      <c r="AW441" s="11" t="s">
        <v>36</v>
      </c>
      <c r="AX441" s="11" t="s">
        <v>72</v>
      </c>
      <c r="AY441" s="217" t="s">
        <v>146</v>
      </c>
    </row>
    <row r="442" spans="2:51" s="12" customFormat="1" ht="13.5">
      <c r="B442" s="224"/>
      <c r="D442" s="216" t="s">
        <v>155</v>
      </c>
      <c r="E442" s="225" t="s">
        <v>5</v>
      </c>
      <c r="F442" s="226" t="s">
        <v>522</v>
      </c>
      <c r="H442" s="227">
        <v>8</v>
      </c>
      <c r="I442" s="228"/>
      <c r="L442" s="224"/>
      <c r="M442" s="229"/>
      <c r="N442" s="230"/>
      <c r="O442" s="230"/>
      <c r="P442" s="230"/>
      <c r="Q442" s="230"/>
      <c r="R442" s="230"/>
      <c r="S442" s="230"/>
      <c r="T442" s="231"/>
      <c r="AT442" s="225" t="s">
        <v>155</v>
      </c>
      <c r="AU442" s="225" t="s">
        <v>80</v>
      </c>
      <c r="AV442" s="12" t="s">
        <v>162</v>
      </c>
      <c r="AW442" s="12" t="s">
        <v>36</v>
      </c>
      <c r="AX442" s="12" t="s">
        <v>72</v>
      </c>
      <c r="AY442" s="225" t="s">
        <v>146</v>
      </c>
    </row>
    <row r="443" spans="2:51" s="11" customFormat="1" ht="13.5">
      <c r="B443" s="215"/>
      <c r="D443" s="216" t="s">
        <v>155</v>
      </c>
      <c r="E443" s="217" t="s">
        <v>5</v>
      </c>
      <c r="F443" s="218" t="s">
        <v>187</v>
      </c>
      <c r="H443" s="219">
        <v>8</v>
      </c>
      <c r="I443" s="220"/>
      <c r="L443" s="215"/>
      <c r="M443" s="221"/>
      <c r="N443" s="222"/>
      <c r="O443" s="222"/>
      <c r="P443" s="222"/>
      <c r="Q443" s="222"/>
      <c r="R443" s="222"/>
      <c r="S443" s="222"/>
      <c r="T443" s="223"/>
      <c r="AT443" s="217" t="s">
        <v>155</v>
      </c>
      <c r="AU443" s="217" t="s">
        <v>80</v>
      </c>
      <c r="AV443" s="11" t="s">
        <v>80</v>
      </c>
      <c r="AW443" s="11" t="s">
        <v>36</v>
      </c>
      <c r="AX443" s="11" t="s">
        <v>72</v>
      </c>
      <c r="AY443" s="217" t="s">
        <v>146</v>
      </c>
    </row>
    <row r="444" spans="2:51" s="12" customFormat="1" ht="13.5">
      <c r="B444" s="224"/>
      <c r="D444" s="216" t="s">
        <v>155</v>
      </c>
      <c r="E444" s="225" t="s">
        <v>5</v>
      </c>
      <c r="F444" s="226" t="s">
        <v>524</v>
      </c>
      <c r="H444" s="227">
        <v>8</v>
      </c>
      <c r="I444" s="228"/>
      <c r="L444" s="224"/>
      <c r="M444" s="229"/>
      <c r="N444" s="230"/>
      <c r="O444" s="230"/>
      <c r="P444" s="230"/>
      <c r="Q444" s="230"/>
      <c r="R444" s="230"/>
      <c r="S444" s="230"/>
      <c r="T444" s="231"/>
      <c r="AT444" s="225" t="s">
        <v>155</v>
      </c>
      <c r="AU444" s="225" t="s">
        <v>80</v>
      </c>
      <c r="AV444" s="12" t="s">
        <v>162</v>
      </c>
      <c r="AW444" s="12" t="s">
        <v>36</v>
      </c>
      <c r="AX444" s="12" t="s">
        <v>72</v>
      </c>
      <c r="AY444" s="225" t="s">
        <v>146</v>
      </c>
    </row>
    <row r="445" spans="2:51" s="11" customFormat="1" ht="13.5">
      <c r="B445" s="215"/>
      <c r="D445" s="216" t="s">
        <v>155</v>
      </c>
      <c r="E445" s="217" t="s">
        <v>5</v>
      </c>
      <c r="F445" s="218" t="s">
        <v>187</v>
      </c>
      <c r="H445" s="219">
        <v>8</v>
      </c>
      <c r="I445" s="220"/>
      <c r="L445" s="215"/>
      <c r="M445" s="221"/>
      <c r="N445" s="222"/>
      <c r="O445" s="222"/>
      <c r="P445" s="222"/>
      <c r="Q445" s="222"/>
      <c r="R445" s="222"/>
      <c r="S445" s="222"/>
      <c r="T445" s="223"/>
      <c r="AT445" s="217" t="s">
        <v>155</v>
      </c>
      <c r="AU445" s="217" t="s">
        <v>80</v>
      </c>
      <c r="AV445" s="11" t="s">
        <v>80</v>
      </c>
      <c r="AW445" s="11" t="s">
        <v>36</v>
      </c>
      <c r="AX445" s="11" t="s">
        <v>72</v>
      </c>
      <c r="AY445" s="217" t="s">
        <v>146</v>
      </c>
    </row>
    <row r="446" spans="2:51" s="12" customFormat="1" ht="13.5">
      <c r="B446" s="224"/>
      <c r="D446" s="216" t="s">
        <v>155</v>
      </c>
      <c r="E446" s="225" t="s">
        <v>5</v>
      </c>
      <c r="F446" s="226" t="s">
        <v>525</v>
      </c>
      <c r="H446" s="227">
        <v>8</v>
      </c>
      <c r="I446" s="228"/>
      <c r="L446" s="224"/>
      <c r="M446" s="229"/>
      <c r="N446" s="230"/>
      <c r="O446" s="230"/>
      <c r="P446" s="230"/>
      <c r="Q446" s="230"/>
      <c r="R446" s="230"/>
      <c r="S446" s="230"/>
      <c r="T446" s="231"/>
      <c r="AT446" s="225" t="s">
        <v>155</v>
      </c>
      <c r="AU446" s="225" t="s">
        <v>80</v>
      </c>
      <c r="AV446" s="12" t="s">
        <v>162</v>
      </c>
      <c r="AW446" s="12" t="s">
        <v>36</v>
      </c>
      <c r="AX446" s="12" t="s">
        <v>72</v>
      </c>
      <c r="AY446" s="225" t="s">
        <v>146</v>
      </c>
    </row>
    <row r="447" spans="2:51" s="11" customFormat="1" ht="13.5">
      <c r="B447" s="215"/>
      <c r="D447" s="216" t="s">
        <v>155</v>
      </c>
      <c r="E447" s="217" t="s">
        <v>5</v>
      </c>
      <c r="F447" s="218" t="s">
        <v>187</v>
      </c>
      <c r="H447" s="219">
        <v>8</v>
      </c>
      <c r="I447" s="220"/>
      <c r="L447" s="215"/>
      <c r="M447" s="221"/>
      <c r="N447" s="222"/>
      <c r="O447" s="222"/>
      <c r="P447" s="222"/>
      <c r="Q447" s="222"/>
      <c r="R447" s="222"/>
      <c r="S447" s="222"/>
      <c r="T447" s="223"/>
      <c r="AT447" s="217" t="s">
        <v>155</v>
      </c>
      <c r="AU447" s="217" t="s">
        <v>80</v>
      </c>
      <c r="AV447" s="11" t="s">
        <v>80</v>
      </c>
      <c r="AW447" s="11" t="s">
        <v>36</v>
      </c>
      <c r="AX447" s="11" t="s">
        <v>72</v>
      </c>
      <c r="AY447" s="217" t="s">
        <v>146</v>
      </c>
    </row>
    <row r="448" spans="2:51" s="12" customFormat="1" ht="13.5">
      <c r="B448" s="224"/>
      <c r="D448" s="216" t="s">
        <v>155</v>
      </c>
      <c r="E448" s="225" t="s">
        <v>5</v>
      </c>
      <c r="F448" s="226" t="s">
        <v>526</v>
      </c>
      <c r="H448" s="227">
        <v>8</v>
      </c>
      <c r="I448" s="228"/>
      <c r="L448" s="224"/>
      <c r="M448" s="229"/>
      <c r="N448" s="230"/>
      <c r="O448" s="230"/>
      <c r="P448" s="230"/>
      <c r="Q448" s="230"/>
      <c r="R448" s="230"/>
      <c r="S448" s="230"/>
      <c r="T448" s="231"/>
      <c r="AT448" s="225" t="s">
        <v>155</v>
      </c>
      <c r="AU448" s="225" t="s">
        <v>80</v>
      </c>
      <c r="AV448" s="12" t="s">
        <v>162</v>
      </c>
      <c r="AW448" s="12" t="s">
        <v>36</v>
      </c>
      <c r="AX448" s="12" t="s">
        <v>72</v>
      </c>
      <c r="AY448" s="225" t="s">
        <v>146</v>
      </c>
    </row>
    <row r="449" spans="2:51" s="11" customFormat="1" ht="13.5">
      <c r="B449" s="215"/>
      <c r="D449" s="216" t="s">
        <v>155</v>
      </c>
      <c r="E449" s="217" t="s">
        <v>5</v>
      </c>
      <c r="F449" s="218" t="s">
        <v>187</v>
      </c>
      <c r="H449" s="219">
        <v>8</v>
      </c>
      <c r="I449" s="220"/>
      <c r="L449" s="215"/>
      <c r="M449" s="221"/>
      <c r="N449" s="222"/>
      <c r="O449" s="222"/>
      <c r="P449" s="222"/>
      <c r="Q449" s="222"/>
      <c r="R449" s="222"/>
      <c r="S449" s="222"/>
      <c r="T449" s="223"/>
      <c r="AT449" s="217" t="s">
        <v>155</v>
      </c>
      <c r="AU449" s="217" t="s">
        <v>80</v>
      </c>
      <c r="AV449" s="11" t="s">
        <v>80</v>
      </c>
      <c r="AW449" s="11" t="s">
        <v>36</v>
      </c>
      <c r="AX449" s="11" t="s">
        <v>72</v>
      </c>
      <c r="AY449" s="217" t="s">
        <v>146</v>
      </c>
    </row>
    <row r="450" spans="2:51" s="12" customFormat="1" ht="13.5">
      <c r="B450" s="224"/>
      <c r="D450" s="216" t="s">
        <v>155</v>
      </c>
      <c r="E450" s="225" t="s">
        <v>5</v>
      </c>
      <c r="F450" s="226" t="s">
        <v>527</v>
      </c>
      <c r="H450" s="227">
        <v>8</v>
      </c>
      <c r="I450" s="228"/>
      <c r="L450" s="224"/>
      <c r="M450" s="229"/>
      <c r="N450" s="230"/>
      <c r="O450" s="230"/>
      <c r="P450" s="230"/>
      <c r="Q450" s="230"/>
      <c r="R450" s="230"/>
      <c r="S450" s="230"/>
      <c r="T450" s="231"/>
      <c r="AT450" s="225" t="s">
        <v>155</v>
      </c>
      <c r="AU450" s="225" t="s">
        <v>80</v>
      </c>
      <c r="AV450" s="12" t="s">
        <v>162</v>
      </c>
      <c r="AW450" s="12" t="s">
        <v>36</v>
      </c>
      <c r="AX450" s="12" t="s">
        <v>72</v>
      </c>
      <c r="AY450" s="225" t="s">
        <v>146</v>
      </c>
    </row>
    <row r="451" spans="2:51" s="11" customFormat="1" ht="13.5">
      <c r="B451" s="215"/>
      <c r="D451" s="216" t="s">
        <v>155</v>
      </c>
      <c r="E451" s="217" t="s">
        <v>5</v>
      </c>
      <c r="F451" s="218" t="s">
        <v>187</v>
      </c>
      <c r="H451" s="219">
        <v>8</v>
      </c>
      <c r="I451" s="220"/>
      <c r="L451" s="215"/>
      <c r="M451" s="221"/>
      <c r="N451" s="222"/>
      <c r="O451" s="222"/>
      <c r="P451" s="222"/>
      <c r="Q451" s="222"/>
      <c r="R451" s="222"/>
      <c r="S451" s="222"/>
      <c r="T451" s="223"/>
      <c r="AT451" s="217" t="s">
        <v>155</v>
      </c>
      <c r="AU451" s="217" t="s">
        <v>80</v>
      </c>
      <c r="AV451" s="11" t="s">
        <v>80</v>
      </c>
      <c r="AW451" s="11" t="s">
        <v>36</v>
      </c>
      <c r="AX451" s="11" t="s">
        <v>72</v>
      </c>
      <c r="AY451" s="217" t="s">
        <v>146</v>
      </c>
    </row>
    <row r="452" spans="2:51" s="12" customFormat="1" ht="13.5">
      <c r="B452" s="224"/>
      <c r="D452" s="216" t="s">
        <v>155</v>
      </c>
      <c r="E452" s="225" t="s">
        <v>5</v>
      </c>
      <c r="F452" s="226" t="s">
        <v>528</v>
      </c>
      <c r="H452" s="227">
        <v>8</v>
      </c>
      <c r="I452" s="228"/>
      <c r="L452" s="224"/>
      <c r="M452" s="229"/>
      <c r="N452" s="230"/>
      <c r="O452" s="230"/>
      <c r="P452" s="230"/>
      <c r="Q452" s="230"/>
      <c r="R452" s="230"/>
      <c r="S452" s="230"/>
      <c r="T452" s="231"/>
      <c r="AT452" s="225" t="s">
        <v>155</v>
      </c>
      <c r="AU452" s="225" t="s">
        <v>80</v>
      </c>
      <c r="AV452" s="12" t="s">
        <v>162</v>
      </c>
      <c r="AW452" s="12" t="s">
        <v>36</v>
      </c>
      <c r="AX452" s="12" t="s">
        <v>72</v>
      </c>
      <c r="AY452" s="225" t="s">
        <v>146</v>
      </c>
    </row>
    <row r="453" spans="2:51" s="13" customFormat="1" ht="13.5">
      <c r="B453" s="242"/>
      <c r="D453" s="216" t="s">
        <v>155</v>
      </c>
      <c r="E453" s="243" t="s">
        <v>5</v>
      </c>
      <c r="F453" s="244" t="s">
        <v>529</v>
      </c>
      <c r="H453" s="245">
        <v>48</v>
      </c>
      <c r="I453" s="246"/>
      <c r="L453" s="242"/>
      <c r="M453" s="247"/>
      <c r="N453" s="248"/>
      <c r="O453" s="248"/>
      <c r="P453" s="248"/>
      <c r="Q453" s="248"/>
      <c r="R453" s="248"/>
      <c r="S453" s="248"/>
      <c r="T453" s="249"/>
      <c r="AT453" s="243" t="s">
        <v>155</v>
      </c>
      <c r="AU453" s="243" t="s">
        <v>80</v>
      </c>
      <c r="AV453" s="13" t="s">
        <v>153</v>
      </c>
      <c r="AW453" s="13" t="s">
        <v>36</v>
      </c>
      <c r="AX453" s="13" t="s">
        <v>11</v>
      </c>
      <c r="AY453" s="243" t="s">
        <v>146</v>
      </c>
    </row>
    <row r="454" spans="2:65" s="1" customFormat="1" ht="16.5" customHeight="1">
      <c r="B454" s="202"/>
      <c r="C454" s="203" t="s">
        <v>714</v>
      </c>
      <c r="D454" s="203" t="s">
        <v>148</v>
      </c>
      <c r="E454" s="204" t="s">
        <v>715</v>
      </c>
      <c r="F454" s="205" t="s">
        <v>716</v>
      </c>
      <c r="G454" s="206" t="s">
        <v>159</v>
      </c>
      <c r="H454" s="207">
        <v>18</v>
      </c>
      <c r="I454" s="208"/>
      <c r="J454" s="209">
        <f>ROUND(I454*H454,0)</f>
        <v>0</v>
      </c>
      <c r="K454" s="205" t="s">
        <v>5</v>
      </c>
      <c r="L454" s="46"/>
      <c r="M454" s="210" t="s">
        <v>5</v>
      </c>
      <c r="N454" s="211" t="s">
        <v>43</v>
      </c>
      <c r="O454" s="47"/>
      <c r="P454" s="212">
        <f>O454*H454</f>
        <v>0</v>
      </c>
      <c r="Q454" s="212">
        <v>0</v>
      </c>
      <c r="R454" s="212">
        <f>Q454*H454</f>
        <v>0</v>
      </c>
      <c r="S454" s="212">
        <v>0</v>
      </c>
      <c r="T454" s="213">
        <f>S454*H454</f>
        <v>0</v>
      </c>
      <c r="AR454" s="24" t="s">
        <v>221</v>
      </c>
      <c r="AT454" s="24" t="s">
        <v>148</v>
      </c>
      <c r="AU454" s="24" t="s">
        <v>80</v>
      </c>
      <c r="AY454" s="24" t="s">
        <v>146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24" t="s">
        <v>11</v>
      </c>
      <c r="BK454" s="214">
        <f>ROUND(I454*H454,0)</f>
        <v>0</v>
      </c>
      <c r="BL454" s="24" t="s">
        <v>221</v>
      </c>
      <c r="BM454" s="24" t="s">
        <v>717</v>
      </c>
    </row>
    <row r="455" spans="2:51" s="11" customFormat="1" ht="13.5">
      <c r="B455" s="215"/>
      <c r="D455" s="216" t="s">
        <v>155</v>
      </c>
      <c r="E455" s="217" t="s">
        <v>5</v>
      </c>
      <c r="F455" s="218" t="s">
        <v>718</v>
      </c>
      <c r="H455" s="219">
        <v>3</v>
      </c>
      <c r="I455" s="220"/>
      <c r="L455" s="215"/>
      <c r="M455" s="221"/>
      <c r="N455" s="222"/>
      <c r="O455" s="222"/>
      <c r="P455" s="222"/>
      <c r="Q455" s="222"/>
      <c r="R455" s="222"/>
      <c r="S455" s="222"/>
      <c r="T455" s="223"/>
      <c r="AT455" s="217" t="s">
        <v>155</v>
      </c>
      <c r="AU455" s="217" t="s">
        <v>80</v>
      </c>
      <c r="AV455" s="11" t="s">
        <v>80</v>
      </c>
      <c r="AW455" s="11" t="s">
        <v>36</v>
      </c>
      <c r="AX455" s="11" t="s">
        <v>72</v>
      </c>
      <c r="AY455" s="217" t="s">
        <v>146</v>
      </c>
    </row>
    <row r="456" spans="2:51" s="12" customFormat="1" ht="13.5">
      <c r="B456" s="224"/>
      <c r="D456" s="216" t="s">
        <v>155</v>
      </c>
      <c r="E456" s="225" t="s">
        <v>5</v>
      </c>
      <c r="F456" s="226" t="s">
        <v>522</v>
      </c>
      <c r="H456" s="227">
        <v>3</v>
      </c>
      <c r="I456" s="228"/>
      <c r="L456" s="224"/>
      <c r="M456" s="229"/>
      <c r="N456" s="230"/>
      <c r="O456" s="230"/>
      <c r="P456" s="230"/>
      <c r="Q456" s="230"/>
      <c r="R456" s="230"/>
      <c r="S456" s="230"/>
      <c r="T456" s="231"/>
      <c r="AT456" s="225" t="s">
        <v>155</v>
      </c>
      <c r="AU456" s="225" t="s">
        <v>80</v>
      </c>
      <c r="AV456" s="12" t="s">
        <v>162</v>
      </c>
      <c r="AW456" s="12" t="s">
        <v>36</v>
      </c>
      <c r="AX456" s="12" t="s">
        <v>72</v>
      </c>
      <c r="AY456" s="225" t="s">
        <v>146</v>
      </c>
    </row>
    <row r="457" spans="2:51" s="11" customFormat="1" ht="13.5">
      <c r="B457" s="215"/>
      <c r="D457" s="216" t="s">
        <v>155</v>
      </c>
      <c r="E457" s="217" t="s">
        <v>5</v>
      </c>
      <c r="F457" s="218" t="s">
        <v>718</v>
      </c>
      <c r="H457" s="219">
        <v>3</v>
      </c>
      <c r="I457" s="220"/>
      <c r="L457" s="215"/>
      <c r="M457" s="221"/>
      <c r="N457" s="222"/>
      <c r="O457" s="222"/>
      <c r="P457" s="222"/>
      <c r="Q457" s="222"/>
      <c r="R457" s="222"/>
      <c r="S457" s="222"/>
      <c r="T457" s="223"/>
      <c r="AT457" s="217" t="s">
        <v>155</v>
      </c>
      <c r="AU457" s="217" t="s">
        <v>80</v>
      </c>
      <c r="AV457" s="11" t="s">
        <v>80</v>
      </c>
      <c r="AW457" s="11" t="s">
        <v>36</v>
      </c>
      <c r="AX457" s="11" t="s">
        <v>72</v>
      </c>
      <c r="AY457" s="217" t="s">
        <v>146</v>
      </c>
    </row>
    <row r="458" spans="2:51" s="12" customFormat="1" ht="13.5">
      <c r="B458" s="224"/>
      <c r="D458" s="216" t="s">
        <v>155</v>
      </c>
      <c r="E458" s="225" t="s">
        <v>5</v>
      </c>
      <c r="F458" s="226" t="s">
        <v>524</v>
      </c>
      <c r="H458" s="227">
        <v>3</v>
      </c>
      <c r="I458" s="228"/>
      <c r="L458" s="224"/>
      <c r="M458" s="229"/>
      <c r="N458" s="230"/>
      <c r="O458" s="230"/>
      <c r="P458" s="230"/>
      <c r="Q458" s="230"/>
      <c r="R458" s="230"/>
      <c r="S458" s="230"/>
      <c r="T458" s="231"/>
      <c r="AT458" s="225" t="s">
        <v>155</v>
      </c>
      <c r="AU458" s="225" t="s">
        <v>80</v>
      </c>
      <c r="AV458" s="12" t="s">
        <v>162</v>
      </c>
      <c r="AW458" s="12" t="s">
        <v>36</v>
      </c>
      <c r="AX458" s="12" t="s">
        <v>72</v>
      </c>
      <c r="AY458" s="225" t="s">
        <v>146</v>
      </c>
    </row>
    <row r="459" spans="2:51" s="11" customFormat="1" ht="13.5">
      <c r="B459" s="215"/>
      <c r="D459" s="216" t="s">
        <v>155</v>
      </c>
      <c r="E459" s="217" t="s">
        <v>5</v>
      </c>
      <c r="F459" s="218" t="s">
        <v>718</v>
      </c>
      <c r="H459" s="219">
        <v>3</v>
      </c>
      <c r="I459" s="220"/>
      <c r="L459" s="215"/>
      <c r="M459" s="221"/>
      <c r="N459" s="222"/>
      <c r="O459" s="222"/>
      <c r="P459" s="222"/>
      <c r="Q459" s="222"/>
      <c r="R459" s="222"/>
      <c r="S459" s="222"/>
      <c r="T459" s="223"/>
      <c r="AT459" s="217" t="s">
        <v>155</v>
      </c>
      <c r="AU459" s="217" t="s">
        <v>80</v>
      </c>
      <c r="AV459" s="11" t="s">
        <v>80</v>
      </c>
      <c r="AW459" s="11" t="s">
        <v>36</v>
      </c>
      <c r="AX459" s="11" t="s">
        <v>72</v>
      </c>
      <c r="AY459" s="217" t="s">
        <v>146</v>
      </c>
    </row>
    <row r="460" spans="2:51" s="12" customFormat="1" ht="13.5">
      <c r="B460" s="224"/>
      <c r="D460" s="216" t="s">
        <v>155</v>
      </c>
      <c r="E460" s="225" t="s">
        <v>5</v>
      </c>
      <c r="F460" s="226" t="s">
        <v>525</v>
      </c>
      <c r="H460" s="227">
        <v>3</v>
      </c>
      <c r="I460" s="228"/>
      <c r="L460" s="224"/>
      <c r="M460" s="229"/>
      <c r="N460" s="230"/>
      <c r="O460" s="230"/>
      <c r="P460" s="230"/>
      <c r="Q460" s="230"/>
      <c r="R460" s="230"/>
      <c r="S460" s="230"/>
      <c r="T460" s="231"/>
      <c r="AT460" s="225" t="s">
        <v>155</v>
      </c>
      <c r="AU460" s="225" t="s">
        <v>80</v>
      </c>
      <c r="AV460" s="12" t="s">
        <v>162</v>
      </c>
      <c r="AW460" s="12" t="s">
        <v>36</v>
      </c>
      <c r="AX460" s="12" t="s">
        <v>72</v>
      </c>
      <c r="AY460" s="225" t="s">
        <v>146</v>
      </c>
    </row>
    <row r="461" spans="2:51" s="11" customFormat="1" ht="13.5">
      <c r="B461" s="215"/>
      <c r="D461" s="216" t="s">
        <v>155</v>
      </c>
      <c r="E461" s="217" t="s">
        <v>5</v>
      </c>
      <c r="F461" s="218" t="s">
        <v>718</v>
      </c>
      <c r="H461" s="219">
        <v>3</v>
      </c>
      <c r="I461" s="220"/>
      <c r="L461" s="215"/>
      <c r="M461" s="221"/>
      <c r="N461" s="222"/>
      <c r="O461" s="222"/>
      <c r="P461" s="222"/>
      <c r="Q461" s="222"/>
      <c r="R461" s="222"/>
      <c r="S461" s="222"/>
      <c r="T461" s="223"/>
      <c r="AT461" s="217" t="s">
        <v>155</v>
      </c>
      <c r="AU461" s="217" t="s">
        <v>80</v>
      </c>
      <c r="AV461" s="11" t="s">
        <v>80</v>
      </c>
      <c r="AW461" s="11" t="s">
        <v>36</v>
      </c>
      <c r="AX461" s="11" t="s">
        <v>72</v>
      </c>
      <c r="AY461" s="217" t="s">
        <v>146</v>
      </c>
    </row>
    <row r="462" spans="2:51" s="12" customFormat="1" ht="13.5">
      <c r="B462" s="224"/>
      <c r="D462" s="216" t="s">
        <v>155</v>
      </c>
      <c r="E462" s="225" t="s">
        <v>5</v>
      </c>
      <c r="F462" s="226" t="s">
        <v>526</v>
      </c>
      <c r="H462" s="227">
        <v>3</v>
      </c>
      <c r="I462" s="228"/>
      <c r="L462" s="224"/>
      <c r="M462" s="229"/>
      <c r="N462" s="230"/>
      <c r="O462" s="230"/>
      <c r="P462" s="230"/>
      <c r="Q462" s="230"/>
      <c r="R462" s="230"/>
      <c r="S462" s="230"/>
      <c r="T462" s="231"/>
      <c r="AT462" s="225" t="s">
        <v>155</v>
      </c>
      <c r="AU462" s="225" t="s">
        <v>80</v>
      </c>
      <c r="AV462" s="12" t="s">
        <v>162</v>
      </c>
      <c r="AW462" s="12" t="s">
        <v>36</v>
      </c>
      <c r="AX462" s="12" t="s">
        <v>72</v>
      </c>
      <c r="AY462" s="225" t="s">
        <v>146</v>
      </c>
    </row>
    <row r="463" spans="2:51" s="11" customFormat="1" ht="13.5">
      <c r="B463" s="215"/>
      <c r="D463" s="216" t="s">
        <v>155</v>
      </c>
      <c r="E463" s="217" t="s">
        <v>5</v>
      </c>
      <c r="F463" s="218" t="s">
        <v>718</v>
      </c>
      <c r="H463" s="219">
        <v>3</v>
      </c>
      <c r="I463" s="220"/>
      <c r="L463" s="215"/>
      <c r="M463" s="221"/>
      <c r="N463" s="222"/>
      <c r="O463" s="222"/>
      <c r="P463" s="222"/>
      <c r="Q463" s="222"/>
      <c r="R463" s="222"/>
      <c r="S463" s="222"/>
      <c r="T463" s="223"/>
      <c r="AT463" s="217" t="s">
        <v>155</v>
      </c>
      <c r="AU463" s="217" t="s">
        <v>80</v>
      </c>
      <c r="AV463" s="11" t="s">
        <v>80</v>
      </c>
      <c r="AW463" s="11" t="s">
        <v>36</v>
      </c>
      <c r="AX463" s="11" t="s">
        <v>72</v>
      </c>
      <c r="AY463" s="217" t="s">
        <v>146</v>
      </c>
    </row>
    <row r="464" spans="2:51" s="12" customFormat="1" ht="13.5">
      <c r="B464" s="224"/>
      <c r="D464" s="216" t="s">
        <v>155</v>
      </c>
      <c r="E464" s="225" t="s">
        <v>5</v>
      </c>
      <c r="F464" s="226" t="s">
        <v>527</v>
      </c>
      <c r="H464" s="227">
        <v>3</v>
      </c>
      <c r="I464" s="228"/>
      <c r="L464" s="224"/>
      <c r="M464" s="229"/>
      <c r="N464" s="230"/>
      <c r="O464" s="230"/>
      <c r="P464" s="230"/>
      <c r="Q464" s="230"/>
      <c r="R464" s="230"/>
      <c r="S464" s="230"/>
      <c r="T464" s="231"/>
      <c r="AT464" s="225" t="s">
        <v>155</v>
      </c>
      <c r="AU464" s="225" t="s">
        <v>80</v>
      </c>
      <c r="AV464" s="12" t="s">
        <v>162</v>
      </c>
      <c r="AW464" s="12" t="s">
        <v>36</v>
      </c>
      <c r="AX464" s="12" t="s">
        <v>72</v>
      </c>
      <c r="AY464" s="225" t="s">
        <v>146</v>
      </c>
    </row>
    <row r="465" spans="2:51" s="11" customFormat="1" ht="13.5">
      <c r="B465" s="215"/>
      <c r="D465" s="216" t="s">
        <v>155</v>
      </c>
      <c r="E465" s="217" t="s">
        <v>5</v>
      </c>
      <c r="F465" s="218" t="s">
        <v>718</v>
      </c>
      <c r="H465" s="219">
        <v>3</v>
      </c>
      <c r="I465" s="220"/>
      <c r="L465" s="215"/>
      <c r="M465" s="221"/>
      <c r="N465" s="222"/>
      <c r="O465" s="222"/>
      <c r="P465" s="222"/>
      <c r="Q465" s="222"/>
      <c r="R465" s="222"/>
      <c r="S465" s="222"/>
      <c r="T465" s="223"/>
      <c r="AT465" s="217" t="s">
        <v>155</v>
      </c>
      <c r="AU465" s="217" t="s">
        <v>80</v>
      </c>
      <c r="AV465" s="11" t="s">
        <v>80</v>
      </c>
      <c r="AW465" s="11" t="s">
        <v>36</v>
      </c>
      <c r="AX465" s="11" t="s">
        <v>72</v>
      </c>
      <c r="AY465" s="217" t="s">
        <v>146</v>
      </c>
    </row>
    <row r="466" spans="2:51" s="12" customFormat="1" ht="13.5">
      <c r="B466" s="224"/>
      <c r="D466" s="216" t="s">
        <v>155</v>
      </c>
      <c r="E466" s="225" t="s">
        <v>5</v>
      </c>
      <c r="F466" s="226" t="s">
        <v>528</v>
      </c>
      <c r="H466" s="227">
        <v>3</v>
      </c>
      <c r="I466" s="228"/>
      <c r="L466" s="224"/>
      <c r="M466" s="229"/>
      <c r="N466" s="230"/>
      <c r="O466" s="230"/>
      <c r="P466" s="230"/>
      <c r="Q466" s="230"/>
      <c r="R466" s="230"/>
      <c r="S466" s="230"/>
      <c r="T466" s="231"/>
      <c r="AT466" s="225" t="s">
        <v>155</v>
      </c>
      <c r="AU466" s="225" t="s">
        <v>80</v>
      </c>
      <c r="AV466" s="12" t="s">
        <v>162</v>
      </c>
      <c r="AW466" s="12" t="s">
        <v>36</v>
      </c>
      <c r="AX466" s="12" t="s">
        <v>72</v>
      </c>
      <c r="AY466" s="225" t="s">
        <v>146</v>
      </c>
    </row>
    <row r="467" spans="2:51" s="13" customFormat="1" ht="13.5">
      <c r="B467" s="242"/>
      <c r="D467" s="216" t="s">
        <v>155</v>
      </c>
      <c r="E467" s="243" t="s">
        <v>5</v>
      </c>
      <c r="F467" s="244" t="s">
        <v>529</v>
      </c>
      <c r="H467" s="245">
        <v>18</v>
      </c>
      <c r="I467" s="246"/>
      <c r="L467" s="242"/>
      <c r="M467" s="247"/>
      <c r="N467" s="248"/>
      <c r="O467" s="248"/>
      <c r="P467" s="248"/>
      <c r="Q467" s="248"/>
      <c r="R467" s="248"/>
      <c r="S467" s="248"/>
      <c r="T467" s="249"/>
      <c r="AT467" s="243" t="s">
        <v>155</v>
      </c>
      <c r="AU467" s="243" t="s">
        <v>80</v>
      </c>
      <c r="AV467" s="13" t="s">
        <v>153</v>
      </c>
      <c r="AW467" s="13" t="s">
        <v>36</v>
      </c>
      <c r="AX467" s="13" t="s">
        <v>11</v>
      </c>
      <c r="AY467" s="243" t="s">
        <v>146</v>
      </c>
    </row>
    <row r="468" spans="2:65" s="1" customFormat="1" ht="16.5" customHeight="1">
      <c r="B468" s="202"/>
      <c r="C468" s="232" t="s">
        <v>719</v>
      </c>
      <c r="D468" s="232" t="s">
        <v>184</v>
      </c>
      <c r="E468" s="233" t="s">
        <v>720</v>
      </c>
      <c r="F468" s="234" t="s">
        <v>721</v>
      </c>
      <c r="G468" s="235" t="s">
        <v>151</v>
      </c>
      <c r="H468" s="236">
        <v>10.8</v>
      </c>
      <c r="I468" s="237"/>
      <c r="J468" s="238">
        <f>ROUND(I468*H468,0)</f>
        <v>0</v>
      </c>
      <c r="K468" s="234" t="s">
        <v>5</v>
      </c>
      <c r="L468" s="239"/>
      <c r="M468" s="240" t="s">
        <v>5</v>
      </c>
      <c r="N468" s="241" t="s">
        <v>43</v>
      </c>
      <c r="O468" s="47"/>
      <c r="P468" s="212">
        <f>O468*H468</f>
        <v>0</v>
      </c>
      <c r="Q468" s="212">
        <v>0.01314</v>
      </c>
      <c r="R468" s="212">
        <f>Q468*H468</f>
        <v>0.141912</v>
      </c>
      <c r="S468" s="212">
        <v>0</v>
      </c>
      <c r="T468" s="213">
        <f>S468*H468</f>
        <v>0</v>
      </c>
      <c r="AR468" s="24" t="s">
        <v>100</v>
      </c>
      <c r="AT468" s="24" t="s">
        <v>184</v>
      </c>
      <c r="AU468" s="24" t="s">
        <v>80</v>
      </c>
      <c r="AY468" s="24" t="s">
        <v>146</v>
      </c>
      <c r="BE468" s="214">
        <f>IF(N468="základní",J468,0)</f>
        <v>0</v>
      </c>
      <c r="BF468" s="214">
        <f>IF(N468="snížená",J468,0)</f>
        <v>0</v>
      </c>
      <c r="BG468" s="214">
        <f>IF(N468="zákl. přenesená",J468,0)</f>
        <v>0</v>
      </c>
      <c r="BH468" s="214">
        <f>IF(N468="sníž. přenesená",J468,0)</f>
        <v>0</v>
      </c>
      <c r="BI468" s="214">
        <f>IF(N468="nulová",J468,0)</f>
        <v>0</v>
      </c>
      <c r="BJ468" s="24" t="s">
        <v>11</v>
      </c>
      <c r="BK468" s="214">
        <f>ROUND(I468*H468,0)</f>
        <v>0</v>
      </c>
      <c r="BL468" s="24" t="s">
        <v>221</v>
      </c>
      <c r="BM468" s="24" t="s">
        <v>722</v>
      </c>
    </row>
    <row r="469" spans="2:51" s="11" customFormat="1" ht="13.5">
      <c r="B469" s="215"/>
      <c r="D469" s="216" t="s">
        <v>155</v>
      </c>
      <c r="E469" s="217" t="s">
        <v>5</v>
      </c>
      <c r="F469" s="218" t="s">
        <v>723</v>
      </c>
      <c r="H469" s="219">
        <v>1.8</v>
      </c>
      <c r="I469" s="220"/>
      <c r="L469" s="215"/>
      <c r="M469" s="221"/>
      <c r="N469" s="222"/>
      <c r="O469" s="222"/>
      <c r="P469" s="222"/>
      <c r="Q469" s="222"/>
      <c r="R469" s="222"/>
      <c r="S469" s="222"/>
      <c r="T469" s="223"/>
      <c r="AT469" s="217" t="s">
        <v>155</v>
      </c>
      <c r="AU469" s="217" t="s">
        <v>80</v>
      </c>
      <c r="AV469" s="11" t="s">
        <v>80</v>
      </c>
      <c r="AW469" s="11" t="s">
        <v>36</v>
      </c>
      <c r="AX469" s="11" t="s">
        <v>72</v>
      </c>
      <c r="AY469" s="217" t="s">
        <v>146</v>
      </c>
    </row>
    <row r="470" spans="2:51" s="12" customFormat="1" ht="13.5">
      <c r="B470" s="224"/>
      <c r="D470" s="216" t="s">
        <v>155</v>
      </c>
      <c r="E470" s="225" t="s">
        <v>5</v>
      </c>
      <c r="F470" s="226" t="s">
        <v>522</v>
      </c>
      <c r="H470" s="227">
        <v>1.8</v>
      </c>
      <c r="I470" s="228"/>
      <c r="L470" s="224"/>
      <c r="M470" s="229"/>
      <c r="N470" s="230"/>
      <c r="O470" s="230"/>
      <c r="P470" s="230"/>
      <c r="Q470" s="230"/>
      <c r="R470" s="230"/>
      <c r="S470" s="230"/>
      <c r="T470" s="231"/>
      <c r="AT470" s="225" t="s">
        <v>155</v>
      </c>
      <c r="AU470" s="225" t="s">
        <v>80</v>
      </c>
      <c r="AV470" s="12" t="s">
        <v>162</v>
      </c>
      <c r="AW470" s="12" t="s">
        <v>36</v>
      </c>
      <c r="AX470" s="12" t="s">
        <v>72</v>
      </c>
      <c r="AY470" s="225" t="s">
        <v>146</v>
      </c>
    </row>
    <row r="471" spans="2:51" s="11" customFormat="1" ht="13.5">
      <c r="B471" s="215"/>
      <c r="D471" s="216" t="s">
        <v>155</v>
      </c>
      <c r="E471" s="217" t="s">
        <v>5</v>
      </c>
      <c r="F471" s="218" t="s">
        <v>723</v>
      </c>
      <c r="H471" s="219">
        <v>1.8</v>
      </c>
      <c r="I471" s="220"/>
      <c r="L471" s="215"/>
      <c r="M471" s="221"/>
      <c r="N471" s="222"/>
      <c r="O471" s="222"/>
      <c r="P471" s="222"/>
      <c r="Q471" s="222"/>
      <c r="R471" s="222"/>
      <c r="S471" s="222"/>
      <c r="T471" s="223"/>
      <c r="AT471" s="217" t="s">
        <v>155</v>
      </c>
      <c r="AU471" s="217" t="s">
        <v>80</v>
      </c>
      <c r="AV471" s="11" t="s">
        <v>80</v>
      </c>
      <c r="AW471" s="11" t="s">
        <v>36</v>
      </c>
      <c r="AX471" s="11" t="s">
        <v>72</v>
      </c>
      <c r="AY471" s="217" t="s">
        <v>146</v>
      </c>
    </row>
    <row r="472" spans="2:51" s="12" customFormat="1" ht="13.5">
      <c r="B472" s="224"/>
      <c r="D472" s="216" t="s">
        <v>155</v>
      </c>
      <c r="E472" s="225" t="s">
        <v>5</v>
      </c>
      <c r="F472" s="226" t="s">
        <v>524</v>
      </c>
      <c r="H472" s="227">
        <v>1.8</v>
      </c>
      <c r="I472" s="228"/>
      <c r="L472" s="224"/>
      <c r="M472" s="229"/>
      <c r="N472" s="230"/>
      <c r="O472" s="230"/>
      <c r="P472" s="230"/>
      <c r="Q472" s="230"/>
      <c r="R472" s="230"/>
      <c r="S472" s="230"/>
      <c r="T472" s="231"/>
      <c r="AT472" s="225" t="s">
        <v>155</v>
      </c>
      <c r="AU472" s="225" t="s">
        <v>80</v>
      </c>
      <c r="AV472" s="12" t="s">
        <v>162</v>
      </c>
      <c r="AW472" s="12" t="s">
        <v>36</v>
      </c>
      <c r="AX472" s="12" t="s">
        <v>72</v>
      </c>
      <c r="AY472" s="225" t="s">
        <v>146</v>
      </c>
    </row>
    <row r="473" spans="2:51" s="11" customFormat="1" ht="13.5">
      <c r="B473" s="215"/>
      <c r="D473" s="216" t="s">
        <v>155</v>
      </c>
      <c r="E473" s="217" t="s">
        <v>5</v>
      </c>
      <c r="F473" s="218" t="s">
        <v>723</v>
      </c>
      <c r="H473" s="219">
        <v>1.8</v>
      </c>
      <c r="I473" s="220"/>
      <c r="L473" s="215"/>
      <c r="M473" s="221"/>
      <c r="N473" s="222"/>
      <c r="O473" s="222"/>
      <c r="P473" s="222"/>
      <c r="Q473" s="222"/>
      <c r="R473" s="222"/>
      <c r="S473" s="222"/>
      <c r="T473" s="223"/>
      <c r="AT473" s="217" t="s">
        <v>155</v>
      </c>
      <c r="AU473" s="217" t="s">
        <v>80</v>
      </c>
      <c r="AV473" s="11" t="s">
        <v>80</v>
      </c>
      <c r="AW473" s="11" t="s">
        <v>36</v>
      </c>
      <c r="AX473" s="11" t="s">
        <v>72</v>
      </c>
      <c r="AY473" s="217" t="s">
        <v>146</v>
      </c>
    </row>
    <row r="474" spans="2:51" s="12" customFormat="1" ht="13.5">
      <c r="B474" s="224"/>
      <c r="D474" s="216" t="s">
        <v>155</v>
      </c>
      <c r="E474" s="225" t="s">
        <v>5</v>
      </c>
      <c r="F474" s="226" t="s">
        <v>525</v>
      </c>
      <c r="H474" s="227">
        <v>1.8</v>
      </c>
      <c r="I474" s="228"/>
      <c r="L474" s="224"/>
      <c r="M474" s="229"/>
      <c r="N474" s="230"/>
      <c r="O474" s="230"/>
      <c r="P474" s="230"/>
      <c r="Q474" s="230"/>
      <c r="R474" s="230"/>
      <c r="S474" s="230"/>
      <c r="T474" s="231"/>
      <c r="AT474" s="225" t="s">
        <v>155</v>
      </c>
      <c r="AU474" s="225" t="s">
        <v>80</v>
      </c>
      <c r="AV474" s="12" t="s">
        <v>162</v>
      </c>
      <c r="AW474" s="12" t="s">
        <v>36</v>
      </c>
      <c r="AX474" s="12" t="s">
        <v>72</v>
      </c>
      <c r="AY474" s="225" t="s">
        <v>146</v>
      </c>
    </row>
    <row r="475" spans="2:51" s="11" customFormat="1" ht="13.5">
      <c r="B475" s="215"/>
      <c r="D475" s="216" t="s">
        <v>155</v>
      </c>
      <c r="E475" s="217" t="s">
        <v>5</v>
      </c>
      <c r="F475" s="218" t="s">
        <v>723</v>
      </c>
      <c r="H475" s="219">
        <v>1.8</v>
      </c>
      <c r="I475" s="220"/>
      <c r="L475" s="215"/>
      <c r="M475" s="221"/>
      <c r="N475" s="222"/>
      <c r="O475" s="222"/>
      <c r="P475" s="222"/>
      <c r="Q475" s="222"/>
      <c r="R475" s="222"/>
      <c r="S475" s="222"/>
      <c r="T475" s="223"/>
      <c r="AT475" s="217" t="s">
        <v>155</v>
      </c>
      <c r="AU475" s="217" t="s">
        <v>80</v>
      </c>
      <c r="AV475" s="11" t="s">
        <v>80</v>
      </c>
      <c r="AW475" s="11" t="s">
        <v>36</v>
      </c>
      <c r="AX475" s="11" t="s">
        <v>72</v>
      </c>
      <c r="AY475" s="217" t="s">
        <v>146</v>
      </c>
    </row>
    <row r="476" spans="2:51" s="12" customFormat="1" ht="13.5">
      <c r="B476" s="224"/>
      <c r="D476" s="216" t="s">
        <v>155</v>
      </c>
      <c r="E476" s="225" t="s">
        <v>5</v>
      </c>
      <c r="F476" s="226" t="s">
        <v>526</v>
      </c>
      <c r="H476" s="227">
        <v>1.8</v>
      </c>
      <c r="I476" s="228"/>
      <c r="L476" s="224"/>
      <c r="M476" s="229"/>
      <c r="N476" s="230"/>
      <c r="O476" s="230"/>
      <c r="P476" s="230"/>
      <c r="Q476" s="230"/>
      <c r="R476" s="230"/>
      <c r="S476" s="230"/>
      <c r="T476" s="231"/>
      <c r="AT476" s="225" t="s">
        <v>155</v>
      </c>
      <c r="AU476" s="225" t="s">
        <v>80</v>
      </c>
      <c r="AV476" s="12" t="s">
        <v>162</v>
      </c>
      <c r="AW476" s="12" t="s">
        <v>36</v>
      </c>
      <c r="AX476" s="12" t="s">
        <v>72</v>
      </c>
      <c r="AY476" s="225" t="s">
        <v>146</v>
      </c>
    </row>
    <row r="477" spans="2:51" s="11" customFormat="1" ht="13.5">
      <c r="B477" s="215"/>
      <c r="D477" s="216" t="s">
        <v>155</v>
      </c>
      <c r="E477" s="217" t="s">
        <v>5</v>
      </c>
      <c r="F477" s="218" t="s">
        <v>723</v>
      </c>
      <c r="H477" s="219">
        <v>1.8</v>
      </c>
      <c r="I477" s="220"/>
      <c r="L477" s="215"/>
      <c r="M477" s="221"/>
      <c r="N477" s="222"/>
      <c r="O477" s="222"/>
      <c r="P477" s="222"/>
      <c r="Q477" s="222"/>
      <c r="R477" s="222"/>
      <c r="S477" s="222"/>
      <c r="T477" s="223"/>
      <c r="AT477" s="217" t="s">
        <v>155</v>
      </c>
      <c r="AU477" s="217" t="s">
        <v>80</v>
      </c>
      <c r="AV477" s="11" t="s">
        <v>80</v>
      </c>
      <c r="AW477" s="11" t="s">
        <v>36</v>
      </c>
      <c r="AX477" s="11" t="s">
        <v>72</v>
      </c>
      <c r="AY477" s="217" t="s">
        <v>146</v>
      </c>
    </row>
    <row r="478" spans="2:51" s="12" customFormat="1" ht="13.5">
      <c r="B478" s="224"/>
      <c r="D478" s="216" t="s">
        <v>155</v>
      </c>
      <c r="E478" s="225" t="s">
        <v>5</v>
      </c>
      <c r="F478" s="226" t="s">
        <v>527</v>
      </c>
      <c r="H478" s="227">
        <v>1.8</v>
      </c>
      <c r="I478" s="228"/>
      <c r="L478" s="224"/>
      <c r="M478" s="229"/>
      <c r="N478" s="230"/>
      <c r="O478" s="230"/>
      <c r="P478" s="230"/>
      <c r="Q478" s="230"/>
      <c r="R478" s="230"/>
      <c r="S478" s="230"/>
      <c r="T478" s="231"/>
      <c r="AT478" s="225" t="s">
        <v>155</v>
      </c>
      <c r="AU478" s="225" t="s">
        <v>80</v>
      </c>
      <c r="AV478" s="12" t="s">
        <v>162</v>
      </c>
      <c r="AW478" s="12" t="s">
        <v>36</v>
      </c>
      <c r="AX478" s="12" t="s">
        <v>72</v>
      </c>
      <c r="AY478" s="225" t="s">
        <v>146</v>
      </c>
    </row>
    <row r="479" spans="2:51" s="11" customFormat="1" ht="13.5">
      <c r="B479" s="215"/>
      <c r="D479" s="216" t="s">
        <v>155</v>
      </c>
      <c r="E479" s="217" t="s">
        <v>5</v>
      </c>
      <c r="F479" s="218" t="s">
        <v>723</v>
      </c>
      <c r="H479" s="219">
        <v>1.8</v>
      </c>
      <c r="I479" s="220"/>
      <c r="L479" s="215"/>
      <c r="M479" s="221"/>
      <c r="N479" s="222"/>
      <c r="O479" s="222"/>
      <c r="P479" s="222"/>
      <c r="Q479" s="222"/>
      <c r="R479" s="222"/>
      <c r="S479" s="222"/>
      <c r="T479" s="223"/>
      <c r="AT479" s="217" t="s">
        <v>155</v>
      </c>
      <c r="AU479" s="217" t="s">
        <v>80</v>
      </c>
      <c r="AV479" s="11" t="s">
        <v>80</v>
      </c>
      <c r="AW479" s="11" t="s">
        <v>36</v>
      </c>
      <c r="AX479" s="11" t="s">
        <v>72</v>
      </c>
      <c r="AY479" s="217" t="s">
        <v>146</v>
      </c>
    </row>
    <row r="480" spans="2:51" s="12" customFormat="1" ht="13.5">
      <c r="B480" s="224"/>
      <c r="D480" s="216" t="s">
        <v>155</v>
      </c>
      <c r="E480" s="225" t="s">
        <v>5</v>
      </c>
      <c r="F480" s="226" t="s">
        <v>528</v>
      </c>
      <c r="H480" s="227">
        <v>1.8</v>
      </c>
      <c r="I480" s="228"/>
      <c r="L480" s="224"/>
      <c r="M480" s="229"/>
      <c r="N480" s="230"/>
      <c r="O480" s="230"/>
      <c r="P480" s="230"/>
      <c r="Q480" s="230"/>
      <c r="R480" s="230"/>
      <c r="S480" s="230"/>
      <c r="T480" s="231"/>
      <c r="AT480" s="225" t="s">
        <v>155</v>
      </c>
      <c r="AU480" s="225" t="s">
        <v>80</v>
      </c>
      <c r="AV480" s="12" t="s">
        <v>162</v>
      </c>
      <c r="AW480" s="12" t="s">
        <v>36</v>
      </c>
      <c r="AX480" s="12" t="s">
        <v>72</v>
      </c>
      <c r="AY480" s="225" t="s">
        <v>146</v>
      </c>
    </row>
    <row r="481" spans="2:51" s="13" customFormat="1" ht="13.5">
      <c r="B481" s="242"/>
      <c r="D481" s="216" t="s">
        <v>155</v>
      </c>
      <c r="E481" s="243" t="s">
        <v>5</v>
      </c>
      <c r="F481" s="244" t="s">
        <v>529</v>
      </c>
      <c r="H481" s="245">
        <v>10.8</v>
      </c>
      <c r="I481" s="246"/>
      <c r="L481" s="242"/>
      <c r="M481" s="247"/>
      <c r="N481" s="248"/>
      <c r="O481" s="248"/>
      <c r="P481" s="248"/>
      <c r="Q481" s="248"/>
      <c r="R481" s="248"/>
      <c r="S481" s="248"/>
      <c r="T481" s="249"/>
      <c r="AT481" s="243" t="s">
        <v>155</v>
      </c>
      <c r="AU481" s="243" t="s">
        <v>80</v>
      </c>
      <c r="AV481" s="13" t="s">
        <v>153</v>
      </c>
      <c r="AW481" s="13" t="s">
        <v>36</v>
      </c>
      <c r="AX481" s="13" t="s">
        <v>11</v>
      </c>
      <c r="AY481" s="243" t="s">
        <v>146</v>
      </c>
    </row>
    <row r="482" spans="2:65" s="1" customFormat="1" ht="16.5" customHeight="1">
      <c r="B482" s="202"/>
      <c r="C482" s="203" t="s">
        <v>724</v>
      </c>
      <c r="D482" s="203" t="s">
        <v>148</v>
      </c>
      <c r="E482" s="204" t="s">
        <v>725</v>
      </c>
      <c r="F482" s="205" t="s">
        <v>726</v>
      </c>
      <c r="G482" s="206" t="s">
        <v>174</v>
      </c>
      <c r="H482" s="207">
        <v>6</v>
      </c>
      <c r="I482" s="208"/>
      <c r="J482" s="209">
        <f>ROUND(I482*H482,0)</f>
        <v>0</v>
      </c>
      <c r="K482" s="205" t="s">
        <v>152</v>
      </c>
      <c r="L482" s="46"/>
      <c r="M482" s="210" t="s">
        <v>5</v>
      </c>
      <c r="N482" s="211" t="s">
        <v>43</v>
      </c>
      <c r="O482" s="47"/>
      <c r="P482" s="212">
        <f>O482*H482</f>
        <v>0</v>
      </c>
      <c r="Q482" s="212">
        <v>0</v>
      </c>
      <c r="R482" s="212">
        <f>Q482*H482</f>
        <v>0</v>
      </c>
      <c r="S482" s="212">
        <v>0</v>
      </c>
      <c r="T482" s="213">
        <f>S482*H482</f>
        <v>0</v>
      </c>
      <c r="AR482" s="24" t="s">
        <v>221</v>
      </c>
      <c r="AT482" s="24" t="s">
        <v>148</v>
      </c>
      <c r="AU482" s="24" t="s">
        <v>80</v>
      </c>
      <c r="AY482" s="24" t="s">
        <v>146</v>
      </c>
      <c r="BE482" s="214">
        <f>IF(N482="základní",J482,0)</f>
        <v>0</v>
      </c>
      <c r="BF482" s="214">
        <f>IF(N482="snížená",J482,0)</f>
        <v>0</v>
      </c>
      <c r="BG482" s="214">
        <f>IF(N482="zákl. přenesená",J482,0)</f>
        <v>0</v>
      </c>
      <c r="BH482" s="214">
        <f>IF(N482="sníž. přenesená",J482,0)</f>
        <v>0</v>
      </c>
      <c r="BI482" s="214">
        <f>IF(N482="nulová",J482,0)</f>
        <v>0</v>
      </c>
      <c r="BJ482" s="24" t="s">
        <v>11</v>
      </c>
      <c r="BK482" s="214">
        <f>ROUND(I482*H482,0)</f>
        <v>0</v>
      </c>
      <c r="BL482" s="24" t="s">
        <v>221</v>
      </c>
      <c r="BM482" s="24" t="s">
        <v>727</v>
      </c>
    </row>
    <row r="483" spans="2:51" s="11" customFormat="1" ht="13.5">
      <c r="B483" s="215"/>
      <c r="D483" s="216" t="s">
        <v>155</v>
      </c>
      <c r="E483" s="217" t="s">
        <v>5</v>
      </c>
      <c r="F483" s="218" t="s">
        <v>11</v>
      </c>
      <c r="H483" s="219">
        <v>1</v>
      </c>
      <c r="I483" s="220"/>
      <c r="L483" s="215"/>
      <c r="M483" s="221"/>
      <c r="N483" s="222"/>
      <c r="O483" s="222"/>
      <c r="P483" s="222"/>
      <c r="Q483" s="222"/>
      <c r="R483" s="222"/>
      <c r="S483" s="222"/>
      <c r="T483" s="223"/>
      <c r="AT483" s="217" t="s">
        <v>155</v>
      </c>
      <c r="AU483" s="217" t="s">
        <v>80</v>
      </c>
      <c r="AV483" s="11" t="s">
        <v>80</v>
      </c>
      <c r="AW483" s="11" t="s">
        <v>36</v>
      </c>
      <c r="AX483" s="11" t="s">
        <v>72</v>
      </c>
      <c r="AY483" s="217" t="s">
        <v>146</v>
      </c>
    </row>
    <row r="484" spans="2:51" s="12" customFormat="1" ht="13.5">
      <c r="B484" s="224"/>
      <c r="D484" s="216" t="s">
        <v>155</v>
      </c>
      <c r="E484" s="225" t="s">
        <v>5</v>
      </c>
      <c r="F484" s="226" t="s">
        <v>522</v>
      </c>
      <c r="H484" s="227">
        <v>1</v>
      </c>
      <c r="I484" s="228"/>
      <c r="L484" s="224"/>
      <c r="M484" s="229"/>
      <c r="N484" s="230"/>
      <c r="O484" s="230"/>
      <c r="P484" s="230"/>
      <c r="Q484" s="230"/>
      <c r="R484" s="230"/>
      <c r="S484" s="230"/>
      <c r="T484" s="231"/>
      <c r="AT484" s="225" t="s">
        <v>155</v>
      </c>
      <c r="AU484" s="225" t="s">
        <v>80</v>
      </c>
      <c r="AV484" s="12" t="s">
        <v>162</v>
      </c>
      <c r="AW484" s="12" t="s">
        <v>36</v>
      </c>
      <c r="AX484" s="12" t="s">
        <v>72</v>
      </c>
      <c r="AY484" s="225" t="s">
        <v>146</v>
      </c>
    </row>
    <row r="485" spans="2:51" s="11" customFormat="1" ht="13.5">
      <c r="B485" s="215"/>
      <c r="D485" s="216" t="s">
        <v>155</v>
      </c>
      <c r="E485" s="217" t="s">
        <v>5</v>
      </c>
      <c r="F485" s="218" t="s">
        <v>11</v>
      </c>
      <c r="H485" s="219">
        <v>1</v>
      </c>
      <c r="I485" s="220"/>
      <c r="L485" s="215"/>
      <c r="M485" s="221"/>
      <c r="N485" s="222"/>
      <c r="O485" s="222"/>
      <c r="P485" s="222"/>
      <c r="Q485" s="222"/>
      <c r="R485" s="222"/>
      <c r="S485" s="222"/>
      <c r="T485" s="223"/>
      <c r="AT485" s="217" t="s">
        <v>155</v>
      </c>
      <c r="AU485" s="217" t="s">
        <v>80</v>
      </c>
      <c r="AV485" s="11" t="s">
        <v>80</v>
      </c>
      <c r="AW485" s="11" t="s">
        <v>36</v>
      </c>
      <c r="AX485" s="11" t="s">
        <v>72</v>
      </c>
      <c r="AY485" s="217" t="s">
        <v>146</v>
      </c>
    </row>
    <row r="486" spans="2:51" s="12" customFormat="1" ht="13.5">
      <c r="B486" s="224"/>
      <c r="D486" s="216" t="s">
        <v>155</v>
      </c>
      <c r="E486" s="225" t="s">
        <v>5</v>
      </c>
      <c r="F486" s="226" t="s">
        <v>524</v>
      </c>
      <c r="H486" s="227">
        <v>1</v>
      </c>
      <c r="I486" s="228"/>
      <c r="L486" s="224"/>
      <c r="M486" s="229"/>
      <c r="N486" s="230"/>
      <c r="O486" s="230"/>
      <c r="P486" s="230"/>
      <c r="Q486" s="230"/>
      <c r="R486" s="230"/>
      <c r="S486" s="230"/>
      <c r="T486" s="231"/>
      <c r="AT486" s="225" t="s">
        <v>155</v>
      </c>
      <c r="AU486" s="225" t="s">
        <v>80</v>
      </c>
      <c r="AV486" s="12" t="s">
        <v>162</v>
      </c>
      <c r="AW486" s="12" t="s">
        <v>36</v>
      </c>
      <c r="AX486" s="12" t="s">
        <v>72</v>
      </c>
      <c r="AY486" s="225" t="s">
        <v>146</v>
      </c>
    </row>
    <row r="487" spans="2:51" s="11" customFormat="1" ht="13.5">
      <c r="B487" s="215"/>
      <c r="D487" s="216" t="s">
        <v>155</v>
      </c>
      <c r="E487" s="217" t="s">
        <v>5</v>
      </c>
      <c r="F487" s="218" t="s">
        <v>11</v>
      </c>
      <c r="H487" s="219">
        <v>1</v>
      </c>
      <c r="I487" s="220"/>
      <c r="L487" s="215"/>
      <c r="M487" s="221"/>
      <c r="N487" s="222"/>
      <c r="O487" s="222"/>
      <c r="P487" s="222"/>
      <c r="Q487" s="222"/>
      <c r="R487" s="222"/>
      <c r="S487" s="222"/>
      <c r="T487" s="223"/>
      <c r="AT487" s="217" t="s">
        <v>155</v>
      </c>
      <c r="AU487" s="217" t="s">
        <v>80</v>
      </c>
      <c r="AV487" s="11" t="s">
        <v>80</v>
      </c>
      <c r="AW487" s="11" t="s">
        <v>36</v>
      </c>
      <c r="AX487" s="11" t="s">
        <v>72</v>
      </c>
      <c r="AY487" s="217" t="s">
        <v>146</v>
      </c>
    </row>
    <row r="488" spans="2:51" s="12" customFormat="1" ht="13.5">
      <c r="B488" s="224"/>
      <c r="D488" s="216" t="s">
        <v>155</v>
      </c>
      <c r="E488" s="225" t="s">
        <v>5</v>
      </c>
      <c r="F488" s="226" t="s">
        <v>525</v>
      </c>
      <c r="H488" s="227">
        <v>1</v>
      </c>
      <c r="I488" s="228"/>
      <c r="L488" s="224"/>
      <c r="M488" s="229"/>
      <c r="N488" s="230"/>
      <c r="O488" s="230"/>
      <c r="P488" s="230"/>
      <c r="Q488" s="230"/>
      <c r="R488" s="230"/>
      <c r="S488" s="230"/>
      <c r="T488" s="231"/>
      <c r="AT488" s="225" t="s">
        <v>155</v>
      </c>
      <c r="AU488" s="225" t="s">
        <v>80</v>
      </c>
      <c r="AV488" s="12" t="s">
        <v>162</v>
      </c>
      <c r="AW488" s="12" t="s">
        <v>36</v>
      </c>
      <c r="AX488" s="12" t="s">
        <v>72</v>
      </c>
      <c r="AY488" s="225" t="s">
        <v>146</v>
      </c>
    </row>
    <row r="489" spans="2:51" s="11" customFormat="1" ht="13.5">
      <c r="B489" s="215"/>
      <c r="D489" s="216" t="s">
        <v>155</v>
      </c>
      <c r="E489" s="217" t="s">
        <v>5</v>
      </c>
      <c r="F489" s="218" t="s">
        <v>11</v>
      </c>
      <c r="H489" s="219">
        <v>1</v>
      </c>
      <c r="I489" s="220"/>
      <c r="L489" s="215"/>
      <c r="M489" s="221"/>
      <c r="N489" s="222"/>
      <c r="O489" s="222"/>
      <c r="P489" s="222"/>
      <c r="Q489" s="222"/>
      <c r="R489" s="222"/>
      <c r="S489" s="222"/>
      <c r="T489" s="223"/>
      <c r="AT489" s="217" t="s">
        <v>155</v>
      </c>
      <c r="AU489" s="217" t="s">
        <v>80</v>
      </c>
      <c r="AV489" s="11" t="s">
        <v>80</v>
      </c>
      <c r="AW489" s="11" t="s">
        <v>36</v>
      </c>
      <c r="AX489" s="11" t="s">
        <v>72</v>
      </c>
      <c r="AY489" s="217" t="s">
        <v>146</v>
      </c>
    </row>
    <row r="490" spans="2:51" s="12" customFormat="1" ht="13.5">
      <c r="B490" s="224"/>
      <c r="D490" s="216" t="s">
        <v>155</v>
      </c>
      <c r="E490" s="225" t="s">
        <v>5</v>
      </c>
      <c r="F490" s="226" t="s">
        <v>526</v>
      </c>
      <c r="H490" s="227">
        <v>1</v>
      </c>
      <c r="I490" s="228"/>
      <c r="L490" s="224"/>
      <c r="M490" s="229"/>
      <c r="N490" s="230"/>
      <c r="O490" s="230"/>
      <c r="P490" s="230"/>
      <c r="Q490" s="230"/>
      <c r="R490" s="230"/>
      <c r="S490" s="230"/>
      <c r="T490" s="231"/>
      <c r="AT490" s="225" t="s">
        <v>155</v>
      </c>
      <c r="AU490" s="225" t="s">
        <v>80</v>
      </c>
      <c r="AV490" s="12" t="s">
        <v>162</v>
      </c>
      <c r="AW490" s="12" t="s">
        <v>36</v>
      </c>
      <c r="AX490" s="12" t="s">
        <v>72</v>
      </c>
      <c r="AY490" s="225" t="s">
        <v>146</v>
      </c>
    </row>
    <row r="491" spans="2:51" s="11" customFormat="1" ht="13.5">
      <c r="B491" s="215"/>
      <c r="D491" s="216" t="s">
        <v>155</v>
      </c>
      <c r="E491" s="217" t="s">
        <v>5</v>
      </c>
      <c r="F491" s="218" t="s">
        <v>11</v>
      </c>
      <c r="H491" s="219">
        <v>1</v>
      </c>
      <c r="I491" s="220"/>
      <c r="L491" s="215"/>
      <c r="M491" s="221"/>
      <c r="N491" s="222"/>
      <c r="O491" s="222"/>
      <c r="P491" s="222"/>
      <c r="Q491" s="222"/>
      <c r="R491" s="222"/>
      <c r="S491" s="222"/>
      <c r="T491" s="223"/>
      <c r="AT491" s="217" t="s">
        <v>155</v>
      </c>
      <c r="AU491" s="217" t="s">
        <v>80</v>
      </c>
      <c r="AV491" s="11" t="s">
        <v>80</v>
      </c>
      <c r="AW491" s="11" t="s">
        <v>36</v>
      </c>
      <c r="AX491" s="11" t="s">
        <v>72</v>
      </c>
      <c r="AY491" s="217" t="s">
        <v>146</v>
      </c>
    </row>
    <row r="492" spans="2:51" s="12" customFormat="1" ht="13.5">
      <c r="B492" s="224"/>
      <c r="D492" s="216" t="s">
        <v>155</v>
      </c>
      <c r="E492" s="225" t="s">
        <v>5</v>
      </c>
      <c r="F492" s="226" t="s">
        <v>527</v>
      </c>
      <c r="H492" s="227">
        <v>1</v>
      </c>
      <c r="I492" s="228"/>
      <c r="L492" s="224"/>
      <c r="M492" s="229"/>
      <c r="N492" s="230"/>
      <c r="O492" s="230"/>
      <c r="P492" s="230"/>
      <c r="Q492" s="230"/>
      <c r="R492" s="230"/>
      <c r="S492" s="230"/>
      <c r="T492" s="231"/>
      <c r="AT492" s="225" t="s">
        <v>155</v>
      </c>
      <c r="AU492" s="225" t="s">
        <v>80</v>
      </c>
      <c r="AV492" s="12" t="s">
        <v>162</v>
      </c>
      <c r="AW492" s="12" t="s">
        <v>36</v>
      </c>
      <c r="AX492" s="12" t="s">
        <v>72</v>
      </c>
      <c r="AY492" s="225" t="s">
        <v>146</v>
      </c>
    </row>
    <row r="493" spans="2:51" s="11" customFormat="1" ht="13.5">
      <c r="B493" s="215"/>
      <c r="D493" s="216" t="s">
        <v>155</v>
      </c>
      <c r="E493" s="217" t="s">
        <v>5</v>
      </c>
      <c r="F493" s="218" t="s">
        <v>11</v>
      </c>
      <c r="H493" s="219">
        <v>1</v>
      </c>
      <c r="I493" s="220"/>
      <c r="L493" s="215"/>
      <c r="M493" s="221"/>
      <c r="N493" s="222"/>
      <c r="O493" s="222"/>
      <c r="P493" s="222"/>
      <c r="Q493" s="222"/>
      <c r="R493" s="222"/>
      <c r="S493" s="222"/>
      <c r="T493" s="223"/>
      <c r="AT493" s="217" t="s">
        <v>155</v>
      </c>
      <c r="AU493" s="217" t="s">
        <v>80</v>
      </c>
      <c r="AV493" s="11" t="s">
        <v>80</v>
      </c>
      <c r="AW493" s="11" t="s">
        <v>36</v>
      </c>
      <c r="AX493" s="11" t="s">
        <v>72</v>
      </c>
      <c r="AY493" s="217" t="s">
        <v>146</v>
      </c>
    </row>
    <row r="494" spans="2:51" s="12" customFormat="1" ht="13.5">
      <c r="B494" s="224"/>
      <c r="D494" s="216" t="s">
        <v>155</v>
      </c>
      <c r="E494" s="225" t="s">
        <v>5</v>
      </c>
      <c r="F494" s="226" t="s">
        <v>528</v>
      </c>
      <c r="H494" s="227">
        <v>1</v>
      </c>
      <c r="I494" s="228"/>
      <c r="L494" s="224"/>
      <c r="M494" s="229"/>
      <c r="N494" s="230"/>
      <c r="O494" s="230"/>
      <c r="P494" s="230"/>
      <c r="Q494" s="230"/>
      <c r="R494" s="230"/>
      <c r="S494" s="230"/>
      <c r="T494" s="231"/>
      <c r="AT494" s="225" t="s">
        <v>155</v>
      </c>
      <c r="AU494" s="225" t="s">
        <v>80</v>
      </c>
      <c r="AV494" s="12" t="s">
        <v>162</v>
      </c>
      <c r="AW494" s="12" t="s">
        <v>36</v>
      </c>
      <c r="AX494" s="12" t="s">
        <v>72</v>
      </c>
      <c r="AY494" s="225" t="s">
        <v>146</v>
      </c>
    </row>
    <row r="495" spans="2:51" s="13" customFormat="1" ht="13.5">
      <c r="B495" s="242"/>
      <c r="D495" s="216" t="s">
        <v>155</v>
      </c>
      <c r="E495" s="243" t="s">
        <v>5</v>
      </c>
      <c r="F495" s="244" t="s">
        <v>529</v>
      </c>
      <c r="H495" s="245">
        <v>6</v>
      </c>
      <c r="I495" s="246"/>
      <c r="L495" s="242"/>
      <c r="M495" s="247"/>
      <c r="N495" s="248"/>
      <c r="O495" s="248"/>
      <c r="P495" s="248"/>
      <c r="Q495" s="248"/>
      <c r="R495" s="248"/>
      <c r="S495" s="248"/>
      <c r="T495" s="249"/>
      <c r="AT495" s="243" t="s">
        <v>155</v>
      </c>
      <c r="AU495" s="243" t="s">
        <v>80</v>
      </c>
      <c r="AV495" s="13" t="s">
        <v>153</v>
      </c>
      <c r="AW495" s="13" t="s">
        <v>36</v>
      </c>
      <c r="AX495" s="13" t="s">
        <v>11</v>
      </c>
      <c r="AY495" s="243" t="s">
        <v>146</v>
      </c>
    </row>
    <row r="496" spans="2:65" s="1" customFormat="1" ht="16.5" customHeight="1">
      <c r="B496" s="202"/>
      <c r="C496" s="232" t="s">
        <v>728</v>
      </c>
      <c r="D496" s="232" t="s">
        <v>184</v>
      </c>
      <c r="E496" s="233" t="s">
        <v>729</v>
      </c>
      <c r="F496" s="234" t="s">
        <v>730</v>
      </c>
      <c r="G496" s="235" t="s">
        <v>174</v>
      </c>
      <c r="H496" s="236">
        <v>6</v>
      </c>
      <c r="I496" s="237"/>
      <c r="J496" s="238">
        <f>ROUND(I496*H496,0)</f>
        <v>0</v>
      </c>
      <c r="K496" s="234" t="s">
        <v>5</v>
      </c>
      <c r="L496" s="239"/>
      <c r="M496" s="240" t="s">
        <v>5</v>
      </c>
      <c r="N496" s="241" t="s">
        <v>43</v>
      </c>
      <c r="O496" s="47"/>
      <c r="P496" s="212">
        <f>O496*H496</f>
        <v>0</v>
      </c>
      <c r="Q496" s="212">
        <v>0.028</v>
      </c>
      <c r="R496" s="212">
        <f>Q496*H496</f>
        <v>0.168</v>
      </c>
      <c r="S496" s="212">
        <v>0</v>
      </c>
      <c r="T496" s="213">
        <f>S496*H496</f>
        <v>0</v>
      </c>
      <c r="AR496" s="24" t="s">
        <v>100</v>
      </c>
      <c r="AT496" s="24" t="s">
        <v>184</v>
      </c>
      <c r="AU496" s="24" t="s">
        <v>80</v>
      </c>
      <c r="AY496" s="24" t="s">
        <v>146</v>
      </c>
      <c r="BE496" s="214">
        <f>IF(N496="základní",J496,0)</f>
        <v>0</v>
      </c>
      <c r="BF496" s="214">
        <f>IF(N496="snížená",J496,0)</f>
        <v>0</v>
      </c>
      <c r="BG496" s="214">
        <f>IF(N496="zákl. přenesená",J496,0)</f>
        <v>0</v>
      </c>
      <c r="BH496" s="214">
        <f>IF(N496="sníž. přenesená",J496,0)</f>
        <v>0</v>
      </c>
      <c r="BI496" s="214">
        <f>IF(N496="nulová",J496,0)</f>
        <v>0</v>
      </c>
      <c r="BJ496" s="24" t="s">
        <v>11</v>
      </c>
      <c r="BK496" s="214">
        <f>ROUND(I496*H496,0)</f>
        <v>0</v>
      </c>
      <c r="BL496" s="24" t="s">
        <v>221</v>
      </c>
      <c r="BM496" s="24" t="s">
        <v>731</v>
      </c>
    </row>
    <row r="497" spans="2:65" s="1" customFormat="1" ht="16.5" customHeight="1">
      <c r="B497" s="202"/>
      <c r="C497" s="203" t="s">
        <v>732</v>
      </c>
      <c r="D497" s="203" t="s">
        <v>148</v>
      </c>
      <c r="E497" s="204" t="s">
        <v>733</v>
      </c>
      <c r="F497" s="205" t="s">
        <v>734</v>
      </c>
      <c r="G497" s="206" t="s">
        <v>445</v>
      </c>
      <c r="H497" s="207">
        <v>0.535</v>
      </c>
      <c r="I497" s="208"/>
      <c r="J497" s="209">
        <f>ROUND(I497*H497,0)</f>
        <v>0</v>
      </c>
      <c r="K497" s="205" t="s">
        <v>152</v>
      </c>
      <c r="L497" s="46"/>
      <c r="M497" s="210" t="s">
        <v>5</v>
      </c>
      <c r="N497" s="211" t="s">
        <v>43</v>
      </c>
      <c r="O497" s="47"/>
      <c r="P497" s="212">
        <f>O497*H497</f>
        <v>0</v>
      </c>
      <c r="Q497" s="212">
        <v>0</v>
      </c>
      <c r="R497" s="212">
        <f>Q497*H497</f>
        <v>0</v>
      </c>
      <c r="S497" s="212">
        <v>0</v>
      </c>
      <c r="T497" s="213">
        <f>S497*H497</f>
        <v>0</v>
      </c>
      <c r="AR497" s="24" t="s">
        <v>221</v>
      </c>
      <c r="AT497" s="24" t="s">
        <v>148</v>
      </c>
      <c r="AU497" s="24" t="s">
        <v>80</v>
      </c>
      <c r="AY497" s="24" t="s">
        <v>146</v>
      </c>
      <c r="BE497" s="214">
        <f>IF(N497="základní",J497,0)</f>
        <v>0</v>
      </c>
      <c r="BF497" s="214">
        <f>IF(N497="snížená",J497,0)</f>
        <v>0</v>
      </c>
      <c r="BG497" s="214">
        <f>IF(N497="zákl. přenesená",J497,0)</f>
        <v>0</v>
      </c>
      <c r="BH497" s="214">
        <f>IF(N497="sníž. přenesená",J497,0)</f>
        <v>0</v>
      </c>
      <c r="BI497" s="214">
        <f>IF(N497="nulová",J497,0)</f>
        <v>0</v>
      </c>
      <c r="BJ497" s="24" t="s">
        <v>11</v>
      </c>
      <c r="BK497" s="214">
        <f>ROUND(I497*H497,0)</f>
        <v>0</v>
      </c>
      <c r="BL497" s="24" t="s">
        <v>221</v>
      </c>
      <c r="BM497" s="24" t="s">
        <v>735</v>
      </c>
    </row>
    <row r="498" spans="2:63" s="10" customFormat="1" ht="29.85" customHeight="1">
      <c r="B498" s="189"/>
      <c r="D498" s="190" t="s">
        <v>71</v>
      </c>
      <c r="E498" s="200" t="s">
        <v>736</v>
      </c>
      <c r="F498" s="200" t="s">
        <v>737</v>
      </c>
      <c r="I498" s="192"/>
      <c r="J498" s="201">
        <f>BK498</f>
        <v>0</v>
      </c>
      <c r="L498" s="189"/>
      <c r="M498" s="194"/>
      <c r="N498" s="195"/>
      <c r="O498" s="195"/>
      <c r="P498" s="196">
        <f>SUM(P499:P508)</f>
        <v>0</v>
      </c>
      <c r="Q498" s="195"/>
      <c r="R498" s="196">
        <f>SUM(R499:R508)</f>
        <v>0.034572</v>
      </c>
      <c r="S498" s="195"/>
      <c r="T498" s="197">
        <f>SUM(T499:T508)</f>
        <v>0</v>
      </c>
      <c r="AR498" s="190" t="s">
        <v>80</v>
      </c>
      <c r="AT498" s="198" t="s">
        <v>71</v>
      </c>
      <c r="AU498" s="198" t="s">
        <v>11</v>
      </c>
      <c r="AY498" s="190" t="s">
        <v>146</v>
      </c>
      <c r="BK498" s="199">
        <f>SUM(BK499:BK508)</f>
        <v>0</v>
      </c>
    </row>
    <row r="499" spans="2:65" s="1" customFormat="1" ht="16.5" customHeight="1">
      <c r="B499" s="202"/>
      <c r="C499" s="203" t="s">
        <v>738</v>
      </c>
      <c r="D499" s="203" t="s">
        <v>148</v>
      </c>
      <c r="E499" s="204" t="s">
        <v>739</v>
      </c>
      <c r="F499" s="205" t="s">
        <v>740</v>
      </c>
      <c r="G499" s="206" t="s">
        <v>151</v>
      </c>
      <c r="H499" s="207">
        <v>230.48</v>
      </c>
      <c r="I499" s="208"/>
      <c r="J499" s="209">
        <f>ROUND(I499*H499,0)</f>
        <v>0</v>
      </c>
      <c r="K499" s="205" t="s">
        <v>152</v>
      </c>
      <c r="L499" s="46"/>
      <c r="M499" s="210" t="s">
        <v>5</v>
      </c>
      <c r="N499" s="211" t="s">
        <v>43</v>
      </c>
      <c r="O499" s="47"/>
      <c r="P499" s="212">
        <f>O499*H499</f>
        <v>0</v>
      </c>
      <c r="Q499" s="212">
        <v>0.00015</v>
      </c>
      <c r="R499" s="212">
        <f>Q499*H499</f>
        <v>0.034572</v>
      </c>
      <c r="S499" s="212">
        <v>0</v>
      </c>
      <c r="T499" s="213">
        <f>S499*H499</f>
        <v>0</v>
      </c>
      <c r="AR499" s="24" t="s">
        <v>221</v>
      </c>
      <c r="AT499" s="24" t="s">
        <v>148</v>
      </c>
      <c r="AU499" s="24" t="s">
        <v>80</v>
      </c>
      <c r="AY499" s="24" t="s">
        <v>146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24" t="s">
        <v>11</v>
      </c>
      <c r="BK499" s="214">
        <f>ROUND(I499*H499,0)</f>
        <v>0</v>
      </c>
      <c r="BL499" s="24" t="s">
        <v>221</v>
      </c>
      <c r="BM499" s="24" t="s">
        <v>741</v>
      </c>
    </row>
    <row r="500" spans="2:51" s="11" customFormat="1" ht="13.5">
      <c r="B500" s="215"/>
      <c r="D500" s="216" t="s">
        <v>155</v>
      </c>
      <c r="E500" s="217" t="s">
        <v>5</v>
      </c>
      <c r="F500" s="218" t="s">
        <v>742</v>
      </c>
      <c r="H500" s="219">
        <v>8.8</v>
      </c>
      <c r="I500" s="220"/>
      <c r="L500" s="215"/>
      <c r="M500" s="221"/>
      <c r="N500" s="222"/>
      <c r="O500" s="222"/>
      <c r="P500" s="222"/>
      <c r="Q500" s="222"/>
      <c r="R500" s="222"/>
      <c r="S500" s="222"/>
      <c r="T500" s="223"/>
      <c r="AT500" s="217" t="s">
        <v>155</v>
      </c>
      <c r="AU500" s="217" t="s">
        <v>80</v>
      </c>
      <c r="AV500" s="11" t="s">
        <v>80</v>
      </c>
      <c r="AW500" s="11" t="s">
        <v>36</v>
      </c>
      <c r="AX500" s="11" t="s">
        <v>72</v>
      </c>
      <c r="AY500" s="217" t="s">
        <v>146</v>
      </c>
    </row>
    <row r="501" spans="2:51" s="11" customFormat="1" ht="13.5">
      <c r="B501" s="215"/>
      <c r="D501" s="216" t="s">
        <v>155</v>
      </c>
      <c r="E501" s="217" t="s">
        <v>5</v>
      </c>
      <c r="F501" s="218" t="s">
        <v>743</v>
      </c>
      <c r="H501" s="219">
        <v>75.52</v>
      </c>
      <c r="I501" s="220"/>
      <c r="L501" s="215"/>
      <c r="M501" s="221"/>
      <c r="N501" s="222"/>
      <c r="O501" s="222"/>
      <c r="P501" s="222"/>
      <c r="Q501" s="222"/>
      <c r="R501" s="222"/>
      <c r="S501" s="222"/>
      <c r="T501" s="223"/>
      <c r="AT501" s="217" t="s">
        <v>155</v>
      </c>
      <c r="AU501" s="217" t="s">
        <v>80</v>
      </c>
      <c r="AV501" s="11" t="s">
        <v>80</v>
      </c>
      <c r="AW501" s="11" t="s">
        <v>36</v>
      </c>
      <c r="AX501" s="11" t="s">
        <v>72</v>
      </c>
      <c r="AY501" s="217" t="s">
        <v>146</v>
      </c>
    </row>
    <row r="502" spans="2:51" s="11" customFormat="1" ht="13.5">
      <c r="B502" s="215"/>
      <c r="D502" s="216" t="s">
        <v>155</v>
      </c>
      <c r="E502" s="217" t="s">
        <v>5</v>
      </c>
      <c r="F502" s="218" t="s">
        <v>744</v>
      </c>
      <c r="H502" s="219">
        <v>108.8</v>
      </c>
      <c r="I502" s="220"/>
      <c r="L502" s="215"/>
      <c r="M502" s="221"/>
      <c r="N502" s="222"/>
      <c r="O502" s="222"/>
      <c r="P502" s="222"/>
      <c r="Q502" s="222"/>
      <c r="R502" s="222"/>
      <c r="S502" s="222"/>
      <c r="T502" s="223"/>
      <c r="AT502" s="217" t="s">
        <v>155</v>
      </c>
      <c r="AU502" s="217" t="s">
        <v>80</v>
      </c>
      <c r="AV502" s="11" t="s">
        <v>80</v>
      </c>
      <c r="AW502" s="11" t="s">
        <v>36</v>
      </c>
      <c r="AX502" s="11" t="s">
        <v>72</v>
      </c>
      <c r="AY502" s="217" t="s">
        <v>146</v>
      </c>
    </row>
    <row r="503" spans="2:51" s="11" customFormat="1" ht="13.5">
      <c r="B503" s="215"/>
      <c r="D503" s="216" t="s">
        <v>155</v>
      </c>
      <c r="E503" s="217" t="s">
        <v>5</v>
      </c>
      <c r="F503" s="218" t="s">
        <v>745</v>
      </c>
      <c r="H503" s="219">
        <v>19.2</v>
      </c>
      <c r="I503" s="220"/>
      <c r="L503" s="215"/>
      <c r="M503" s="221"/>
      <c r="N503" s="222"/>
      <c r="O503" s="222"/>
      <c r="P503" s="222"/>
      <c r="Q503" s="222"/>
      <c r="R503" s="222"/>
      <c r="S503" s="222"/>
      <c r="T503" s="223"/>
      <c r="AT503" s="217" t="s">
        <v>155</v>
      </c>
      <c r="AU503" s="217" t="s">
        <v>80</v>
      </c>
      <c r="AV503" s="11" t="s">
        <v>80</v>
      </c>
      <c r="AW503" s="11" t="s">
        <v>36</v>
      </c>
      <c r="AX503" s="11" t="s">
        <v>72</v>
      </c>
      <c r="AY503" s="217" t="s">
        <v>146</v>
      </c>
    </row>
    <row r="504" spans="2:51" s="12" customFormat="1" ht="13.5">
      <c r="B504" s="224"/>
      <c r="D504" s="216" t="s">
        <v>155</v>
      </c>
      <c r="E504" s="225" t="s">
        <v>5</v>
      </c>
      <c r="F504" s="226" t="s">
        <v>182</v>
      </c>
      <c r="H504" s="227">
        <v>212.32</v>
      </c>
      <c r="I504" s="228"/>
      <c r="L504" s="224"/>
      <c r="M504" s="229"/>
      <c r="N504" s="230"/>
      <c r="O504" s="230"/>
      <c r="P504" s="230"/>
      <c r="Q504" s="230"/>
      <c r="R504" s="230"/>
      <c r="S504" s="230"/>
      <c r="T504" s="231"/>
      <c r="AT504" s="225" t="s">
        <v>155</v>
      </c>
      <c r="AU504" s="225" t="s">
        <v>80</v>
      </c>
      <c r="AV504" s="12" t="s">
        <v>162</v>
      </c>
      <c r="AW504" s="12" t="s">
        <v>36</v>
      </c>
      <c r="AX504" s="12" t="s">
        <v>72</v>
      </c>
      <c r="AY504" s="225" t="s">
        <v>146</v>
      </c>
    </row>
    <row r="505" spans="2:51" s="11" customFormat="1" ht="13.5">
      <c r="B505" s="215"/>
      <c r="D505" s="216" t="s">
        <v>155</v>
      </c>
      <c r="E505" s="217" t="s">
        <v>5</v>
      </c>
      <c r="F505" s="218" t="s">
        <v>746</v>
      </c>
      <c r="H505" s="219">
        <v>10.24</v>
      </c>
      <c r="I505" s="220"/>
      <c r="L505" s="215"/>
      <c r="M505" s="221"/>
      <c r="N505" s="222"/>
      <c r="O505" s="222"/>
      <c r="P505" s="222"/>
      <c r="Q505" s="222"/>
      <c r="R505" s="222"/>
      <c r="S505" s="222"/>
      <c r="T505" s="223"/>
      <c r="AT505" s="217" t="s">
        <v>155</v>
      </c>
      <c r="AU505" s="217" t="s">
        <v>80</v>
      </c>
      <c r="AV505" s="11" t="s">
        <v>80</v>
      </c>
      <c r="AW505" s="11" t="s">
        <v>36</v>
      </c>
      <c r="AX505" s="11" t="s">
        <v>72</v>
      </c>
      <c r="AY505" s="217" t="s">
        <v>146</v>
      </c>
    </row>
    <row r="506" spans="2:51" s="11" customFormat="1" ht="13.5">
      <c r="B506" s="215"/>
      <c r="D506" s="216" t="s">
        <v>155</v>
      </c>
      <c r="E506" s="217" t="s">
        <v>5</v>
      </c>
      <c r="F506" s="218" t="s">
        <v>747</v>
      </c>
      <c r="H506" s="219">
        <v>7.92</v>
      </c>
      <c r="I506" s="220"/>
      <c r="L506" s="215"/>
      <c r="M506" s="221"/>
      <c r="N506" s="222"/>
      <c r="O506" s="222"/>
      <c r="P506" s="222"/>
      <c r="Q506" s="222"/>
      <c r="R506" s="222"/>
      <c r="S506" s="222"/>
      <c r="T506" s="223"/>
      <c r="AT506" s="217" t="s">
        <v>155</v>
      </c>
      <c r="AU506" s="217" t="s">
        <v>80</v>
      </c>
      <c r="AV506" s="11" t="s">
        <v>80</v>
      </c>
      <c r="AW506" s="11" t="s">
        <v>36</v>
      </c>
      <c r="AX506" s="11" t="s">
        <v>72</v>
      </c>
      <c r="AY506" s="217" t="s">
        <v>146</v>
      </c>
    </row>
    <row r="507" spans="2:51" s="12" customFormat="1" ht="13.5">
      <c r="B507" s="224"/>
      <c r="D507" s="216" t="s">
        <v>155</v>
      </c>
      <c r="E507" s="225" t="s">
        <v>5</v>
      </c>
      <c r="F507" s="226" t="s">
        <v>182</v>
      </c>
      <c r="H507" s="227">
        <v>18.16</v>
      </c>
      <c r="I507" s="228"/>
      <c r="L507" s="224"/>
      <c r="M507" s="229"/>
      <c r="N507" s="230"/>
      <c r="O507" s="230"/>
      <c r="P507" s="230"/>
      <c r="Q507" s="230"/>
      <c r="R507" s="230"/>
      <c r="S507" s="230"/>
      <c r="T507" s="231"/>
      <c r="AT507" s="225" t="s">
        <v>155</v>
      </c>
      <c r="AU507" s="225" t="s">
        <v>80</v>
      </c>
      <c r="AV507" s="12" t="s">
        <v>162</v>
      </c>
      <c r="AW507" s="12" t="s">
        <v>36</v>
      </c>
      <c r="AX507" s="12" t="s">
        <v>72</v>
      </c>
      <c r="AY507" s="225" t="s">
        <v>146</v>
      </c>
    </row>
    <row r="508" spans="2:51" s="13" customFormat="1" ht="13.5">
      <c r="B508" s="242"/>
      <c r="D508" s="216" t="s">
        <v>155</v>
      </c>
      <c r="E508" s="243" t="s">
        <v>5</v>
      </c>
      <c r="F508" s="244" t="s">
        <v>529</v>
      </c>
      <c r="H508" s="245">
        <v>230.48</v>
      </c>
      <c r="I508" s="246"/>
      <c r="L508" s="242"/>
      <c r="M508" s="247"/>
      <c r="N508" s="248"/>
      <c r="O508" s="248"/>
      <c r="P508" s="248"/>
      <c r="Q508" s="248"/>
      <c r="R508" s="248"/>
      <c r="S508" s="248"/>
      <c r="T508" s="249"/>
      <c r="AT508" s="243" t="s">
        <v>155</v>
      </c>
      <c r="AU508" s="243" t="s">
        <v>80</v>
      </c>
      <c r="AV508" s="13" t="s">
        <v>153</v>
      </c>
      <c r="AW508" s="13" t="s">
        <v>36</v>
      </c>
      <c r="AX508" s="13" t="s">
        <v>11</v>
      </c>
      <c r="AY508" s="243" t="s">
        <v>146</v>
      </c>
    </row>
    <row r="509" spans="2:63" s="10" customFormat="1" ht="29.85" customHeight="1">
      <c r="B509" s="189"/>
      <c r="D509" s="190" t="s">
        <v>71</v>
      </c>
      <c r="E509" s="200" t="s">
        <v>748</v>
      </c>
      <c r="F509" s="200" t="s">
        <v>749</v>
      </c>
      <c r="I509" s="192"/>
      <c r="J509" s="201">
        <f>BK509</f>
        <v>0</v>
      </c>
      <c r="L509" s="189"/>
      <c r="M509" s="194"/>
      <c r="N509" s="195"/>
      <c r="O509" s="195"/>
      <c r="P509" s="196">
        <f>SUM(P510:P522)</f>
        <v>0</v>
      </c>
      <c r="Q509" s="195"/>
      <c r="R509" s="196">
        <f>SUM(R510:R522)</f>
        <v>0.20755512288</v>
      </c>
      <c r="S509" s="195"/>
      <c r="T509" s="197">
        <f>SUM(T510:T522)</f>
        <v>0</v>
      </c>
      <c r="AR509" s="190" t="s">
        <v>80</v>
      </c>
      <c r="AT509" s="198" t="s">
        <v>71</v>
      </c>
      <c r="AU509" s="198" t="s">
        <v>11</v>
      </c>
      <c r="AY509" s="190" t="s">
        <v>146</v>
      </c>
      <c r="BK509" s="199">
        <f>SUM(BK510:BK522)</f>
        <v>0</v>
      </c>
    </row>
    <row r="510" spans="2:65" s="1" customFormat="1" ht="25.5" customHeight="1">
      <c r="B510" s="202"/>
      <c r="C510" s="203" t="s">
        <v>750</v>
      </c>
      <c r="D510" s="203" t="s">
        <v>148</v>
      </c>
      <c r="E510" s="204" t="s">
        <v>751</v>
      </c>
      <c r="F510" s="205" t="s">
        <v>752</v>
      </c>
      <c r="G510" s="206" t="s">
        <v>151</v>
      </c>
      <c r="H510" s="207">
        <v>50.4</v>
      </c>
      <c r="I510" s="208"/>
      <c r="J510" s="209">
        <f>ROUND(I510*H510,0)</f>
        <v>0</v>
      </c>
      <c r="K510" s="205" t="s">
        <v>152</v>
      </c>
      <c r="L510" s="46"/>
      <c r="M510" s="210" t="s">
        <v>5</v>
      </c>
      <c r="N510" s="211" t="s">
        <v>43</v>
      </c>
      <c r="O510" s="47"/>
      <c r="P510" s="212">
        <f>O510*H510</f>
        <v>0</v>
      </c>
      <c r="Q510" s="212">
        <v>0.0041181572</v>
      </c>
      <c r="R510" s="212">
        <f>Q510*H510</f>
        <v>0.20755512288</v>
      </c>
      <c r="S510" s="212">
        <v>0</v>
      </c>
      <c r="T510" s="213">
        <f>S510*H510</f>
        <v>0</v>
      </c>
      <c r="AR510" s="24" t="s">
        <v>221</v>
      </c>
      <c r="AT510" s="24" t="s">
        <v>148</v>
      </c>
      <c r="AU510" s="24" t="s">
        <v>80</v>
      </c>
      <c r="AY510" s="24" t="s">
        <v>146</v>
      </c>
      <c r="BE510" s="214">
        <f>IF(N510="základní",J510,0)</f>
        <v>0</v>
      </c>
      <c r="BF510" s="214">
        <f>IF(N510="snížená",J510,0)</f>
        <v>0</v>
      </c>
      <c r="BG510" s="214">
        <f>IF(N510="zákl. přenesená",J510,0)</f>
        <v>0</v>
      </c>
      <c r="BH510" s="214">
        <f>IF(N510="sníž. přenesená",J510,0)</f>
        <v>0</v>
      </c>
      <c r="BI510" s="214">
        <f>IF(N510="nulová",J510,0)</f>
        <v>0</v>
      </c>
      <c r="BJ510" s="24" t="s">
        <v>11</v>
      </c>
      <c r="BK510" s="214">
        <f>ROUND(I510*H510,0)</f>
        <v>0</v>
      </c>
      <c r="BL510" s="24" t="s">
        <v>221</v>
      </c>
      <c r="BM510" s="24" t="s">
        <v>753</v>
      </c>
    </row>
    <row r="511" spans="2:51" s="11" customFormat="1" ht="13.5">
      <c r="B511" s="215"/>
      <c r="D511" s="216" t="s">
        <v>155</v>
      </c>
      <c r="E511" s="217" t="s">
        <v>5</v>
      </c>
      <c r="F511" s="218" t="s">
        <v>754</v>
      </c>
      <c r="H511" s="219">
        <v>12.6</v>
      </c>
      <c r="I511" s="220"/>
      <c r="L511" s="215"/>
      <c r="M511" s="221"/>
      <c r="N511" s="222"/>
      <c r="O511" s="222"/>
      <c r="P511" s="222"/>
      <c r="Q511" s="222"/>
      <c r="R511" s="222"/>
      <c r="S511" s="222"/>
      <c r="T511" s="223"/>
      <c r="AT511" s="217" t="s">
        <v>155</v>
      </c>
      <c r="AU511" s="217" t="s">
        <v>80</v>
      </c>
      <c r="AV511" s="11" t="s">
        <v>80</v>
      </c>
      <c r="AW511" s="11" t="s">
        <v>36</v>
      </c>
      <c r="AX511" s="11" t="s">
        <v>72</v>
      </c>
      <c r="AY511" s="217" t="s">
        <v>146</v>
      </c>
    </row>
    <row r="512" spans="2:51" s="12" customFormat="1" ht="13.5">
      <c r="B512" s="224"/>
      <c r="D512" s="216" t="s">
        <v>155</v>
      </c>
      <c r="E512" s="225" t="s">
        <v>5</v>
      </c>
      <c r="F512" s="226" t="s">
        <v>522</v>
      </c>
      <c r="H512" s="227">
        <v>12.6</v>
      </c>
      <c r="I512" s="228"/>
      <c r="L512" s="224"/>
      <c r="M512" s="229"/>
      <c r="N512" s="230"/>
      <c r="O512" s="230"/>
      <c r="P512" s="230"/>
      <c r="Q512" s="230"/>
      <c r="R512" s="230"/>
      <c r="S512" s="230"/>
      <c r="T512" s="231"/>
      <c r="AT512" s="225" t="s">
        <v>155</v>
      </c>
      <c r="AU512" s="225" t="s">
        <v>80</v>
      </c>
      <c r="AV512" s="12" t="s">
        <v>162</v>
      </c>
      <c r="AW512" s="12" t="s">
        <v>36</v>
      </c>
      <c r="AX512" s="12" t="s">
        <v>72</v>
      </c>
      <c r="AY512" s="225" t="s">
        <v>146</v>
      </c>
    </row>
    <row r="513" spans="2:51" s="11" customFormat="1" ht="13.5">
      <c r="B513" s="215"/>
      <c r="D513" s="216" t="s">
        <v>155</v>
      </c>
      <c r="E513" s="217" t="s">
        <v>5</v>
      </c>
      <c r="F513" s="218" t="s">
        <v>755</v>
      </c>
      <c r="H513" s="219">
        <v>12.6</v>
      </c>
      <c r="I513" s="220"/>
      <c r="L513" s="215"/>
      <c r="M513" s="221"/>
      <c r="N513" s="222"/>
      <c r="O513" s="222"/>
      <c r="P513" s="222"/>
      <c r="Q513" s="222"/>
      <c r="R513" s="222"/>
      <c r="S513" s="222"/>
      <c r="T513" s="223"/>
      <c r="AT513" s="217" t="s">
        <v>155</v>
      </c>
      <c r="AU513" s="217" t="s">
        <v>80</v>
      </c>
      <c r="AV513" s="11" t="s">
        <v>80</v>
      </c>
      <c r="AW513" s="11" t="s">
        <v>36</v>
      </c>
      <c r="AX513" s="11" t="s">
        <v>72</v>
      </c>
      <c r="AY513" s="217" t="s">
        <v>146</v>
      </c>
    </row>
    <row r="514" spans="2:51" s="12" customFormat="1" ht="13.5">
      <c r="B514" s="224"/>
      <c r="D514" s="216" t="s">
        <v>155</v>
      </c>
      <c r="E514" s="225" t="s">
        <v>5</v>
      </c>
      <c r="F514" s="226" t="s">
        <v>524</v>
      </c>
      <c r="H514" s="227">
        <v>12.6</v>
      </c>
      <c r="I514" s="228"/>
      <c r="L514" s="224"/>
      <c r="M514" s="229"/>
      <c r="N514" s="230"/>
      <c r="O514" s="230"/>
      <c r="P514" s="230"/>
      <c r="Q514" s="230"/>
      <c r="R514" s="230"/>
      <c r="S514" s="230"/>
      <c r="T514" s="231"/>
      <c r="AT514" s="225" t="s">
        <v>155</v>
      </c>
      <c r="AU514" s="225" t="s">
        <v>80</v>
      </c>
      <c r="AV514" s="12" t="s">
        <v>162</v>
      </c>
      <c r="AW514" s="12" t="s">
        <v>36</v>
      </c>
      <c r="AX514" s="12" t="s">
        <v>72</v>
      </c>
      <c r="AY514" s="225" t="s">
        <v>146</v>
      </c>
    </row>
    <row r="515" spans="2:51" s="11" customFormat="1" ht="13.5">
      <c r="B515" s="215"/>
      <c r="D515" s="216" t="s">
        <v>155</v>
      </c>
      <c r="E515" s="217" t="s">
        <v>5</v>
      </c>
      <c r="F515" s="218" t="s">
        <v>755</v>
      </c>
      <c r="H515" s="219">
        <v>12.6</v>
      </c>
      <c r="I515" s="220"/>
      <c r="L515" s="215"/>
      <c r="M515" s="221"/>
      <c r="N515" s="222"/>
      <c r="O515" s="222"/>
      <c r="P515" s="222"/>
      <c r="Q515" s="222"/>
      <c r="R515" s="222"/>
      <c r="S515" s="222"/>
      <c r="T515" s="223"/>
      <c r="AT515" s="217" t="s">
        <v>155</v>
      </c>
      <c r="AU515" s="217" t="s">
        <v>80</v>
      </c>
      <c r="AV515" s="11" t="s">
        <v>80</v>
      </c>
      <c r="AW515" s="11" t="s">
        <v>36</v>
      </c>
      <c r="AX515" s="11" t="s">
        <v>72</v>
      </c>
      <c r="AY515" s="217" t="s">
        <v>146</v>
      </c>
    </row>
    <row r="516" spans="2:51" s="12" customFormat="1" ht="13.5">
      <c r="B516" s="224"/>
      <c r="D516" s="216" t="s">
        <v>155</v>
      </c>
      <c r="E516" s="225" t="s">
        <v>5</v>
      </c>
      <c r="F516" s="226" t="s">
        <v>525</v>
      </c>
      <c r="H516" s="227">
        <v>12.6</v>
      </c>
      <c r="I516" s="228"/>
      <c r="L516" s="224"/>
      <c r="M516" s="229"/>
      <c r="N516" s="230"/>
      <c r="O516" s="230"/>
      <c r="P516" s="230"/>
      <c r="Q516" s="230"/>
      <c r="R516" s="230"/>
      <c r="S516" s="230"/>
      <c r="T516" s="231"/>
      <c r="AT516" s="225" t="s">
        <v>155</v>
      </c>
      <c r="AU516" s="225" t="s">
        <v>80</v>
      </c>
      <c r="AV516" s="12" t="s">
        <v>162</v>
      </c>
      <c r="AW516" s="12" t="s">
        <v>36</v>
      </c>
      <c r="AX516" s="12" t="s">
        <v>72</v>
      </c>
      <c r="AY516" s="225" t="s">
        <v>146</v>
      </c>
    </row>
    <row r="517" spans="2:51" s="11" customFormat="1" ht="13.5">
      <c r="B517" s="215"/>
      <c r="D517" s="216" t="s">
        <v>155</v>
      </c>
      <c r="E517" s="217" t="s">
        <v>5</v>
      </c>
      <c r="F517" s="218" t="s">
        <v>755</v>
      </c>
      <c r="H517" s="219">
        <v>12.6</v>
      </c>
      <c r="I517" s="220"/>
      <c r="L517" s="215"/>
      <c r="M517" s="221"/>
      <c r="N517" s="222"/>
      <c r="O517" s="222"/>
      <c r="P517" s="222"/>
      <c r="Q517" s="222"/>
      <c r="R517" s="222"/>
      <c r="S517" s="222"/>
      <c r="T517" s="223"/>
      <c r="AT517" s="217" t="s">
        <v>155</v>
      </c>
      <c r="AU517" s="217" t="s">
        <v>80</v>
      </c>
      <c r="AV517" s="11" t="s">
        <v>80</v>
      </c>
      <c r="AW517" s="11" t="s">
        <v>36</v>
      </c>
      <c r="AX517" s="11" t="s">
        <v>72</v>
      </c>
      <c r="AY517" s="217" t="s">
        <v>146</v>
      </c>
    </row>
    <row r="518" spans="2:51" s="12" customFormat="1" ht="13.5">
      <c r="B518" s="224"/>
      <c r="D518" s="216" t="s">
        <v>155</v>
      </c>
      <c r="E518" s="225" t="s">
        <v>5</v>
      </c>
      <c r="F518" s="226" t="s">
        <v>526</v>
      </c>
      <c r="H518" s="227">
        <v>12.6</v>
      </c>
      <c r="I518" s="228"/>
      <c r="L518" s="224"/>
      <c r="M518" s="229"/>
      <c r="N518" s="230"/>
      <c r="O518" s="230"/>
      <c r="P518" s="230"/>
      <c r="Q518" s="230"/>
      <c r="R518" s="230"/>
      <c r="S518" s="230"/>
      <c r="T518" s="231"/>
      <c r="AT518" s="225" t="s">
        <v>155</v>
      </c>
      <c r="AU518" s="225" t="s">
        <v>80</v>
      </c>
      <c r="AV518" s="12" t="s">
        <v>162</v>
      </c>
      <c r="AW518" s="12" t="s">
        <v>36</v>
      </c>
      <c r="AX518" s="12" t="s">
        <v>72</v>
      </c>
      <c r="AY518" s="225" t="s">
        <v>146</v>
      </c>
    </row>
    <row r="519" spans="2:51" s="12" customFormat="1" ht="13.5">
      <c r="B519" s="224"/>
      <c r="D519" s="216" t="s">
        <v>155</v>
      </c>
      <c r="E519" s="225" t="s">
        <v>5</v>
      </c>
      <c r="F519" s="226" t="s">
        <v>527</v>
      </c>
      <c r="H519" s="227">
        <v>0</v>
      </c>
      <c r="I519" s="228"/>
      <c r="L519" s="224"/>
      <c r="M519" s="229"/>
      <c r="N519" s="230"/>
      <c r="O519" s="230"/>
      <c r="P519" s="230"/>
      <c r="Q519" s="230"/>
      <c r="R519" s="230"/>
      <c r="S519" s="230"/>
      <c r="T519" s="231"/>
      <c r="AT519" s="225" t="s">
        <v>155</v>
      </c>
      <c r="AU519" s="225" t="s">
        <v>80</v>
      </c>
      <c r="AV519" s="12" t="s">
        <v>162</v>
      </c>
      <c r="AW519" s="12" t="s">
        <v>36</v>
      </c>
      <c r="AX519" s="12" t="s">
        <v>72</v>
      </c>
      <c r="AY519" s="225" t="s">
        <v>146</v>
      </c>
    </row>
    <row r="520" spans="2:51" s="12" customFormat="1" ht="13.5">
      <c r="B520" s="224"/>
      <c r="D520" s="216" t="s">
        <v>155</v>
      </c>
      <c r="E520" s="225" t="s">
        <v>5</v>
      </c>
      <c r="F520" s="226" t="s">
        <v>528</v>
      </c>
      <c r="H520" s="227">
        <v>0</v>
      </c>
      <c r="I520" s="228"/>
      <c r="L520" s="224"/>
      <c r="M520" s="229"/>
      <c r="N520" s="230"/>
      <c r="O520" s="230"/>
      <c r="P520" s="230"/>
      <c r="Q520" s="230"/>
      <c r="R520" s="230"/>
      <c r="S520" s="230"/>
      <c r="T520" s="231"/>
      <c r="AT520" s="225" t="s">
        <v>155</v>
      </c>
      <c r="AU520" s="225" t="s">
        <v>80</v>
      </c>
      <c r="AV520" s="12" t="s">
        <v>162</v>
      </c>
      <c r="AW520" s="12" t="s">
        <v>36</v>
      </c>
      <c r="AX520" s="12" t="s">
        <v>72</v>
      </c>
      <c r="AY520" s="225" t="s">
        <v>146</v>
      </c>
    </row>
    <row r="521" spans="2:51" s="13" customFormat="1" ht="13.5">
      <c r="B521" s="242"/>
      <c r="D521" s="216" t="s">
        <v>155</v>
      </c>
      <c r="E521" s="243" t="s">
        <v>5</v>
      </c>
      <c r="F521" s="244" t="s">
        <v>529</v>
      </c>
      <c r="H521" s="245">
        <v>50.4</v>
      </c>
      <c r="I521" s="246"/>
      <c r="L521" s="242"/>
      <c r="M521" s="247"/>
      <c r="N521" s="248"/>
      <c r="O521" s="248"/>
      <c r="P521" s="248"/>
      <c r="Q521" s="248"/>
      <c r="R521" s="248"/>
      <c r="S521" s="248"/>
      <c r="T521" s="249"/>
      <c r="AT521" s="243" t="s">
        <v>155</v>
      </c>
      <c r="AU521" s="243" t="s">
        <v>80</v>
      </c>
      <c r="AV521" s="13" t="s">
        <v>153</v>
      </c>
      <c r="AW521" s="13" t="s">
        <v>36</v>
      </c>
      <c r="AX521" s="13" t="s">
        <v>11</v>
      </c>
      <c r="AY521" s="243" t="s">
        <v>146</v>
      </c>
    </row>
    <row r="522" spans="2:65" s="1" customFormat="1" ht="16.5" customHeight="1">
      <c r="B522" s="202"/>
      <c r="C522" s="203" t="s">
        <v>756</v>
      </c>
      <c r="D522" s="203" t="s">
        <v>148</v>
      </c>
      <c r="E522" s="204" t="s">
        <v>757</v>
      </c>
      <c r="F522" s="205" t="s">
        <v>758</v>
      </c>
      <c r="G522" s="206" t="s">
        <v>445</v>
      </c>
      <c r="H522" s="207">
        <v>0.208</v>
      </c>
      <c r="I522" s="208"/>
      <c r="J522" s="209">
        <f>ROUND(I522*H522,0)</f>
        <v>0</v>
      </c>
      <c r="K522" s="205" t="s">
        <v>152</v>
      </c>
      <c r="L522" s="46"/>
      <c r="M522" s="210" t="s">
        <v>5</v>
      </c>
      <c r="N522" s="211" t="s">
        <v>43</v>
      </c>
      <c r="O522" s="47"/>
      <c r="P522" s="212">
        <f>O522*H522</f>
        <v>0</v>
      </c>
      <c r="Q522" s="212">
        <v>0</v>
      </c>
      <c r="R522" s="212">
        <f>Q522*H522</f>
        <v>0</v>
      </c>
      <c r="S522" s="212">
        <v>0</v>
      </c>
      <c r="T522" s="213">
        <f>S522*H522</f>
        <v>0</v>
      </c>
      <c r="AR522" s="24" t="s">
        <v>221</v>
      </c>
      <c r="AT522" s="24" t="s">
        <v>148</v>
      </c>
      <c r="AU522" s="24" t="s">
        <v>80</v>
      </c>
      <c r="AY522" s="24" t="s">
        <v>146</v>
      </c>
      <c r="BE522" s="214">
        <f>IF(N522="základní",J522,0)</f>
        <v>0</v>
      </c>
      <c r="BF522" s="214">
        <f>IF(N522="snížená",J522,0)</f>
        <v>0</v>
      </c>
      <c r="BG522" s="214">
        <f>IF(N522="zákl. přenesená",J522,0)</f>
        <v>0</v>
      </c>
      <c r="BH522" s="214">
        <f>IF(N522="sníž. přenesená",J522,0)</f>
        <v>0</v>
      </c>
      <c r="BI522" s="214">
        <f>IF(N522="nulová",J522,0)</f>
        <v>0</v>
      </c>
      <c r="BJ522" s="24" t="s">
        <v>11</v>
      </c>
      <c r="BK522" s="214">
        <f>ROUND(I522*H522,0)</f>
        <v>0</v>
      </c>
      <c r="BL522" s="24" t="s">
        <v>221</v>
      </c>
      <c r="BM522" s="24" t="s">
        <v>759</v>
      </c>
    </row>
    <row r="523" spans="2:63" s="10" customFormat="1" ht="29.85" customHeight="1">
      <c r="B523" s="189"/>
      <c r="D523" s="190" t="s">
        <v>71</v>
      </c>
      <c r="E523" s="200" t="s">
        <v>760</v>
      </c>
      <c r="F523" s="200" t="s">
        <v>761</v>
      </c>
      <c r="I523" s="192"/>
      <c r="J523" s="201">
        <f>BK523</f>
        <v>0</v>
      </c>
      <c r="L523" s="189"/>
      <c r="M523" s="194"/>
      <c r="N523" s="195"/>
      <c r="O523" s="195"/>
      <c r="P523" s="196">
        <f>SUM(P524:P532)</f>
        <v>0</v>
      </c>
      <c r="Q523" s="195"/>
      <c r="R523" s="196">
        <f>SUM(R524:R532)</f>
        <v>0</v>
      </c>
      <c r="S523" s="195"/>
      <c r="T523" s="197">
        <f>SUM(T524:T532)</f>
        <v>0</v>
      </c>
      <c r="AR523" s="190" t="s">
        <v>80</v>
      </c>
      <c r="AT523" s="198" t="s">
        <v>71</v>
      </c>
      <c r="AU523" s="198" t="s">
        <v>11</v>
      </c>
      <c r="AY523" s="190" t="s">
        <v>146</v>
      </c>
      <c r="BK523" s="199">
        <f>SUM(BK524:BK532)</f>
        <v>0</v>
      </c>
    </row>
    <row r="524" spans="2:65" s="1" customFormat="1" ht="25.5" customHeight="1">
      <c r="B524" s="202"/>
      <c r="C524" s="232" t="s">
        <v>762</v>
      </c>
      <c r="D524" s="232" t="s">
        <v>184</v>
      </c>
      <c r="E524" s="233" t="s">
        <v>763</v>
      </c>
      <c r="F524" s="234" t="s">
        <v>764</v>
      </c>
      <c r="G524" s="235" t="s">
        <v>174</v>
      </c>
      <c r="H524" s="236">
        <v>1</v>
      </c>
      <c r="I524" s="237"/>
      <c r="J524" s="238">
        <f>ROUND(I524*H524,0)</f>
        <v>0</v>
      </c>
      <c r="K524" s="234" t="s">
        <v>5</v>
      </c>
      <c r="L524" s="239"/>
      <c r="M524" s="240" t="s">
        <v>5</v>
      </c>
      <c r="N524" s="241" t="s">
        <v>43</v>
      </c>
      <c r="O524" s="47"/>
      <c r="P524" s="212">
        <f>O524*H524</f>
        <v>0</v>
      </c>
      <c r="Q524" s="212">
        <v>0</v>
      </c>
      <c r="R524" s="212">
        <f>Q524*H524</f>
        <v>0</v>
      </c>
      <c r="S524" s="212">
        <v>0</v>
      </c>
      <c r="T524" s="213">
        <f>S524*H524</f>
        <v>0</v>
      </c>
      <c r="AR524" s="24" t="s">
        <v>100</v>
      </c>
      <c r="AT524" s="24" t="s">
        <v>184</v>
      </c>
      <c r="AU524" s="24" t="s">
        <v>80</v>
      </c>
      <c r="AY524" s="24" t="s">
        <v>146</v>
      </c>
      <c r="BE524" s="214">
        <f>IF(N524="základní",J524,0)</f>
        <v>0</v>
      </c>
      <c r="BF524" s="214">
        <f>IF(N524="snížená",J524,0)</f>
        <v>0</v>
      </c>
      <c r="BG524" s="214">
        <f>IF(N524="zákl. přenesená",J524,0)</f>
        <v>0</v>
      </c>
      <c r="BH524" s="214">
        <f>IF(N524="sníž. přenesená",J524,0)</f>
        <v>0</v>
      </c>
      <c r="BI524" s="214">
        <f>IF(N524="nulová",J524,0)</f>
        <v>0</v>
      </c>
      <c r="BJ524" s="24" t="s">
        <v>11</v>
      </c>
      <c r="BK524" s="214">
        <f>ROUND(I524*H524,0)</f>
        <v>0</v>
      </c>
      <c r="BL524" s="24" t="s">
        <v>221</v>
      </c>
      <c r="BM524" s="24" t="s">
        <v>765</v>
      </c>
    </row>
    <row r="525" spans="2:65" s="1" customFormat="1" ht="25.5" customHeight="1">
      <c r="B525" s="202"/>
      <c r="C525" s="232" t="s">
        <v>766</v>
      </c>
      <c r="D525" s="232" t="s">
        <v>184</v>
      </c>
      <c r="E525" s="233" t="s">
        <v>767</v>
      </c>
      <c r="F525" s="234" t="s">
        <v>768</v>
      </c>
      <c r="G525" s="235" t="s">
        <v>174</v>
      </c>
      <c r="H525" s="236">
        <v>2</v>
      </c>
      <c r="I525" s="237"/>
      <c r="J525" s="238">
        <f>ROUND(I525*H525,0)</f>
        <v>0</v>
      </c>
      <c r="K525" s="234" t="s">
        <v>5</v>
      </c>
      <c r="L525" s="239"/>
      <c r="M525" s="240" t="s">
        <v>5</v>
      </c>
      <c r="N525" s="241" t="s">
        <v>43</v>
      </c>
      <c r="O525" s="47"/>
      <c r="P525" s="212">
        <f>O525*H525</f>
        <v>0</v>
      </c>
      <c r="Q525" s="212">
        <v>0</v>
      </c>
      <c r="R525" s="212">
        <f>Q525*H525</f>
        <v>0</v>
      </c>
      <c r="S525" s="212">
        <v>0</v>
      </c>
      <c r="T525" s="213">
        <f>S525*H525</f>
        <v>0</v>
      </c>
      <c r="AR525" s="24" t="s">
        <v>100</v>
      </c>
      <c r="AT525" s="24" t="s">
        <v>184</v>
      </c>
      <c r="AU525" s="24" t="s">
        <v>80</v>
      </c>
      <c r="AY525" s="24" t="s">
        <v>146</v>
      </c>
      <c r="BE525" s="214">
        <f>IF(N525="základní",J525,0)</f>
        <v>0</v>
      </c>
      <c r="BF525" s="214">
        <f>IF(N525="snížená",J525,0)</f>
        <v>0</v>
      </c>
      <c r="BG525" s="214">
        <f>IF(N525="zákl. přenesená",J525,0)</f>
        <v>0</v>
      </c>
      <c r="BH525" s="214">
        <f>IF(N525="sníž. přenesená",J525,0)</f>
        <v>0</v>
      </c>
      <c r="BI525" s="214">
        <f>IF(N525="nulová",J525,0)</f>
        <v>0</v>
      </c>
      <c r="BJ525" s="24" t="s">
        <v>11</v>
      </c>
      <c r="BK525" s="214">
        <f>ROUND(I525*H525,0)</f>
        <v>0</v>
      </c>
      <c r="BL525" s="24" t="s">
        <v>221</v>
      </c>
      <c r="BM525" s="24" t="s">
        <v>769</v>
      </c>
    </row>
    <row r="526" spans="2:65" s="1" customFormat="1" ht="16.5" customHeight="1">
      <c r="B526" s="202"/>
      <c r="C526" s="232" t="s">
        <v>770</v>
      </c>
      <c r="D526" s="232" t="s">
        <v>184</v>
      </c>
      <c r="E526" s="233" t="s">
        <v>771</v>
      </c>
      <c r="F526" s="234" t="s">
        <v>772</v>
      </c>
      <c r="G526" s="235" t="s">
        <v>174</v>
      </c>
      <c r="H526" s="236">
        <v>1</v>
      </c>
      <c r="I526" s="237"/>
      <c r="J526" s="238">
        <f>ROUND(I526*H526,0)</f>
        <v>0</v>
      </c>
      <c r="K526" s="234" t="s">
        <v>5</v>
      </c>
      <c r="L526" s="239"/>
      <c r="M526" s="240" t="s">
        <v>5</v>
      </c>
      <c r="N526" s="241" t="s">
        <v>43</v>
      </c>
      <c r="O526" s="47"/>
      <c r="P526" s="212">
        <f>O526*H526</f>
        <v>0</v>
      </c>
      <c r="Q526" s="212">
        <v>0</v>
      </c>
      <c r="R526" s="212">
        <f>Q526*H526</f>
        <v>0</v>
      </c>
      <c r="S526" s="212">
        <v>0</v>
      </c>
      <c r="T526" s="213">
        <f>S526*H526</f>
        <v>0</v>
      </c>
      <c r="AR526" s="24" t="s">
        <v>100</v>
      </c>
      <c r="AT526" s="24" t="s">
        <v>184</v>
      </c>
      <c r="AU526" s="24" t="s">
        <v>80</v>
      </c>
      <c r="AY526" s="24" t="s">
        <v>146</v>
      </c>
      <c r="BE526" s="214">
        <f>IF(N526="základní",J526,0)</f>
        <v>0</v>
      </c>
      <c r="BF526" s="214">
        <f>IF(N526="snížená",J526,0)</f>
        <v>0</v>
      </c>
      <c r="BG526" s="214">
        <f>IF(N526="zákl. přenesená",J526,0)</f>
        <v>0</v>
      </c>
      <c r="BH526" s="214">
        <f>IF(N526="sníž. přenesená",J526,0)</f>
        <v>0</v>
      </c>
      <c r="BI526" s="214">
        <f>IF(N526="nulová",J526,0)</f>
        <v>0</v>
      </c>
      <c r="BJ526" s="24" t="s">
        <v>11</v>
      </c>
      <c r="BK526" s="214">
        <f>ROUND(I526*H526,0)</f>
        <v>0</v>
      </c>
      <c r="BL526" s="24" t="s">
        <v>221</v>
      </c>
      <c r="BM526" s="24" t="s">
        <v>773</v>
      </c>
    </row>
    <row r="527" spans="2:65" s="1" customFormat="1" ht="16.5" customHeight="1">
      <c r="B527" s="202"/>
      <c r="C527" s="232" t="s">
        <v>774</v>
      </c>
      <c r="D527" s="232" t="s">
        <v>184</v>
      </c>
      <c r="E527" s="233" t="s">
        <v>775</v>
      </c>
      <c r="F527" s="234" t="s">
        <v>776</v>
      </c>
      <c r="G527" s="235" t="s">
        <v>174</v>
      </c>
      <c r="H527" s="236">
        <v>1</v>
      </c>
      <c r="I527" s="237"/>
      <c r="J527" s="238">
        <f>ROUND(I527*H527,0)</f>
        <v>0</v>
      </c>
      <c r="K527" s="234" t="s">
        <v>5</v>
      </c>
      <c r="L527" s="239"/>
      <c r="M527" s="240" t="s">
        <v>5</v>
      </c>
      <c r="N527" s="241" t="s">
        <v>43</v>
      </c>
      <c r="O527" s="47"/>
      <c r="P527" s="212">
        <f>O527*H527</f>
        <v>0</v>
      </c>
      <c r="Q527" s="212">
        <v>0</v>
      </c>
      <c r="R527" s="212">
        <f>Q527*H527</f>
        <v>0</v>
      </c>
      <c r="S527" s="212">
        <v>0</v>
      </c>
      <c r="T527" s="213">
        <f>S527*H527</f>
        <v>0</v>
      </c>
      <c r="AR527" s="24" t="s">
        <v>100</v>
      </c>
      <c r="AT527" s="24" t="s">
        <v>184</v>
      </c>
      <c r="AU527" s="24" t="s">
        <v>80</v>
      </c>
      <c r="AY527" s="24" t="s">
        <v>146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24" t="s">
        <v>11</v>
      </c>
      <c r="BK527" s="214">
        <f>ROUND(I527*H527,0)</f>
        <v>0</v>
      </c>
      <c r="BL527" s="24" t="s">
        <v>221</v>
      </c>
      <c r="BM527" s="24" t="s">
        <v>777</v>
      </c>
    </row>
    <row r="528" spans="2:65" s="1" customFormat="1" ht="16.5" customHeight="1">
      <c r="B528" s="202"/>
      <c r="C528" s="232" t="s">
        <v>778</v>
      </c>
      <c r="D528" s="232" t="s">
        <v>184</v>
      </c>
      <c r="E528" s="233" t="s">
        <v>779</v>
      </c>
      <c r="F528" s="234" t="s">
        <v>780</v>
      </c>
      <c r="G528" s="235" t="s">
        <v>174</v>
      </c>
      <c r="H528" s="236">
        <v>3</v>
      </c>
      <c r="I528" s="237"/>
      <c r="J528" s="238">
        <f>ROUND(I528*H528,0)</f>
        <v>0</v>
      </c>
      <c r="K528" s="234" t="s">
        <v>5</v>
      </c>
      <c r="L528" s="239"/>
      <c r="M528" s="240" t="s">
        <v>5</v>
      </c>
      <c r="N528" s="241" t="s">
        <v>43</v>
      </c>
      <c r="O528" s="47"/>
      <c r="P528" s="212">
        <f>O528*H528</f>
        <v>0</v>
      </c>
      <c r="Q528" s="212">
        <v>0</v>
      </c>
      <c r="R528" s="212">
        <f>Q528*H528</f>
        <v>0</v>
      </c>
      <c r="S528" s="212">
        <v>0</v>
      </c>
      <c r="T528" s="213">
        <f>S528*H528</f>
        <v>0</v>
      </c>
      <c r="AR528" s="24" t="s">
        <v>100</v>
      </c>
      <c r="AT528" s="24" t="s">
        <v>184</v>
      </c>
      <c r="AU528" s="24" t="s">
        <v>80</v>
      </c>
      <c r="AY528" s="24" t="s">
        <v>146</v>
      </c>
      <c r="BE528" s="214">
        <f>IF(N528="základní",J528,0)</f>
        <v>0</v>
      </c>
      <c r="BF528" s="214">
        <f>IF(N528="snížená",J528,0)</f>
        <v>0</v>
      </c>
      <c r="BG528" s="214">
        <f>IF(N528="zákl. přenesená",J528,0)</f>
        <v>0</v>
      </c>
      <c r="BH528" s="214">
        <f>IF(N528="sníž. přenesená",J528,0)</f>
        <v>0</v>
      </c>
      <c r="BI528" s="214">
        <f>IF(N528="nulová",J528,0)</f>
        <v>0</v>
      </c>
      <c r="BJ528" s="24" t="s">
        <v>11</v>
      </c>
      <c r="BK528" s="214">
        <f>ROUND(I528*H528,0)</f>
        <v>0</v>
      </c>
      <c r="BL528" s="24" t="s">
        <v>221</v>
      </c>
      <c r="BM528" s="24" t="s">
        <v>781</v>
      </c>
    </row>
    <row r="529" spans="2:65" s="1" customFormat="1" ht="16.5" customHeight="1">
      <c r="B529" s="202"/>
      <c r="C529" s="232" t="s">
        <v>782</v>
      </c>
      <c r="D529" s="232" t="s">
        <v>184</v>
      </c>
      <c r="E529" s="233" t="s">
        <v>783</v>
      </c>
      <c r="F529" s="234" t="s">
        <v>784</v>
      </c>
      <c r="G529" s="235" t="s">
        <v>159</v>
      </c>
      <c r="H529" s="236">
        <v>6</v>
      </c>
      <c r="I529" s="237"/>
      <c r="J529" s="238">
        <f>ROUND(I529*H529,0)</f>
        <v>0</v>
      </c>
      <c r="K529" s="234" t="s">
        <v>5</v>
      </c>
      <c r="L529" s="239"/>
      <c r="M529" s="240" t="s">
        <v>5</v>
      </c>
      <c r="N529" s="241" t="s">
        <v>43</v>
      </c>
      <c r="O529" s="47"/>
      <c r="P529" s="212">
        <f>O529*H529</f>
        <v>0</v>
      </c>
      <c r="Q529" s="212">
        <v>0</v>
      </c>
      <c r="R529" s="212">
        <f>Q529*H529</f>
        <v>0</v>
      </c>
      <c r="S529" s="212">
        <v>0</v>
      </c>
      <c r="T529" s="213">
        <f>S529*H529</f>
        <v>0</v>
      </c>
      <c r="AR529" s="24" t="s">
        <v>100</v>
      </c>
      <c r="AT529" s="24" t="s">
        <v>184</v>
      </c>
      <c r="AU529" s="24" t="s">
        <v>80</v>
      </c>
      <c r="AY529" s="24" t="s">
        <v>146</v>
      </c>
      <c r="BE529" s="214">
        <f>IF(N529="základní",J529,0)</f>
        <v>0</v>
      </c>
      <c r="BF529" s="214">
        <f>IF(N529="snížená",J529,0)</f>
        <v>0</v>
      </c>
      <c r="BG529" s="214">
        <f>IF(N529="zákl. přenesená",J529,0)</f>
        <v>0</v>
      </c>
      <c r="BH529" s="214">
        <f>IF(N529="sníž. přenesená",J529,0)</f>
        <v>0</v>
      </c>
      <c r="BI529" s="214">
        <f>IF(N529="nulová",J529,0)</f>
        <v>0</v>
      </c>
      <c r="BJ529" s="24" t="s">
        <v>11</v>
      </c>
      <c r="BK529" s="214">
        <f>ROUND(I529*H529,0)</f>
        <v>0</v>
      </c>
      <c r="BL529" s="24" t="s">
        <v>221</v>
      </c>
      <c r="BM529" s="24" t="s">
        <v>785</v>
      </c>
    </row>
    <row r="530" spans="2:65" s="1" customFormat="1" ht="16.5" customHeight="1">
      <c r="B530" s="202"/>
      <c r="C530" s="232" t="s">
        <v>786</v>
      </c>
      <c r="D530" s="232" t="s">
        <v>184</v>
      </c>
      <c r="E530" s="233" t="s">
        <v>787</v>
      </c>
      <c r="F530" s="234" t="s">
        <v>788</v>
      </c>
      <c r="G530" s="235" t="s">
        <v>174</v>
      </c>
      <c r="H530" s="236">
        <v>10</v>
      </c>
      <c r="I530" s="237"/>
      <c r="J530" s="238">
        <f>ROUND(I530*H530,0)</f>
        <v>0</v>
      </c>
      <c r="K530" s="234" t="s">
        <v>5</v>
      </c>
      <c r="L530" s="239"/>
      <c r="M530" s="240" t="s">
        <v>5</v>
      </c>
      <c r="N530" s="241" t="s">
        <v>43</v>
      </c>
      <c r="O530" s="47"/>
      <c r="P530" s="212">
        <f>O530*H530</f>
        <v>0</v>
      </c>
      <c r="Q530" s="212">
        <v>0</v>
      </c>
      <c r="R530" s="212">
        <f>Q530*H530</f>
        <v>0</v>
      </c>
      <c r="S530" s="212">
        <v>0</v>
      </c>
      <c r="T530" s="213">
        <f>S530*H530</f>
        <v>0</v>
      </c>
      <c r="AR530" s="24" t="s">
        <v>100</v>
      </c>
      <c r="AT530" s="24" t="s">
        <v>184</v>
      </c>
      <c r="AU530" s="24" t="s">
        <v>80</v>
      </c>
      <c r="AY530" s="24" t="s">
        <v>146</v>
      </c>
      <c r="BE530" s="214">
        <f>IF(N530="základní",J530,0)</f>
        <v>0</v>
      </c>
      <c r="BF530" s="214">
        <f>IF(N530="snížená",J530,0)</f>
        <v>0</v>
      </c>
      <c r="BG530" s="214">
        <f>IF(N530="zákl. přenesená",J530,0)</f>
        <v>0</v>
      </c>
      <c r="BH530" s="214">
        <f>IF(N530="sníž. přenesená",J530,0)</f>
        <v>0</v>
      </c>
      <c r="BI530" s="214">
        <f>IF(N530="nulová",J530,0)</f>
        <v>0</v>
      </c>
      <c r="BJ530" s="24" t="s">
        <v>11</v>
      </c>
      <c r="BK530" s="214">
        <f>ROUND(I530*H530,0)</f>
        <v>0</v>
      </c>
      <c r="BL530" s="24" t="s">
        <v>221</v>
      </c>
      <c r="BM530" s="24" t="s">
        <v>789</v>
      </c>
    </row>
    <row r="531" spans="2:65" s="1" customFormat="1" ht="16.5" customHeight="1">
      <c r="B531" s="202"/>
      <c r="C531" s="232" t="s">
        <v>790</v>
      </c>
      <c r="D531" s="232" t="s">
        <v>184</v>
      </c>
      <c r="E531" s="233" t="s">
        <v>791</v>
      </c>
      <c r="F531" s="234" t="s">
        <v>792</v>
      </c>
      <c r="G531" s="235" t="s">
        <v>174</v>
      </c>
      <c r="H531" s="236">
        <v>2</v>
      </c>
      <c r="I531" s="237"/>
      <c r="J531" s="238">
        <f>ROUND(I531*H531,0)</f>
        <v>0</v>
      </c>
      <c r="K531" s="234" t="s">
        <v>5</v>
      </c>
      <c r="L531" s="239"/>
      <c r="M531" s="240" t="s">
        <v>5</v>
      </c>
      <c r="N531" s="241" t="s">
        <v>43</v>
      </c>
      <c r="O531" s="47"/>
      <c r="P531" s="212">
        <f>O531*H531</f>
        <v>0</v>
      </c>
      <c r="Q531" s="212">
        <v>0</v>
      </c>
      <c r="R531" s="212">
        <f>Q531*H531</f>
        <v>0</v>
      </c>
      <c r="S531" s="212">
        <v>0</v>
      </c>
      <c r="T531" s="213">
        <f>S531*H531</f>
        <v>0</v>
      </c>
      <c r="AR531" s="24" t="s">
        <v>100</v>
      </c>
      <c r="AT531" s="24" t="s">
        <v>184</v>
      </c>
      <c r="AU531" s="24" t="s">
        <v>80</v>
      </c>
      <c r="AY531" s="24" t="s">
        <v>146</v>
      </c>
      <c r="BE531" s="214">
        <f>IF(N531="základní",J531,0)</f>
        <v>0</v>
      </c>
      <c r="BF531" s="214">
        <f>IF(N531="snížená",J531,0)</f>
        <v>0</v>
      </c>
      <c r="BG531" s="214">
        <f>IF(N531="zákl. přenesená",J531,0)</f>
        <v>0</v>
      </c>
      <c r="BH531" s="214">
        <f>IF(N531="sníž. přenesená",J531,0)</f>
        <v>0</v>
      </c>
      <c r="BI531" s="214">
        <f>IF(N531="nulová",J531,0)</f>
        <v>0</v>
      </c>
      <c r="BJ531" s="24" t="s">
        <v>11</v>
      </c>
      <c r="BK531" s="214">
        <f>ROUND(I531*H531,0)</f>
        <v>0</v>
      </c>
      <c r="BL531" s="24" t="s">
        <v>221</v>
      </c>
      <c r="BM531" s="24" t="s">
        <v>793</v>
      </c>
    </row>
    <row r="532" spans="2:65" s="1" customFormat="1" ht="16.5" customHeight="1">
      <c r="B532" s="202"/>
      <c r="C532" s="232" t="s">
        <v>794</v>
      </c>
      <c r="D532" s="232" t="s">
        <v>184</v>
      </c>
      <c r="E532" s="233" t="s">
        <v>795</v>
      </c>
      <c r="F532" s="234" t="s">
        <v>796</v>
      </c>
      <c r="G532" s="235" t="s">
        <v>159</v>
      </c>
      <c r="H532" s="236">
        <v>8</v>
      </c>
      <c r="I532" s="237"/>
      <c r="J532" s="238">
        <f>ROUND(I532*H532,0)</f>
        <v>0</v>
      </c>
      <c r="K532" s="234" t="s">
        <v>5</v>
      </c>
      <c r="L532" s="239"/>
      <c r="M532" s="240" t="s">
        <v>5</v>
      </c>
      <c r="N532" s="250" t="s">
        <v>43</v>
      </c>
      <c r="O532" s="251"/>
      <c r="P532" s="252">
        <f>O532*H532</f>
        <v>0</v>
      </c>
      <c r="Q532" s="252">
        <v>0</v>
      </c>
      <c r="R532" s="252">
        <f>Q532*H532</f>
        <v>0</v>
      </c>
      <c r="S532" s="252">
        <v>0</v>
      </c>
      <c r="T532" s="253">
        <f>S532*H532</f>
        <v>0</v>
      </c>
      <c r="AR532" s="24" t="s">
        <v>100</v>
      </c>
      <c r="AT532" s="24" t="s">
        <v>184</v>
      </c>
      <c r="AU532" s="24" t="s">
        <v>80</v>
      </c>
      <c r="AY532" s="24" t="s">
        <v>146</v>
      </c>
      <c r="BE532" s="214">
        <f>IF(N532="základní",J532,0)</f>
        <v>0</v>
      </c>
      <c r="BF532" s="214">
        <f>IF(N532="snížená",J532,0)</f>
        <v>0</v>
      </c>
      <c r="BG532" s="214">
        <f>IF(N532="zákl. přenesená",J532,0)</f>
        <v>0</v>
      </c>
      <c r="BH532" s="214">
        <f>IF(N532="sníž. přenesená",J532,0)</f>
        <v>0</v>
      </c>
      <c r="BI532" s="214">
        <f>IF(N532="nulová",J532,0)</f>
        <v>0</v>
      </c>
      <c r="BJ532" s="24" t="s">
        <v>11</v>
      </c>
      <c r="BK532" s="214">
        <f>ROUND(I532*H532,0)</f>
        <v>0</v>
      </c>
      <c r="BL532" s="24" t="s">
        <v>221</v>
      </c>
      <c r="BM532" s="24" t="s">
        <v>797</v>
      </c>
    </row>
    <row r="533" spans="2:12" s="1" customFormat="1" ht="6.95" customHeight="1">
      <c r="B533" s="67"/>
      <c r="C533" s="68"/>
      <c r="D533" s="68"/>
      <c r="E533" s="68"/>
      <c r="F533" s="68"/>
      <c r="G533" s="68"/>
      <c r="H533" s="68"/>
      <c r="I533" s="153"/>
      <c r="J533" s="68"/>
      <c r="K533" s="68"/>
      <c r="L533" s="46"/>
    </row>
  </sheetData>
  <autoFilter ref="C91:K532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23"/>
      <c r="C1" s="123"/>
      <c r="D1" s="124" t="s">
        <v>1</v>
      </c>
      <c r="E1" s="123"/>
      <c r="F1" s="125" t="s">
        <v>83</v>
      </c>
      <c r="G1" s="125" t="s">
        <v>84</v>
      </c>
      <c r="H1" s="125"/>
      <c r="I1" s="126"/>
      <c r="J1" s="125" t="s">
        <v>85</v>
      </c>
      <c r="K1" s="124" t="s">
        <v>86</v>
      </c>
      <c r="L1" s="125" t="s">
        <v>87</v>
      </c>
      <c r="M1" s="125"/>
      <c r="N1" s="125"/>
      <c r="O1" s="125"/>
      <c r="P1" s="125"/>
      <c r="Q1" s="125"/>
      <c r="R1" s="125"/>
      <c r="S1" s="125"/>
      <c r="T1" s="125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3" t="s">
        <v>8</v>
      </c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28"/>
      <c r="J3" s="26"/>
      <c r="K3" s="27"/>
      <c r="AT3" s="24" t="s">
        <v>80</v>
      </c>
    </row>
    <row r="4" spans="2:46" ht="36.95" customHeight="1">
      <c r="B4" s="28"/>
      <c r="C4" s="29"/>
      <c r="D4" s="30" t="s">
        <v>94</v>
      </c>
      <c r="E4" s="29"/>
      <c r="F4" s="29"/>
      <c r="G4" s="29"/>
      <c r="H4" s="29"/>
      <c r="I4" s="129"/>
      <c r="J4" s="29"/>
      <c r="K4" s="31"/>
      <c r="M4" s="32" t="s">
        <v>14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29"/>
      <c r="J5" s="29"/>
      <c r="K5" s="31"/>
    </row>
    <row r="6" spans="2:11" ht="13.5">
      <c r="B6" s="28"/>
      <c r="C6" s="29"/>
      <c r="D6" s="40" t="s">
        <v>20</v>
      </c>
      <c r="E6" s="29"/>
      <c r="F6" s="29"/>
      <c r="G6" s="29"/>
      <c r="H6" s="29"/>
      <c r="I6" s="129"/>
      <c r="J6" s="29"/>
      <c r="K6" s="31"/>
    </row>
    <row r="7" spans="2:11" ht="16.5" customHeight="1">
      <c r="B7" s="28"/>
      <c r="C7" s="29"/>
      <c r="D7" s="29"/>
      <c r="E7" s="130" t="str">
        <f>'Rekapitulace stavby'!K6</f>
        <v>MŠ Drtinova - Terénní úprava</v>
      </c>
      <c r="F7" s="40"/>
      <c r="G7" s="40"/>
      <c r="H7" s="40"/>
      <c r="I7" s="129"/>
      <c r="J7" s="29"/>
      <c r="K7" s="31"/>
    </row>
    <row r="8" spans="2:11" s="1" customFormat="1" ht="13.5">
      <c r="B8" s="46"/>
      <c r="C8" s="47"/>
      <c r="D8" s="40" t="s">
        <v>107</v>
      </c>
      <c r="E8" s="47"/>
      <c r="F8" s="47"/>
      <c r="G8" s="47"/>
      <c r="H8" s="47"/>
      <c r="I8" s="131"/>
      <c r="J8" s="47"/>
      <c r="K8" s="51"/>
    </row>
    <row r="9" spans="2:11" s="1" customFormat="1" ht="36.95" customHeight="1">
      <c r="B9" s="46"/>
      <c r="C9" s="47"/>
      <c r="D9" s="47"/>
      <c r="E9" s="132" t="s">
        <v>798</v>
      </c>
      <c r="F9" s="47"/>
      <c r="G9" s="47"/>
      <c r="H9" s="47"/>
      <c r="I9" s="131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31"/>
      <c r="J10" s="47"/>
      <c r="K10" s="51"/>
    </row>
    <row r="11" spans="2:11" s="1" customFormat="1" ht="14.4" customHeight="1">
      <c r="B11" s="46"/>
      <c r="C11" s="47"/>
      <c r="D11" s="40" t="s">
        <v>22</v>
      </c>
      <c r="E11" s="47"/>
      <c r="F11" s="35" t="s">
        <v>5</v>
      </c>
      <c r="G11" s="47"/>
      <c r="H11" s="47"/>
      <c r="I11" s="133" t="s">
        <v>23</v>
      </c>
      <c r="J11" s="35" t="s">
        <v>5</v>
      </c>
      <c r="K11" s="51"/>
    </row>
    <row r="12" spans="2:11" s="1" customFormat="1" ht="14.4" customHeight="1">
      <c r="B12" s="46"/>
      <c r="C12" s="47"/>
      <c r="D12" s="40" t="s">
        <v>24</v>
      </c>
      <c r="E12" s="47"/>
      <c r="F12" s="35" t="s">
        <v>25</v>
      </c>
      <c r="G12" s="47"/>
      <c r="H12" s="47"/>
      <c r="I12" s="133" t="s">
        <v>26</v>
      </c>
      <c r="J12" s="134" t="str">
        <f>'Rekapitulace stavby'!AN8</f>
        <v>17. 4. 2019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31"/>
      <c r="J13" s="47"/>
      <c r="K13" s="51"/>
    </row>
    <row r="14" spans="2:11" s="1" customFormat="1" ht="14.4" customHeight="1">
      <c r="B14" s="46"/>
      <c r="C14" s="47"/>
      <c r="D14" s="40" t="s">
        <v>28</v>
      </c>
      <c r="E14" s="47"/>
      <c r="F14" s="47"/>
      <c r="G14" s="47"/>
      <c r="H14" s="47"/>
      <c r="I14" s="133" t="s">
        <v>29</v>
      </c>
      <c r="J14" s="35" t="s">
        <v>5</v>
      </c>
      <c r="K14" s="51"/>
    </row>
    <row r="15" spans="2:11" s="1" customFormat="1" ht="18" customHeight="1">
      <c r="B15" s="46"/>
      <c r="C15" s="47"/>
      <c r="D15" s="47"/>
      <c r="E15" s="35" t="s">
        <v>30</v>
      </c>
      <c r="F15" s="47"/>
      <c r="G15" s="47"/>
      <c r="H15" s="47"/>
      <c r="I15" s="133" t="s">
        <v>31</v>
      </c>
      <c r="J15" s="35" t="s">
        <v>5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31"/>
      <c r="J16" s="47"/>
      <c r="K16" s="51"/>
    </row>
    <row r="17" spans="2:11" s="1" customFormat="1" ht="14.4" customHeight="1">
      <c r="B17" s="46"/>
      <c r="C17" s="47"/>
      <c r="D17" s="40" t="s">
        <v>32</v>
      </c>
      <c r="E17" s="47"/>
      <c r="F17" s="47"/>
      <c r="G17" s="47"/>
      <c r="H17" s="47"/>
      <c r="I17" s="133" t="s">
        <v>29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33" t="s">
        <v>31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31"/>
      <c r="J19" s="47"/>
      <c r="K19" s="51"/>
    </row>
    <row r="20" spans="2:11" s="1" customFormat="1" ht="14.4" customHeight="1">
      <c r="B20" s="46"/>
      <c r="C20" s="47"/>
      <c r="D20" s="40" t="s">
        <v>34</v>
      </c>
      <c r="E20" s="47"/>
      <c r="F20" s="47"/>
      <c r="G20" s="47"/>
      <c r="H20" s="47"/>
      <c r="I20" s="133" t="s">
        <v>29</v>
      </c>
      <c r="J20" s="35" t="s">
        <v>5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33" t="s">
        <v>31</v>
      </c>
      <c r="J21" s="35" t="s">
        <v>5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31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31"/>
      <c r="J23" s="47"/>
      <c r="K23" s="51"/>
    </row>
    <row r="24" spans="2:11" s="6" customFormat="1" ht="16.5" customHeight="1">
      <c r="B24" s="135"/>
      <c r="C24" s="136"/>
      <c r="D24" s="136"/>
      <c r="E24" s="44" t="s">
        <v>5</v>
      </c>
      <c r="F24" s="44"/>
      <c r="G24" s="44"/>
      <c r="H24" s="44"/>
      <c r="I24" s="137"/>
      <c r="J24" s="136"/>
      <c r="K24" s="138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31"/>
      <c r="J25" s="47"/>
      <c r="K25" s="51"/>
    </row>
    <row r="26" spans="2:11" s="1" customFormat="1" ht="6.95" customHeight="1">
      <c r="B26" s="46"/>
      <c r="C26" s="47"/>
      <c r="D26" s="82"/>
      <c r="E26" s="82"/>
      <c r="F26" s="82"/>
      <c r="G26" s="82"/>
      <c r="H26" s="82"/>
      <c r="I26" s="139"/>
      <c r="J26" s="82"/>
      <c r="K26" s="140"/>
    </row>
    <row r="27" spans="2:11" s="1" customFormat="1" ht="25.4" customHeight="1">
      <c r="B27" s="46"/>
      <c r="C27" s="47"/>
      <c r="D27" s="141" t="s">
        <v>38</v>
      </c>
      <c r="E27" s="47"/>
      <c r="F27" s="47"/>
      <c r="G27" s="47"/>
      <c r="H27" s="47"/>
      <c r="I27" s="131"/>
      <c r="J27" s="142">
        <f>ROUND(J86,0)</f>
        <v>0</v>
      </c>
      <c r="K27" s="51"/>
    </row>
    <row r="28" spans="2:11" s="1" customFormat="1" ht="6.95" customHeight="1">
      <c r="B28" s="46"/>
      <c r="C28" s="47"/>
      <c r="D28" s="82"/>
      <c r="E28" s="82"/>
      <c r="F28" s="82"/>
      <c r="G28" s="82"/>
      <c r="H28" s="82"/>
      <c r="I28" s="139"/>
      <c r="J28" s="82"/>
      <c r="K28" s="140"/>
    </row>
    <row r="29" spans="2:11" s="1" customFormat="1" ht="14.4" customHeight="1">
      <c r="B29" s="46"/>
      <c r="C29" s="47"/>
      <c r="D29" s="47"/>
      <c r="E29" s="47"/>
      <c r="F29" s="52" t="s">
        <v>40</v>
      </c>
      <c r="G29" s="47"/>
      <c r="H29" s="47"/>
      <c r="I29" s="143" t="s">
        <v>39</v>
      </c>
      <c r="J29" s="52" t="s">
        <v>41</v>
      </c>
      <c r="K29" s="51"/>
    </row>
    <row r="30" spans="2:11" s="1" customFormat="1" ht="14.4" customHeight="1">
      <c r="B30" s="46"/>
      <c r="C30" s="47"/>
      <c r="D30" s="55" t="s">
        <v>42</v>
      </c>
      <c r="E30" s="55" t="s">
        <v>43</v>
      </c>
      <c r="F30" s="144">
        <f>ROUND(SUM(BE86:BE105),0)</f>
        <v>0</v>
      </c>
      <c r="G30" s="47"/>
      <c r="H30" s="47"/>
      <c r="I30" s="145">
        <v>0.21</v>
      </c>
      <c r="J30" s="144">
        <f>ROUND(ROUND((SUM(BE86:BE105)),0)*I30,0)</f>
        <v>0</v>
      </c>
      <c r="K30" s="51"/>
    </row>
    <row r="31" spans="2:11" s="1" customFormat="1" ht="14.4" customHeight="1">
      <c r="B31" s="46"/>
      <c r="C31" s="47"/>
      <c r="D31" s="47"/>
      <c r="E31" s="55" t="s">
        <v>44</v>
      </c>
      <c r="F31" s="144">
        <f>ROUND(SUM(BF86:BF105),0)</f>
        <v>0</v>
      </c>
      <c r="G31" s="47"/>
      <c r="H31" s="47"/>
      <c r="I31" s="145">
        <v>0.15</v>
      </c>
      <c r="J31" s="144">
        <f>ROUND(ROUND((SUM(BF86:BF105)),0)*I31,0)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45</v>
      </c>
      <c r="F32" s="144">
        <f>ROUND(SUM(BG86:BG105),0)</f>
        <v>0</v>
      </c>
      <c r="G32" s="47"/>
      <c r="H32" s="47"/>
      <c r="I32" s="145">
        <v>0.21</v>
      </c>
      <c r="J32" s="144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46</v>
      </c>
      <c r="F33" s="144">
        <f>ROUND(SUM(BH86:BH105),0)</f>
        <v>0</v>
      </c>
      <c r="G33" s="47"/>
      <c r="H33" s="47"/>
      <c r="I33" s="145">
        <v>0.15</v>
      </c>
      <c r="J33" s="144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47</v>
      </c>
      <c r="F34" s="144">
        <f>ROUND(SUM(BI86:BI105),0)</f>
        <v>0</v>
      </c>
      <c r="G34" s="47"/>
      <c r="H34" s="47"/>
      <c r="I34" s="145">
        <v>0</v>
      </c>
      <c r="J34" s="144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31"/>
      <c r="J35" s="47"/>
      <c r="K35" s="51"/>
    </row>
    <row r="36" spans="2:11" s="1" customFormat="1" ht="25.4" customHeight="1">
      <c r="B36" s="46"/>
      <c r="C36" s="146"/>
      <c r="D36" s="147" t="s">
        <v>48</v>
      </c>
      <c r="E36" s="88"/>
      <c r="F36" s="88"/>
      <c r="G36" s="148" t="s">
        <v>49</v>
      </c>
      <c r="H36" s="149" t="s">
        <v>50</v>
      </c>
      <c r="I36" s="150"/>
      <c r="J36" s="151">
        <f>SUM(J27:J34)</f>
        <v>0</v>
      </c>
      <c r="K36" s="152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53"/>
      <c r="J37" s="68"/>
      <c r="K37" s="69"/>
    </row>
    <row r="41" spans="2:11" s="1" customFormat="1" ht="6.95" customHeight="1">
      <c r="B41" s="70"/>
      <c r="C41" s="71"/>
      <c r="D41" s="71"/>
      <c r="E41" s="71"/>
      <c r="F41" s="71"/>
      <c r="G41" s="71"/>
      <c r="H41" s="71"/>
      <c r="I41" s="154"/>
      <c r="J41" s="71"/>
      <c r="K41" s="155"/>
    </row>
    <row r="42" spans="2:11" s="1" customFormat="1" ht="36.95" customHeight="1">
      <c r="B42" s="46"/>
      <c r="C42" s="30" t="s">
        <v>109</v>
      </c>
      <c r="D42" s="47"/>
      <c r="E42" s="47"/>
      <c r="F42" s="47"/>
      <c r="G42" s="47"/>
      <c r="H42" s="47"/>
      <c r="I42" s="131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31"/>
      <c r="J43" s="47"/>
      <c r="K43" s="51"/>
    </row>
    <row r="44" spans="2:11" s="1" customFormat="1" ht="14.4" customHeight="1">
      <c r="B44" s="46"/>
      <c r="C44" s="40" t="s">
        <v>20</v>
      </c>
      <c r="D44" s="47"/>
      <c r="E44" s="47"/>
      <c r="F44" s="47"/>
      <c r="G44" s="47"/>
      <c r="H44" s="47"/>
      <c r="I44" s="131"/>
      <c r="J44" s="47"/>
      <c r="K44" s="51"/>
    </row>
    <row r="45" spans="2:11" s="1" customFormat="1" ht="16.5" customHeight="1">
      <c r="B45" s="46"/>
      <c r="C45" s="47"/>
      <c r="D45" s="47"/>
      <c r="E45" s="130" t="str">
        <f>E7</f>
        <v>MŠ Drtinova - Terénní úprava</v>
      </c>
      <c r="F45" s="40"/>
      <c r="G45" s="40"/>
      <c r="H45" s="40"/>
      <c r="I45" s="131"/>
      <c r="J45" s="47"/>
      <c r="K45" s="51"/>
    </row>
    <row r="46" spans="2:11" s="1" customFormat="1" ht="14.4" customHeight="1">
      <c r="B46" s="46"/>
      <c r="C46" s="40" t="s">
        <v>107</v>
      </c>
      <c r="D46" s="47"/>
      <c r="E46" s="47"/>
      <c r="F46" s="47"/>
      <c r="G46" s="47"/>
      <c r="H46" s="47"/>
      <c r="I46" s="131"/>
      <c r="J46" s="47"/>
      <c r="K46" s="51"/>
    </row>
    <row r="47" spans="2:11" s="1" customFormat="1" ht="17.25" customHeight="1">
      <c r="B47" s="46"/>
      <c r="C47" s="47"/>
      <c r="D47" s="47"/>
      <c r="E47" s="132" t="str">
        <f>E9</f>
        <v>2 - Vedlejší náklady</v>
      </c>
      <c r="F47" s="47"/>
      <c r="G47" s="47"/>
      <c r="H47" s="47"/>
      <c r="I47" s="131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31"/>
      <c r="J48" s="47"/>
      <c r="K48" s="51"/>
    </row>
    <row r="49" spans="2:11" s="1" customFormat="1" ht="18" customHeight="1">
      <c r="B49" s="46"/>
      <c r="C49" s="40" t="s">
        <v>24</v>
      </c>
      <c r="D49" s="47"/>
      <c r="E49" s="47"/>
      <c r="F49" s="35" t="str">
        <f>F12</f>
        <v>Dvůr Králové nad Labem</v>
      </c>
      <c r="G49" s="47"/>
      <c r="H49" s="47"/>
      <c r="I49" s="133" t="s">
        <v>26</v>
      </c>
      <c r="J49" s="134" t="str">
        <f>IF(J12="","",J12)</f>
        <v>17. 4. 2019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31"/>
      <c r="J50" s="47"/>
      <c r="K50" s="51"/>
    </row>
    <row r="51" spans="2:11" s="1" customFormat="1" ht="13.5">
      <c r="B51" s="46"/>
      <c r="C51" s="40" t="s">
        <v>28</v>
      </c>
      <c r="D51" s="47"/>
      <c r="E51" s="47"/>
      <c r="F51" s="35" t="str">
        <f>E15</f>
        <v>Město Dvůr Králové n.L., Náměstí TGM 38</v>
      </c>
      <c r="G51" s="47"/>
      <c r="H51" s="47"/>
      <c r="I51" s="133" t="s">
        <v>34</v>
      </c>
      <c r="J51" s="44" t="str">
        <f>E21</f>
        <v>arch. Seidlová</v>
      </c>
      <c r="K51" s="51"/>
    </row>
    <row r="52" spans="2:11" s="1" customFormat="1" ht="14.4" customHeight="1">
      <c r="B52" s="46"/>
      <c r="C52" s="40" t="s">
        <v>32</v>
      </c>
      <c r="D52" s="47"/>
      <c r="E52" s="47"/>
      <c r="F52" s="35" t="str">
        <f>IF(E18="","",E18)</f>
        <v/>
      </c>
      <c r="G52" s="47"/>
      <c r="H52" s="47"/>
      <c r="I52" s="131"/>
      <c r="J52" s="156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31"/>
      <c r="J53" s="47"/>
      <c r="K53" s="51"/>
    </row>
    <row r="54" spans="2:11" s="1" customFormat="1" ht="29.25" customHeight="1">
      <c r="B54" s="46"/>
      <c r="C54" s="157" t="s">
        <v>110</v>
      </c>
      <c r="D54" s="146"/>
      <c r="E54" s="146"/>
      <c r="F54" s="146"/>
      <c r="G54" s="146"/>
      <c r="H54" s="146"/>
      <c r="I54" s="158"/>
      <c r="J54" s="159" t="s">
        <v>111</v>
      </c>
      <c r="K54" s="160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31"/>
      <c r="J55" s="47"/>
      <c r="K55" s="51"/>
    </row>
    <row r="56" spans="2:47" s="1" customFormat="1" ht="29.25" customHeight="1">
      <c r="B56" s="46"/>
      <c r="C56" s="161" t="s">
        <v>112</v>
      </c>
      <c r="D56" s="47"/>
      <c r="E56" s="47"/>
      <c r="F56" s="47"/>
      <c r="G56" s="47"/>
      <c r="H56" s="47"/>
      <c r="I56" s="131"/>
      <c r="J56" s="142">
        <f>J86</f>
        <v>0</v>
      </c>
      <c r="K56" s="51"/>
      <c r="AU56" s="24" t="s">
        <v>113</v>
      </c>
    </row>
    <row r="57" spans="2:11" s="7" customFormat="1" ht="24.95" customHeight="1">
      <c r="B57" s="162"/>
      <c r="C57" s="163"/>
      <c r="D57" s="164" t="s">
        <v>799</v>
      </c>
      <c r="E57" s="165"/>
      <c r="F57" s="165"/>
      <c r="G57" s="165"/>
      <c r="H57" s="165"/>
      <c r="I57" s="166"/>
      <c r="J57" s="167">
        <f>J87</f>
        <v>0</v>
      </c>
      <c r="K57" s="168"/>
    </row>
    <row r="58" spans="2:11" s="8" customFormat="1" ht="19.9" customHeight="1">
      <c r="B58" s="169"/>
      <c r="C58" s="170"/>
      <c r="D58" s="171" t="s">
        <v>800</v>
      </c>
      <c r="E58" s="172"/>
      <c r="F58" s="172"/>
      <c r="G58" s="172"/>
      <c r="H58" s="172"/>
      <c r="I58" s="173"/>
      <c r="J58" s="174">
        <f>J88</f>
        <v>0</v>
      </c>
      <c r="K58" s="175"/>
    </row>
    <row r="59" spans="2:11" s="8" customFormat="1" ht="19.9" customHeight="1">
      <c r="B59" s="169"/>
      <c r="C59" s="170"/>
      <c r="D59" s="171" t="s">
        <v>801</v>
      </c>
      <c r="E59" s="172"/>
      <c r="F59" s="172"/>
      <c r="G59" s="172"/>
      <c r="H59" s="172"/>
      <c r="I59" s="173"/>
      <c r="J59" s="174">
        <f>J90</f>
        <v>0</v>
      </c>
      <c r="K59" s="175"/>
    </row>
    <row r="60" spans="2:11" s="8" customFormat="1" ht="19.9" customHeight="1">
      <c r="B60" s="169"/>
      <c r="C60" s="170"/>
      <c r="D60" s="171" t="s">
        <v>802</v>
      </c>
      <c r="E60" s="172"/>
      <c r="F60" s="172"/>
      <c r="G60" s="172"/>
      <c r="H60" s="172"/>
      <c r="I60" s="173"/>
      <c r="J60" s="174">
        <f>J92</f>
        <v>0</v>
      </c>
      <c r="K60" s="175"/>
    </row>
    <row r="61" spans="2:11" s="8" customFormat="1" ht="19.9" customHeight="1">
      <c r="B61" s="169"/>
      <c r="C61" s="170"/>
      <c r="D61" s="171" t="s">
        <v>803</v>
      </c>
      <c r="E61" s="172"/>
      <c r="F61" s="172"/>
      <c r="G61" s="172"/>
      <c r="H61" s="172"/>
      <c r="I61" s="173"/>
      <c r="J61" s="174">
        <f>J94</f>
        <v>0</v>
      </c>
      <c r="K61" s="175"/>
    </row>
    <row r="62" spans="2:11" s="8" customFormat="1" ht="19.9" customHeight="1">
      <c r="B62" s="169"/>
      <c r="C62" s="170"/>
      <c r="D62" s="171" t="s">
        <v>804</v>
      </c>
      <c r="E62" s="172"/>
      <c r="F62" s="172"/>
      <c r="G62" s="172"/>
      <c r="H62" s="172"/>
      <c r="I62" s="173"/>
      <c r="J62" s="174">
        <f>J96</f>
        <v>0</v>
      </c>
      <c r="K62" s="175"/>
    </row>
    <row r="63" spans="2:11" s="8" customFormat="1" ht="19.9" customHeight="1">
      <c r="B63" s="169"/>
      <c r="C63" s="170"/>
      <c r="D63" s="171" t="s">
        <v>805</v>
      </c>
      <c r="E63" s="172"/>
      <c r="F63" s="172"/>
      <c r="G63" s="172"/>
      <c r="H63" s="172"/>
      <c r="I63" s="173"/>
      <c r="J63" s="174">
        <f>J98</f>
        <v>0</v>
      </c>
      <c r="K63" s="175"/>
    </row>
    <row r="64" spans="2:11" s="8" customFormat="1" ht="19.9" customHeight="1">
      <c r="B64" s="169"/>
      <c r="C64" s="170"/>
      <c r="D64" s="171" t="s">
        <v>806</v>
      </c>
      <c r="E64" s="172"/>
      <c r="F64" s="172"/>
      <c r="G64" s="172"/>
      <c r="H64" s="172"/>
      <c r="I64" s="173"/>
      <c r="J64" s="174">
        <f>J100</f>
        <v>0</v>
      </c>
      <c r="K64" s="175"/>
    </row>
    <row r="65" spans="2:11" s="8" customFormat="1" ht="19.9" customHeight="1">
      <c r="B65" s="169"/>
      <c r="C65" s="170"/>
      <c r="D65" s="171" t="s">
        <v>807</v>
      </c>
      <c r="E65" s="172"/>
      <c r="F65" s="172"/>
      <c r="G65" s="172"/>
      <c r="H65" s="172"/>
      <c r="I65" s="173"/>
      <c r="J65" s="174">
        <f>J102</f>
        <v>0</v>
      </c>
      <c r="K65" s="175"/>
    </row>
    <row r="66" spans="2:11" s="8" customFormat="1" ht="19.9" customHeight="1">
      <c r="B66" s="169"/>
      <c r="C66" s="170"/>
      <c r="D66" s="171" t="s">
        <v>808</v>
      </c>
      <c r="E66" s="172"/>
      <c r="F66" s="172"/>
      <c r="G66" s="172"/>
      <c r="H66" s="172"/>
      <c r="I66" s="173"/>
      <c r="J66" s="174">
        <f>J104</f>
        <v>0</v>
      </c>
      <c r="K66" s="175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31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53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54"/>
      <c r="J72" s="71"/>
      <c r="K72" s="71"/>
      <c r="L72" s="46"/>
    </row>
    <row r="73" spans="2:12" s="1" customFormat="1" ht="36.95" customHeight="1">
      <c r="B73" s="46"/>
      <c r="C73" s="72" t="s">
        <v>130</v>
      </c>
      <c r="I73" s="176"/>
      <c r="L73" s="46"/>
    </row>
    <row r="74" spans="2:12" s="1" customFormat="1" ht="6.95" customHeight="1">
      <c r="B74" s="46"/>
      <c r="I74" s="176"/>
      <c r="L74" s="46"/>
    </row>
    <row r="75" spans="2:12" s="1" customFormat="1" ht="14.4" customHeight="1">
      <c r="B75" s="46"/>
      <c r="C75" s="74" t="s">
        <v>20</v>
      </c>
      <c r="I75" s="176"/>
      <c r="L75" s="46"/>
    </row>
    <row r="76" spans="2:12" s="1" customFormat="1" ht="16.5" customHeight="1">
      <c r="B76" s="46"/>
      <c r="E76" s="177" t="str">
        <f>E7</f>
        <v>MŠ Drtinova - Terénní úprava</v>
      </c>
      <c r="F76" s="74"/>
      <c r="G76" s="74"/>
      <c r="H76" s="74"/>
      <c r="I76" s="176"/>
      <c r="L76" s="46"/>
    </row>
    <row r="77" spans="2:12" s="1" customFormat="1" ht="14.4" customHeight="1">
      <c r="B77" s="46"/>
      <c r="C77" s="74" t="s">
        <v>107</v>
      </c>
      <c r="I77" s="176"/>
      <c r="L77" s="46"/>
    </row>
    <row r="78" spans="2:12" s="1" customFormat="1" ht="17.25" customHeight="1">
      <c r="B78" s="46"/>
      <c r="E78" s="77" t="str">
        <f>E9</f>
        <v>2 - Vedlejší náklady</v>
      </c>
      <c r="F78" s="1"/>
      <c r="G78" s="1"/>
      <c r="H78" s="1"/>
      <c r="I78" s="176"/>
      <c r="L78" s="46"/>
    </row>
    <row r="79" spans="2:12" s="1" customFormat="1" ht="6.95" customHeight="1">
      <c r="B79" s="46"/>
      <c r="I79" s="176"/>
      <c r="L79" s="46"/>
    </row>
    <row r="80" spans="2:12" s="1" customFormat="1" ht="18" customHeight="1">
      <c r="B80" s="46"/>
      <c r="C80" s="74" t="s">
        <v>24</v>
      </c>
      <c r="F80" s="178" t="str">
        <f>F12</f>
        <v>Dvůr Králové nad Labem</v>
      </c>
      <c r="I80" s="179" t="s">
        <v>26</v>
      </c>
      <c r="J80" s="79" t="str">
        <f>IF(J12="","",J12)</f>
        <v>17. 4. 2019</v>
      </c>
      <c r="L80" s="46"/>
    </row>
    <row r="81" spans="2:12" s="1" customFormat="1" ht="6.95" customHeight="1">
      <c r="B81" s="46"/>
      <c r="I81" s="176"/>
      <c r="L81" s="46"/>
    </row>
    <row r="82" spans="2:12" s="1" customFormat="1" ht="13.5">
      <c r="B82" s="46"/>
      <c r="C82" s="74" t="s">
        <v>28</v>
      </c>
      <c r="F82" s="178" t="str">
        <f>E15</f>
        <v>Město Dvůr Králové n.L., Náměstí TGM 38</v>
      </c>
      <c r="I82" s="179" t="s">
        <v>34</v>
      </c>
      <c r="J82" s="178" t="str">
        <f>E21</f>
        <v>arch. Seidlová</v>
      </c>
      <c r="L82" s="46"/>
    </row>
    <row r="83" spans="2:12" s="1" customFormat="1" ht="14.4" customHeight="1">
      <c r="B83" s="46"/>
      <c r="C83" s="74" t="s">
        <v>32</v>
      </c>
      <c r="F83" s="178" t="str">
        <f>IF(E18="","",E18)</f>
        <v/>
      </c>
      <c r="I83" s="176"/>
      <c r="L83" s="46"/>
    </row>
    <row r="84" spans="2:12" s="1" customFormat="1" ht="10.3" customHeight="1">
      <c r="B84" s="46"/>
      <c r="I84" s="176"/>
      <c r="L84" s="46"/>
    </row>
    <row r="85" spans="2:20" s="9" customFormat="1" ht="29.25" customHeight="1">
      <c r="B85" s="180"/>
      <c r="C85" s="181" t="s">
        <v>131</v>
      </c>
      <c r="D85" s="182" t="s">
        <v>57</v>
      </c>
      <c r="E85" s="182" t="s">
        <v>53</v>
      </c>
      <c r="F85" s="182" t="s">
        <v>132</v>
      </c>
      <c r="G85" s="182" t="s">
        <v>133</v>
      </c>
      <c r="H85" s="182" t="s">
        <v>134</v>
      </c>
      <c r="I85" s="183" t="s">
        <v>135</v>
      </c>
      <c r="J85" s="182" t="s">
        <v>111</v>
      </c>
      <c r="K85" s="184" t="s">
        <v>136</v>
      </c>
      <c r="L85" s="180"/>
      <c r="M85" s="92" t="s">
        <v>137</v>
      </c>
      <c r="N85" s="93" t="s">
        <v>42</v>
      </c>
      <c r="O85" s="93" t="s">
        <v>138</v>
      </c>
      <c r="P85" s="93" t="s">
        <v>139</v>
      </c>
      <c r="Q85" s="93" t="s">
        <v>140</v>
      </c>
      <c r="R85" s="93" t="s">
        <v>141</v>
      </c>
      <c r="S85" s="93" t="s">
        <v>142</v>
      </c>
      <c r="T85" s="94" t="s">
        <v>143</v>
      </c>
    </row>
    <row r="86" spans="2:63" s="1" customFormat="1" ht="29.25" customHeight="1">
      <c r="B86" s="46"/>
      <c r="C86" s="96" t="s">
        <v>112</v>
      </c>
      <c r="I86" s="176"/>
      <c r="J86" s="185">
        <f>BK86</f>
        <v>0</v>
      </c>
      <c r="L86" s="46"/>
      <c r="M86" s="95"/>
      <c r="N86" s="82"/>
      <c r="O86" s="82"/>
      <c r="P86" s="186">
        <f>P87</f>
        <v>0</v>
      </c>
      <c r="Q86" s="82"/>
      <c r="R86" s="186">
        <f>R87</f>
        <v>0</v>
      </c>
      <c r="S86" s="82"/>
      <c r="T86" s="187">
        <f>T87</f>
        <v>0</v>
      </c>
      <c r="AT86" s="24" t="s">
        <v>71</v>
      </c>
      <c r="AU86" s="24" t="s">
        <v>113</v>
      </c>
      <c r="BK86" s="188">
        <f>BK87</f>
        <v>0</v>
      </c>
    </row>
    <row r="87" spans="2:63" s="10" customFormat="1" ht="37.4" customHeight="1">
      <c r="B87" s="189"/>
      <c r="D87" s="190" t="s">
        <v>71</v>
      </c>
      <c r="E87" s="191" t="s">
        <v>809</v>
      </c>
      <c r="F87" s="191" t="s">
        <v>810</v>
      </c>
      <c r="I87" s="192"/>
      <c r="J87" s="193">
        <f>BK87</f>
        <v>0</v>
      </c>
      <c r="L87" s="189"/>
      <c r="M87" s="194"/>
      <c r="N87" s="195"/>
      <c r="O87" s="195"/>
      <c r="P87" s="196">
        <f>P88+P90+P92+P94+P96+P98+P100+P102+P104</f>
        <v>0</v>
      </c>
      <c r="Q87" s="195"/>
      <c r="R87" s="196">
        <f>R88+R90+R92+R94+R96+R98+R100+R102+R104</f>
        <v>0</v>
      </c>
      <c r="S87" s="195"/>
      <c r="T87" s="197">
        <f>T88+T90+T92+T94+T96+T98+T100+T102+T104</f>
        <v>0</v>
      </c>
      <c r="AR87" s="190" t="s">
        <v>171</v>
      </c>
      <c r="AT87" s="198" t="s">
        <v>71</v>
      </c>
      <c r="AU87" s="198" t="s">
        <v>72</v>
      </c>
      <c r="AY87" s="190" t="s">
        <v>146</v>
      </c>
      <c r="BK87" s="199">
        <f>BK88+BK90+BK92+BK94+BK96+BK98+BK100+BK102+BK104</f>
        <v>0</v>
      </c>
    </row>
    <row r="88" spans="2:63" s="10" customFormat="1" ht="19.9" customHeight="1">
      <c r="B88" s="189"/>
      <c r="D88" s="190" t="s">
        <v>71</v>
      </c>
      <c r="E88" s="200" t="s">
        <v>811</v>
      </c>
      <c r="F88" s="200" t="s">
        <v>812</v>
      </c>
      <c r="I88" s="192"/>
      <c r="J88" s="201">
        <f>BK88</f>
        <v>0</v>
      </c>
      <c r="L88" s="189"/>
      <c r="M88" s="194"/>
      <c r="N88" s="195"/>
      <c r="O88" s="195"/>
      <c r="P88" s="196">
        <f>P89</f>
        <v>0</v>
      </c>
      <c r="Q88" s="195"/>
      <c r="R88" s="196">
        <f>R89</f>
        <v>0</v>
      </c>
      <c r="S88" s="195"/>
      <c r="T88" s="197">
        <f>T89</f>
        <v>0</v>
      </c>
      <c r="AR88" s="190" t="s">
        <v>171</v>
      </c>
      <c r="AT88" s="198" t="s">
        <v>71</v>
      </c>
      <c r="AU88" s="198" t="s">
        <v>11</v>
      </c>
      <c r="AY88" s="190" t="s">
        <v>146</v>
      </c>
      <c r="BK88" s="199">
        <f>BK89</f>
        <v>0</v>
      </c>
    </row>
    <row r="89" spans="2:65" s="1" customFormat="1" ht="16.5" customHeight="1">
      <c r="B89" s="202"/>
      <c r="C89" s="203" t="s">
        <v>11</v>
      </c>
      <c r="D89" s="203" t="s">
        <v>148</v>
      </c>
      <c r="E89" s="204" t="s">
        <v>813</v>
      </c>
      <c r="F89" s="205" t="s">
        <v>812</v>
      </c>
      <c r="G89" s="206" t="s">
        <v>814</v>
      </c>
      <c r="H89" s="207">
        <v>1</v>
      </c>
      <c r="I89" s="208"/>
      <c r="J89" s="209">
        <f>ROUND(I89*H89,0)</f>
        <v>0</v>
      </c>
      <c r="K89" s="205" t="s">
        <v>152</v>
      </c>
      <c r="L89" s="46"/>
      <c r="M89" s="210" t="s">
        <v>5</v>
      </c>
      <c r="N89" s="211" t="s">
        <v>43</v>
      </c>
      <c r="O89" s="47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4" t="s">
        <v>815</v>
      </c>
      <c r="AT89" s="24" t="s">
        <v>148</v>
      </c>
      <c r="AU89" s="24" t="s">
        <v>80</v>
      </c>
      <c r="AY89" s="24" t="s">
        <v>146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4" t="s">
        <v>11</v>
      </c>
      <c r="BK89" s="214">
        <f>ROUND(I89*H89,0)</f>
        <v>0</v>
      </c>
      <c r="BL89" s="24" t="s">
        <v>815</v>
      </c>
      <c r="BM89" s="24" t="s">
        <v>816</v>
      </c>
    </row>
    <row r="90" spans="2:63" s="10" customFormat="1" ht="29.85" customHeight="1">
      <c r="B90" s="189"/>
      <c r="D90" s="190" t="s">
        <v>71</v>
      </c>
      <c r="E90" s="200" t="s">
        <v>817</v>
      </c>
      <c r="F90" s="200" t="s">
        <v>818</v>
      </c>
      <c r="I90" s="192"/>
      <c r="J90" s="201">
        <f>BK90</f>
        <v>0</v>
      </c>
      <c r="L90" s="189"/>
      <c r="M90" s="194"/>
      <c r="N90" s="195"/>
      <c r="O90" s="195"/>
      <c r="P90" s="196">
        <f>P91</f>
        <v>0</v>
      </c>
      <c r="Q90" s="195"/>
      <c r="R90" s="196">
        <f>R91</f>
        <v>0</v>
      </c>
      <c r="S90" s="195"/>
      <c r="T90" s="197">
        <f>T91</f>
        <v>0</v>
      </c>
      <c r="AR90" s="190" t="s">
        <v>171</v>
      </c>
      <c r="AT90" s="198" t="s">
        <v>71</v>
      </c>
      <c r="AU90" s="198" t="s">
        <v>11</v>
      </c>
      <c r="AY90" s="190" t="s">
        <v>146</v>
      </c>
      <c r="BK90" s="199">
        <f>BK91</f>
        <v>0</v>
      </c>
    </row>
    <row r="91" spans="2:65" s="1" customFormat="1" ht="16.5" customHeight="1">
      <c r="B91" s="202"/>
      <c r="C91" s="203" t="s">
        <v>80</v>
      </c>
      <c r="D91" s="203" t="s">
        <v>148</v>
      </c>
      <c r="E91" s="204" t="s">
        <v>819</v>
      </c>
      <c r="F91" s="205" t="s">
        <v>818</v>
      </c>
      <c r="G91" s="206" t="s">
        <v>814</v>
      </c>
      <c r="H91" s="207">
        <v>1</v>
      </c>
      <c r="I91" s="208"/>
      <c r="J91" s="209">
        <f>ROUND(I91*H91,0)</f>
        <v>0</v>
      </c>
      <c r="K91" s="205" t="s">
        <v>152</v>
      </c>
      <c r="L91" s="46"/>
      <c r="M91" s="210" t="s">
        <v>5</v>
      </c>
      <c r="N91" s="211" t="s">
        <v>43</v>
      </c>
      <c r="O91" s="47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4" t="s">
        <v>815</v>
      </c>
      <c r="AT91" s="24" t="s">
        <v>148</v>
      </c>
      <c r="AU91" s="24" t="s">
        <v>80</v>
      </c>
      <c r="AY91" s="24" t="s">
        <v>146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4" t="s">
        <v>11</v>
      </c>
      <c r="BK91" s="214">
        <f>ROUND(I91*H91,0)</f>
        <v>0</v>
      </c>
      <c r="BL91" s="24" t="s">
        <v>815</v>
      </c>
      <c r="BM91" s="24" t="s">
        <v>820</v>
      </c>
    </row>
    <row r="92" spans="2:63" s="10" customFormat="1" ht="29.85" customHeight="1">
      <c r="B92" s="189"/>
      <c r="D92" s="190" t="s">
        <v>71</v>
      </c>
      <c r="E92" s="200" t="s">
        <v>821</v>
      </c>
      <c r="F92" s="200" t="s">
        <v>822</v>
      </c>
      <c r="I92" s="192"/>
      <c r="J92" s="201">
        <f>BK92</f>
        <v>0</v>
      </c>
      <c r="L92" s="189"/>
      <c r="M92" s="194"/>
      <c r="N92" s="195"/>
      <c r="O92" s="195"/>
      <c r="P92" s="196">
        <f>P93</f>
        <v>0</v>
      </c>
      <c r="Q92" s="195"/>
      <c r="R92" s="196">
        <f>R93</f>
        <v>0</v>
      </c>
      <c r="S92" s="195"/>
      <c r="T92" s="197">
        <f>T93</f>
        <v>0</v>
      </c>
      <c r="AR92" s="190" t="s">
        <v>171</v>
      </c>
      <c r="AT92" s="198" t="s">
        <v>71</v>
      </c>
      <c r="AU92" s="198" t="s">
        <v>11</v>
      </c>
      <c r="AY92" s="190" t="s">
        <v>146</v>
      </c>
      <c r="BK92" s="199">
        <f>BK93</f>
        <v>0</v>
      </c>
    </row>
    <row r="93" spans="2:65" s="1" customFormat="1" ht="16.5" customHeight="1">
      <c r="B93" s="202"/>
      <c r="C93" s="203" t="s">
        <v>162</v>
      </c>
      <c r="D93" s="203" t="s">
        <v>148</v>
      </c>
      <c r="E93" s="204" t="s">
        <v>823</v>
      </c>
      <c r="F93" s="205" t="s">
        <v>822</v>
      </c>
      <c r="G93" s="206" t="s">
        <v>814</v>
      </c>
      <c r="H93" s="207">
        <v>1</v>
      </c>
      <c r="I93" s="208"/>
      <c r="J93" s="209">
        <f>ROUND(I93*H93,0)</f>
        <v>0</v>
      </c>
      <c r="K93" s="205" t="s">
        <v>152</v>
      </c>
      <c r="L93" s="46"/>
      <c r="M93" s="210" t="s">
        <v>5</v>
      </c>
      <c r="N93" s="211" t="s">
        <v>43</v>
      </c>
      <c r="O93" s="47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4" t="s">
        <v>815</v>
      </c>
      <c r="AT93" s="24" t="s">
        <v>148</v>
      </c>
      <c r="AU93" s="24" t="s">
        <v>80</v>
      </c>
      <c r="AY93" s="24" t="s">
        <v>146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4" t="s">
        <v>11</v>
      </c>
      <c r="BK93" s="214">
        <f>ROUND(I93*H93,0)</f>
        <v>0</v>
      </c>
      <c r="BL93" s="24" t="s">
        <v>815</v>
      </c>
      <c r="BM93" s="24" t="s">
        <v>824</v>
      </c>
    </row>
    <row r="94" spans="2:63" s="10" customFormat="1" ht="29.85" customHeight="1">
      <c r="B94" s="189"/>
      <c r="D94" s="190" t="s">
        <v>71</v>
      </c>
      <c r="E94" s="200" t="s">
        <v>825</v>
      </c>
      <c r="F94" s="200" t="s">
        <v>826</v>
      </c>
      <c r="I94" s="192"/>
      <c r="J94" s="201">
        <f>BK94</f>
        <v>0</v>
      </c>
      <c r="L94" s="189"/>
      <c r="M94" s="194"/>
      <c r="N94" s="195"/>
      <c r="O94" s="195"/>
      <c r="P94" s="196">
        <f>P95</f>
        <v>0</v>
      </c>
      <c r="Q94" s="195"/>
      <c r="R94" s="196">
        <f>R95</f>
        <v>0</v>
      </c>
      <c r="S94" s="195"/>
      <c r="T94" s="197">
        <f>T95</f>
        <v>0</v>
      </c>
      <c r="AR94" s="190" t="s">
        <v>171</v>
      </c>
      <c r="AT94" s="198" t="s">
        <v>71</v>
      </c>
      <c r="AU94" s="198" t="s">
        <v>11</v>
      </c>
      <c r="AY94" s="190" t="s">
        <v>146</v>
      </c>
      <c r="BK94" s="199">
        <f>BK95</f>
        <v>0</v>
      </c>
    </row>
    <row r="95" spans="2:65" s="1" customFormat="1" ht="16.5" customHeight="1">
      <c r="B95" s="202"/>
      <c r="C95" s="203" t="s">
        <v>153</v>
      </c>
      <c r="D95" s="203" t="s">
        <v>148</v>
      </c>
      <c r="E95" s="204" t="s">
        <v>827</v>
      </c>
      <c r="F95" s="205" t="s">
        <v>826</v>
      </c>
      <c r="G95" s="206" t="s">
        <v>814</v>
      </c>
      <c r="H95" s="207">
        <v>1</v>
      </c>
      <c r="I95" s="208"/>
      <c r="J95" s="209">
        <f>ROUND(I95*H95,0)</f>
        <v>0</v>
      </c>
      <c r="K95" s="205" t="s">
        <v>152</v>
      </c>
      <c r="L95" s="46"/>
      <c r="M95" s="210" t="s">
        <v>5</v>
      </c>
      <c r="N95" s="211" t="s">
        <v>43</v>
      </c>
      <c r="O95" s="47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4" t="s">
        <v>815</v>
      </c>
      <c r="AT95" s="24" t="s">
        <v>148</v>
      </c>
      <c r="AU95" s="24" t="s">
        <v>80</v>
      </c>
      <c r="AY95" s="24" t="s">
        <v>146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4" t="s">
        <v>11</v>
      </c>
      <c r="BK95" s="214">
        <f>ROUND(I95*H95,0)</f>
        <v>0</v>
      </c>
      <c r="BL95" s="24" t="s">
        <v>815</v>
      </c>
      <c r="BM95" s="24" t="s">
        <v>828</v>
      </c>
    </row>
    <row r="96" spans="2:63" s="10" customFormat="1" ht="29.85" customHeight="1">
      <c r="B96" s="189"/>
      <c r="D96" s="190" t="s">
        <v>71</v>
      </c>
      <c r="E96" s="200" t="s">
        <v>829</v>
      </c>
      <c r="F96" s="200" t="s">
        <v>830</v>
      </c>
      <c r="I96" s="192"/>
      <c r="J96" s="201">
        <f>BK96</f>
        <v>0</v>
      </c>
      <c r="L96" s="189"/>
      <c r="M96" s="194"/>
      <c r="N96" s="195"/>
      <c r="O96" s="195"/>
      <c r="P96" s="196">
        <f>P97</f>
        <v>0</v>
      </c>
      <c r="Q96" s="195"/>
      <c r="R96" s="196">
        <f>R97</f>
        <v>0</v>
      </c>
      <c r="S96" s="195"/>
      <c r="T96" s="197">
        <f>T97</f>
        <v>0</v>
      </c>
      <c r="AR96" s="190" t="s">
        <v>171</v>
      </c>
      <c r="AT96" s="198" t="s">
        <v>71</v>
      </c>
      <c r="AU96" s="198" t="s">
        <v>11</v>
      </c>
      <c r="AY96" s="190" t="s">
        <v>146</v>
      </c>
      <c r="BK96" s="199">
        <f>BK97</f>
        <v>0</v>
      </c>
    </row>
    <row r="97" spans="2:65" s="1" customFormat="1" ht="16.5" customHeight="1">
      <c r="B97" s="202"/>
      <c r="C97" s="203" t="s">
        <v>171</v>
      </c>
      <c r="D97" s="203" t="s">
        <v>148</v>
      </c>
      <c r="E97" s="204" t="s">
        <v>831</v>
      </c>
      <c r="F97" s="205" t="s">
        <v>830</v>
      </c>
      <c r="G97" s="206" t="s">
        <v>814</v>
      </c>
      <c r="H97" s="207">
        <v>1</v>
      </c>
      <c r="I97" s="208"/>
      <c r="J97" s="209">
        <f>ROUND(I97*H97,0)</f>
        <v>0</v>
      </c>
      <c r="K97" s="205" t="s">
        <v>152</v>
      </c>
      <c r="L97" s="46"/>
      <c r="M97" s="210" t="s">
        <v>5</v>
      </c>
      <c r="N97" s="211" t="s">
        <v>43</v>
      </c>
      <c r="O97" s="47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4" t="s">
        <v>815</v>
      </c>
      <c r="AT97" s="24" t="s">
        <v>148</v>
      </c>
      <c r="AU97" s="24" t="s">
        <v>80</v>
      </c>
      <c r="AY97" s="24" t="s">
        <v>146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4" t="s">
        <v>11</v>
      </c>
      <c r="BK97" s="214">
        <f>ROUND(I97*H97,0)</f>
        <v>0</v>
      </c>
      <c r="BL97" s="24" t="s">
        <v>815</v>
      </c>
      <c r="BM97" s="24" t="s">
        <v>832</v>
      </c>
    </row>
    <row r="98" spans="2:63" s="10" customFormat="1" ht="29.85" customHeight="1">
      <c r="B98" s="189"/>
      <c r="D98" s="190" t="s">
        <v>71</v>
      </c>
      <c r="E98" s="200" t="s">
        <v>833</v>
      </c>
      <c r="F98" s="200" t="s">
        <v>834</v>
      </c>
      <c r="I98" s="192"/>
      <c r="J98" s="201">
        <f>BK98</f>
        <v>0</v>
      </c>
      <c r="L98" s="189"/>
      <c r="M98" s="194"/>
      <c r="N98" s="195"/>
      <c r="O98" s="195"/>
      <c r="P98" s="196">
        <f>P99</f>
        <v>0</v>
      </c>
      <c r="Q98" s="195"/>
      <c r="R98" s="196">
        <f>R99</f>
        <v>0</v>
      </c>
      <c r="S98" s="195"/>
      <c r="T98" s="197">
        <f>T99</f>
        <v>0</v>
      </c>
      <c r="AR98" s="190" t="s">
        <v>171</v>
      </c>
      <c r="AT98" s="198" t="s">
        <v>71</v>
      </c>
      <c r="AU98" s="198" t="s">
        <v>11</v>
      </c>
      <c r="AY98" s="190" t="s">
        <v>146</v>
      </c>
      <c r="BK98" s="199">
        <f>BK99</f>
        <v>0</v>
      </c>
    </row>
    <row r="99" spans="2:65" s="1" customFormat="1" ht="16.5" customHeight="1">
      <c r="B99" s="202"/>
      <c r="C99" s="203" t="s">
        <v>177</v>
      </c>
      <c r="D99" s="203" t="s">
        <v>148</v>
      </c>
      <c r="E99" s="204" t="s">
        <v>835</v>
      </c>
      <c r="F99" s="205" t="s">
        <v>834</v>
      </c>
      <c r="G99" s="206" t="s">
        <v>814</v>
      </c>
      <c r="H99" s="207">
        <v>1</v>
      </c>
      <c r="I99" s="208"/>
      <c r="J99" s="209">
        <f>ROUND(I99*H99,0)</f>
        <v>0</v>
      </c>
      <c r="K99" s="205" t="s">
        <v>152</v>
      </c>
      <c r="L99" s="46"/>
      <c r="M99" s="210" t="s">
        <v>5</v>
      </c>
      <c r="N99" s="211" t="s">
        <v>43</v>
      </c>
      <c r="O99" s="47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4" t="s">
        <v>815</v>
      </c>
      <c r="AT99" s="24" t="s">
        <v>148</v>
      </c>
      <c r="AU99" s="24" t="s">
        <v>80</v>
      </c>
      <c r="AY99" s="24" t="s">
        <v>146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4" t="s">
        <v>11</v>
      </c>
      <c r="BK99" s="214">
        <f>ROUND(I99*H99,0)</f>
        <v>0</v>
      </c>
      <c r="BL99" s="24" t="s">
        <v>815</v>
      </c>
      <c r="BM99" s="24" t="s">
        <v>836</v>
      </c>
    </row>
    <row r="100" spans="2:63" s="10" customFormat="1" ht="29.85" customHeight="1">
      <c r="B100" s="189"/>
      <c r="D100" s="190" t="s">
        <v>71</v>
      </c>
      <c r="E100" s="200" t="s">
        <v>837</v>
      </c>
      <c r="F100" s="200" t="s">
        <v>838</v>
      </c>
      <c r="I100" s="192"/>
      <c r="J100" s="201">
        <f>BK100</f>
        <v>0</v>
      </c>
      <c r="L100" s="189"/>
      <c r="M100" s="194"/>
      <c r="N100" s="195"/>
      <c r="O100" s="195"/>
      <c r="P100" s="196">
        <f>P101</f>
        <v>0</v>
      </c>
      <c r="Q100" s="195"/>
      <c r="R100" s="196">
        <f>R101</f>
        <v>0</v>
      </c>
      <c r="S100" s="195"/>
      <c r="T100" s="197">
        <f>T101</f>
        <v>0</v>
      </c>
      <c r="AR100" s="190" t="s">
        <v>171</v>
      </c>
      <c r="AT100" s="198" t="s">
        <v>71</v>
      </c>
      <c r="AU100" s="198" t="s">
        <v>11</v>
      </c>
      <c r="AY100" s="190" t="s">
        <v>146</v>
      </c>
      <c r="BK100" s="199">
        <f>BK101</f>
        <v>0</v>
      </c>
    </row>
    <row r="101" spans="2:65" s="1" customFormat="1" ht="16.5" customHeight="1">
      <c r="B101" s="202"/>
      <c r="C101" s="203" t="s">
        <v>183</v>
      </c>
      <c r="D101" s="203" t="s">
        <v>148</v>
      </c>
      <c r="E101" s="204" t="s">
        <v>839</v>
      </c>
      <c r="F101" s="205" t="s">
        <v>838</v>
      </c>
      <c r="G101" s="206" t="s">
        <v>814</v>
      </c>
      <c r="H101" s="207">
        <v>1</v>
      </c>
      <c r="I101" s="208"/>
      <c r="J101" s="209">
        <f>ROUND(I101*H101,0)</f>
        <v>0</v>
      </c>
      <c r="K101" s="205" t="s">
        <v>152</v>
      </c>
      <c r="L101" s="46"/>
      <c r="M101" s="210" t="s">
        <v>5</v>
      </c>
      <c r="N101" s="211" t="s">
        <v>43</v>
      </c>
      <c r="O101" s="4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4" t="s">
        <v>815</v>
      </c>
      <c r="AT101" s="24" t="s">
        <v>148</v>
      </c>
      <c r="AU101" s="24" t="s">
        <v>80</v>
      </c>
      <c r="AY101" s="24" t="s">
        <v>146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4" t="s">
        <v>11</v>
      </c>
      <c r="BK101" s="214">
        <f>ROUND(I101*H101,0)</f>
        <v>0</v>
      </c>
      <c r="BL101" s="24" t="s">
        <v>815</v>
      </c>
      <c r="BM101" s="24" t="s">
        <v>840</v>
      </c>
    </row>
    <row r="102" spans="2:63" s="10" customFormat="1" ht="29.85" customHeight="1">
      <c r="B102" s="189"/>
      <c r="D102" s="190" t="s">
        <v>71</v>
      </c>
      <c r="E102" s="200" t="s">
        <v>841</v>
      </c>
      <c r="F102" s="200" t="s">
        <v>842</v>
      </c>
      <c r="I102" s="192"/>
      <c r="J102" s="201">
        <f>BK102</f>
        <v>0</v>
      </c>
      <c r="L102" s="189"/>
      <c r="M102" s="194"/>
      <c r="N102" s="195"/>
      <c r="O102" s="195"/>
      <c r="P102" s="196">
        <f>P103</f>
        <v>0</v>
      </c>
      <c r="Q102" s="195"/>
      <c r="R102" s="196">
        <f>R103</f>
        <v>0</v>
      </c>
      <c r="S102" s="195"/>
      <c r="T102" s="197">
        <f>T103</f>
        <v>0</v>
      </c>
      <c r="AR102" s="190" t="s">
        <v>171</v>
      </c>
      <c r="AT102" s="198" t="s">
        <v>71</v>
      </c>
      <c r="AU102" s="198" t="s">
        <v>11</v>
      </c>
      <c r="AY102" s="190" t="s">
        <v>146</v>
      </c>
      <c r="BK102" s="199">
        <f>BK103</f>
        <v>0</v>
      </c>
    </row>
    <row r="103" spans="2:65" s="1" customFormat="1" ht="16.5" customHeight="1">
      <c r="B103" s="202"/>
      <c r="C103" s="203" t="s">
        <v>187</v>
      </c>
      <c r="D103" s="203" t="s">
        <v>148</v>
      </c>
      <c r="E103" s="204" t="s">
        <v>843</v>
      </c>
      <c r="F103" s="205" t="s">
        <v>844</v>
      </c>
      <c r="G103" s="206" t="s">
        <v>814</v>
      </c>
      <c r="H103" s="207">
        <v>1</v>
      </c>
      <c r="I103" s="208"/>
      <c r="J103" s="209">
        <f>ROUND(I103*H103,0)</f>
        <v>0</v>
      </c>
      <c r="K103" s="205" t="s">
        <v>152</v>
      </c>
      <c r="L103" s="46"/>
      <c r="M103" s="210" t="s">
        <v>5</v>
      </c>
      <c r="N103" s="211" t="s">
        <v>43</v>
      </c>
      <c r="O103" s="4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4" t="s">
        <v>815</v>
      </c>
      <c r="AT103" s="24" t="s">
        <v>148</v>
      </c>
      <c r="AU103" s="24" t="s">
        <v>80</v>
      </c>
      <c r="AY103" s="24" t="s">
        <v>146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4" t="s">
        <v>11</v>
      </c>
      <c r="BK103" s="214">
        <f>ROUND(I103*H103,0)</f>
        <v>0</v>
      </c>
      <c r="BL103" s="24" t="s">
        <v>815</v>
      </c>
      <c r="BM103" s="24" t="s">
        <v>845</v>
      </c>
    </row>
    <row r="104" spans="2:63" s="10" customFormat="1" ht="29.85" customHeight="1">
      <c r="B104" s="189"/>
      <c r="D104" s="190" t="s">
        <v>71</v>
      </c>
      <c r="E104" s="200" t="s">
        <v>846</v>
      </c>
      <c r="F104" s="200" t="s">
        <v>847</v>
      </c>
      <c r="I104" s="192"/>
      <c r="J104" s="201">
        <f>BK104</f>
        <v>0</v>
      </c>
      <c r="L104" s="189"/>
      <c r="M104" s="194"/>
      <c r="N104" s="195"/>
      <c r="O104" s="195"/>
      <c r="P104" s="196">
        <f>P105</f>
        <v>0</v>
      </c>
      <c r="Q104" s="195"/>
      <c r="R104" s="196">
        <f>R105</f>
        <v>0</v>
      </c>
      <c r="S104" s="195"/>
      <c r="T104" s="197">
        <f>T105</f>
        <v>0</v>
      </c>
      <c r="AR104" s="190" t="s">
        <v>171</v>
      </c>
      <c r="AT104" s="198" t="s">
        <v>71</v>
      </c>
      <c r="AU104" s="198" t="s">
        <v>11</v>
      </c>
      <c r="AY104" s="190" t="s">
        <v>146</v>
      </c>
      <c r="BK104" s="199">
        <f>BK105</f>
        <v>0</v>
      </c>
    </row>
    <row r="105" spans="2:65" s="1" customFormat="1" ht="16.5" customHeight="1">
      <c r="B105" s="202"/>
      <c r="C105" s="203" t="s">
        <v>194</v>
      </c>
      <c r="D105" s="203" t="s">
        <v>148</v>
      </c>
      <c r="E105" s="204" t="s">
        <v>848</v>
      </c>
      <c r="F105" s="205" t="s">
        <v>847</v>
      </c>
      <c r="G105" s="206" t="s">
        <v>814</v>
      </c>
      <c r="H105" s="207">
        <v>1</v>
      </c>
      <c r="I105" s="208"/>
      <c r="J105" s="209">
        <f>ROUND(I105*H105,0)</f>
        <v>0</v>
      </c>
      <c r="K105" s="205" t="s">
        <v>152</v>
      </c>
      <c r="L105" s="46"/>
      <c r="M105" s="210" t="s">
        <v>5</v>
      </c>
      <c r="N105" s="254" t="s">
        <v>43</v>
      </c>
      <c r="O105" s="251"/>
      <c r="P105" s="252">
        <f>O105*H105</f>
        <v>0</v>
      </c>
      <c r="Q105" s="252">
        <v>0</v>
      </c>
      <c r="R105" s="252">
        <f>Q105*H105</f>
        <v>0</v>
      </c>
      <c r="S105" s="252">
        <v>0</v>
      </c>
      <c r="T105" s="253">
        <f>S105*H105</f>
        <v>0</v>
      </c>
      <c r="AR105" s="24" t="s">
        <v>815</v>
      </c>
      <c r="AT105" s="24" t="s">
        <v>148</v>
      </c>
      <c r="AU105" s="24" t="s">
        <v>80</v>
      </c>
      <c r="AY105" s="24" t="s">
        <v>146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4" t="s">
        <v>11</v>
      </c>
      <c r="BK105" s="214">
        <f>ROUND(I105*H105,0)</f>
        <v>0</v>
      </c>
      <c r="BL105" s="24" t="s">
        <v>815</v>
      </c>
      <c r="BM105" s="24" t="s">
        <v>849</v>
      </c>
    </row>
    <row r="106" spans="2:12" s="1" customFormat="1" ht="6.95" customHeight="1">
      <c r="B106" s="67"/>
      <c r="C106" s="68"/>
      <c r="D106" s="68"/>
      <c r="E106" s="68"/>
      <c r="F106" s="68"/>
      <c r="G106" s="68"/>
      <c r="H106" s="68"/>
      <c r="I106" s="153"/>
      <c r="J106" s="68"/>
      <c r="K106" s="68"/>
      <c r="L106" s="46"/>
    </row>
  </sheetData>
  <autoFilter ref="C85:K105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5" customWidth="1"/>
    <col min="2" max="2" width="1.66796875" style="255" customWidth="1"/>
    <col min="3" max="4" width="5" style="255" customWidth="1"/>
    <col min="5" max="5" width="11.66015625" style="255" customWidth="1"/>
    <col min="6" max="6" width="9.16015625" style="255" customWidth="1"/>
    <col min="7" max="7" width="5" style="255" customWidth="1"/>
    <col min="8" max="8" width="77.83203125" style="255" customWidth="1"/>
    <col min="9" max="10" width="20" style="255" customWidth="1"/>
    <col min="11" max="11" width="1.66796875" style="255" customWidth="1"/>
  </cols>
  <sheetData>
    <row r="1" ht="37.5" customHeight="1"/>
    <row r="2" spans="2:11" ht="7.5" customHeight="1">
      <c r="B2" s="256"/>
      <c r="C2" s="257"/>
      <c r="D2" s="257"/>
      <c r="E2" s="257"/>
      <c r="F2" s="257"/>
      <c r="G2" s="257"/>
      <c r="H2" s="257"/>
      <c r="I2" s="257"/>
      <c r="J2" s="257"/>
      <c r="K2" s="258"/>
    </row>
    <row r="3" spans="2:11" s="14" customFormat="1" ht="45" customHeight="1">
      <c r="B3" s="259"/>
      <c r="C3" s="260" t="s">
        <v>850</v>
      </c>
      <c r="D3" s="260"/>
      <c r="E3" s="260"/>
      <c r="F3" s="260"/>
      <c r="G3" s="260"/>
      <c r="H3" s="260"/>
      <c r="I3" s="260"/>
      <c r="J3" s="260"/>
      <c r="K3" s="261"/>
    </row>
    <row r="4" spans="2:11" ht="25.5" customHeight="1">
      <c r="B4" s="262"/>
      <c r="C4" s="263" t="s">
        <v>851</v>
      </c>
      <c r="D4" s="263"/>
      <c r="E4" s="263"/>
      <c r="F4" s="263"/>
      <c r="G4" s="263"/>
      <c r="H4" s="263"/>
      <c r="I4" s="263"/>
      <c r="J4" s="263"/>
      <c r="K4" s="264"/>
    </row>
    <row r="5" spans="2:11" ht="5.25" customHeight="1">
      <c r="B5" s="262"/>
      <c r="C5" s="265"/>
      <c r="D5" s="265"/>
      <c r="E5" s="265"/>
      <c r="F5" s="265"/>
      <c r="G5" s="265"/>
      <c r="H5" s="265"/>
      <c r="I5" s="265"/>
      <c r="J5" s="265"/>
      <c r="K5" s="264"/>
    </row>
    <row r="6" spans="2:11" ht="15" customHeight="1">
      <c r="B6" s="262"/>
      <c r="C6" s="266" t="s">
        <v>852</v>
      </c>
      <c r="D6" s="266"/>
      <c r="E6" s="266"/>
      <c r="F6" s="266"/>
      <c r="G6" s="266"/>
      <c r="H6" s="266"/>
      <c r="I6" s="266"/>
      <c r="J6" s="266"/>
      <c r="K6" s="264"/>
    </row>
    <row r="7" spans="2:11" ht="15" customHeight="1">
      <c r="B7" s="267"/>
      <c r="C7" s="266" t="s">
        <v>853</v>
      </c>
      <c r="D7" s="266"/>
      <c r="E7" s="266"/>
      <c r="F7" s="266"/>
      <c r="G7" s="266"/>
      <c r="H7" s="266"/>
      <c r="I7" s="266"/>
      <c r="J7" s="266"/>
      <c r="K7" s="264"/>
    </row>
    <row r="8" spans="2:1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ht="15" customHeight="1">
      <c r="B9" s="267"/>
      <c r="C9" s="266" t="s">
        <v>854</v>
      </c>
      <c r="D9" s="266"/>
      <c r="E9" s="266"/>
      <c r="F9" s="266"/>
      <c r="G9" s="266"/>
      <c r="H9" s="266"/>
      <c r="I9" s="266"/>
      <c r="J9" s="266"/>
      <c r="K9" s="264"/>
    </row>
    <row r="10" spans="2:11" ht="15" customHeight="1">
      <c r="B10" s="267"/>
      <c r="C10" s="266"/>
      <c r="D10" s="266" t="s">
        <v>855</v>
      </c>
      <c r="E10" s="266"/>
      <c r="F10" s="266"/>
      <c r="G10" s="266"/>
      <c r="H10" s="266"/>
      <c r="I10" s="266"/>
      <c r="J10" s="266"/>
      <c r="K10" s="264"/>
    </row>
    <row r="11" spans="2:11" ht="15" customHeight="1">
      <c r="B11" s="267"/>
      <c r="C11" s="268"/>
      <c r="D11" s="266" t="s">
        <v>856</v>
      </c>
      <c r="E11" s="266"/>
      <c r="F11" s="266"/>
      <c r="G11" s="266"/>
      <c r="H11" s="266"/>
      <c r="I11" s="266"/>
      <c r="J11" s="266"/>
      <c r="K11" s="264"/>
    </row>
    <row r="12" spans="2:11" ht="12.75" customHeight="1">
      <c r="B12" s="267"/>
      <c r="C12" s="268"/>
      <c r="D12" s="268"/>
      <c r="E12" s="268"/>
      <c r="F12" s="268"/>
      <c r="G12" s="268"/>
      <c r="H12" s="268"/>
      <c r="I12" s="268"/>
      <c r="J12" s="268"/>
      <c r="K12" s="264"/>
    </row>
    <row r="13" spans="2:11" ht="15" customHeight="1">
      <c r="B13" s="267"/>
      <c r="C13" s="268"/>
      <c r="D13" s="266" t="s">
        <v>857</v>
      </c>
      <c r="E13" s="266"/>
      <c r="F13" s="266"/>
      <c r="G13" s="266"/>
      <c r="H13" s="266"/>
      <c r="I13" s="266"/>
      <c r="J13" s="266"/>
      <c r="K13" s="264"/>
    </row>
    <row r="14" spans="2:11" ht="15" customHeight="1">
      <c r="B14" s="267"/>
      <c r="C14" s="268"/>
      <c r="D14" s="266" t="s">
        <v>858</v>
      </c>
      <c r="E14" s="266"/>
      <c r="F14" s="266"/>
      <c r="G14" s="266"/>
      <c r="H14" s="266"/>
      <c r="I14" s="266"/>
      <c r="J14" s="266"/>
      <c r="K14" s="264"/>
    </row>
    <row r="15" spans="2:11" ht="15" customHeight="1">
      <c r="B15" s="267"/>
      <c r="C15" s="268"/>
      <c r="D15" s="266" t="s">
        <v>859</v>
      </c>
      <c r="E15" s="266"/>
      <c r="F15" s="266"/>
      <c r="G15" s="266"/>
      <c r="H15" s="266"/>
      <c r="I15" s="266"/>
      <c r="J15" s="266"/>
      <c r="K15" s="264"/>
    </row>
    <row r="16" spans="2:11" ht="15" customHeight="1">
      <c r="B16" s="267"/>
      <c r="C16" s="268"/>
      <c r="D16" s="268"/>
      <c r="E16" s="269" t="s">
        <v>78</v>
      </c>
      <c r="F16" s="266" t="s">
        <v>860</v>
      </c>
      <c r="G16" s="266"/>
      <c r="H16" s="266"/>
      <c r="I16" s="266"/>
      <c r="J16" s="266"/>
      <c r="K16" s="264"/>
    </row>
    <row r="17" spans="2:11" ht="15" customHeight="1">
      <c r="B17" s="267"/>
      <c r="C17" s="268"/>
      <c r="D17" s="268"/>
      <c r="E17" s="269" t="s">
        <v>861</v>
      </c>
      <c r="F17" s="266" t="s">
        <v>862</v>
      </c>
      <c r="G17" s="266"/>
      <c r="H17" s="266"/>
      <c r="I17" s="266"/>
      <c r="J17" s="266"/>
      <c r="K17" s="264"/>
    </row>
    <row r="18" spans="2:11" ht="15" customHeight="1">
      <c r="B18" s="267"/>
      <c r="C18" s="268"/>
      <c r="D18" s="268"/>
      <c r="E18" s="269" t="s">
        <v>863</v>
      </c>
      <c r="F18" s="266" t="s">
        <v>864</v>
      </c>
      <c r="G18" s="266"/>
      <c r="H18" s="266"/>
      <c r="I18" s="266"/>
      <c r="J18" s="266"/>
      <c r="K18" s="264"/>
    </row>
    <row r="19" spans="2:11" ht="15" customHeight="1">
      <c r="B19" s="267"/>
      <c r="C19" s="268"/>
      <c r="D19" s="268"/>
      <c r="E19" s="269" t="s">
        <v>865</v>
      </c>
      <c r="F19" s="266" t="s">
        <v>866</v>
      </c>
      <c r="G19" s="266"/>
      <c r="H19" s="266"/>
      <c r="I19" s="266"/>
      <c r="J19" s="266"/>
      <c r="K19" s="264"/>
    </row>
    <row r="20" spans="2:11" ht="15" customHeight="1">
      <c r="B20" s="267"/>
      <c r="C20" s="268"/>
      <c r="D20" s="268"/>
      <c r="E20" s="269" t="s">
        <v>867</v>
      </c>
      <c r="F20" s="266" t="s">
        <v>761</v>
      </c>
      <c r="G20" s="266"/>
      <c r="H20" s="266"/>
      <c r="I20" s="266"/>
      <c r="J20" s="266"/>
      <c r="K20" s="264"/>
    </row>
    <row r="21" spans="2:11" ht="15" customHeight="1">
      <c r="B21" s="267"/>
      <c r="C21" s="268"/>
      <c r="D21" s="268"/>
      <c r="E21" s="269" t="s">
        <v>868</v>
      </c>
      <c r="F21" s="266" t="s">
        <v>869</v>
      </c>
      <c r="G21" s="266"/>
      <c r="H21" s="266"/>
      <c r="I21" s="266"/>
      <c r="J21" s="266"/>
      <c r="K21" s="264"/>
    </row>
    <row r="22" spans="2:11" ht="12.75" customHeight="1">
      <c r="B22" s="267"/>
      <c r="C22" s="268"/>
      <c r="D22" s="268"/>
      <c r="E22" s="268"/>
      <c r="F22" s="268"/>
      <c r="G22" s="268"/>
      <c r="H22" s="268"/>
      <c r="I22" s="268"/>
      <c r="J22" s="268"/>
      <c r="K22" s="264"/>
    </row>
    <row r="23" spans="2:11" ht="15" customHeight="1">
      <c r="B23" s="267"/>
      <c r="C23" s="266" t="s">
        <v>870</v>
      </c>
      <c r="D23" s="266"/>
      <c r="E23" s="266"/>
      <c r="F23" s="266"/>
      <c r="G23" s="266"/>
      <c r="H23" s="266"/>
      <c r="I23" s="266"/>
      <c r="J23" s="266"/>
      <c r="K23" s="264"/>
    </row>
    <row r="24" spans="2:11" ht="15" customHeight="1">
      <c r="B24" s="267"/>
      <c r="C24" s="266" t="s">
        <v>871</v>
      </c>
      <c r="D24" s="266"/>
      <c r="E24" s="266"/>
      <c r="F24" s="266"/>
      <c r="G24" s="266"/>
      <c r="H24" s="266"/>
      <c r="I24" s="266"/>
      <c r="J24" s="266"/>
      <c r="K24" s="264"/>
    </row>
    <row r="25" spans="2:11" ht="15" customHeight="1">
      <c r="B25" s="267"/>
      <c r="C25" s="266"/>
      <c r="D25" s="266" t="s">
        <v>872</v>
      </c>
      <c r="E25" s="266"/>
      <c r="F25" s="266"/>
      <c r="G25" s="266"/>
      <c r="H25" s="266"/>
      <c r="I25" s="266"/>
      <c r="J25" s="266"/>
      <c r="K25" s="264"/>
    </row>
    <row r="26" spans="2:11" ht="15" customHeight="1">
      <c r="B26" s="267"/>
      <c r="C26" s="268"/>
      <c r="D26" s="266" t="s">
        <v>873</v>
      </c>
      <c r="E26" s="266"/>
      <c r="F26" s="266"/>
      <c r="G26" s="266"/>
      <c r="H26" s="266"/>
      <c r="I26" s="266"/>
      <c r="J26" s="266"/>
      <c r="K26" s="264"/>
    </row>
    <row r="27" spans="2:11" ht="12.75" customHeight="1">
      <c r="B27" s="267"/>
      <c r="C27" s="268"/>
      <c r="D27" s="268"/>
      <c r="E27" s="268"/>
      <c r="F27" s="268"/>
      <c r="G27" s="268"/>
      <c r="H27" s="268"/>
      <c r="I27" s="268"/>
      <c r="J27" s="268"/>
      <c r="K27" s="264"/>
    </row>
    <row r="28" spans="2:11" ht="15" customHeight="1">
      <c r="B28" s="267"/>
      <c r="C28" s="268"/>
      <c r="D28" s="266" t="s">
        <v>874</v>
      </c>
      <c r="E28" s="266"/>
      <c r="F28" s="266"/>
      <c r="G28" s="266"/>
      <c r="H28" s="266"/>
      <c r="I28" s="266"/>
      <c r="J28" s="266"/>
      <c r="K28" s="264"/>
    </row>
    <row r="29" spans="2:11" ht="15" customHeight="1">
      <c r="B29" s="267"/>
      <c r="C29" s="268"/>
      <c r="D29" s="266" t="s">
        <v>875</v>
      </c>
      <c r="E29" s="266"/>
      <c r="F29" s="266"/>
      <c r="G29" s="266"/>
      <c r="H29" s="266"/>
      <c r="I29" s="266"/>
      <c r="J29" s="266"/>
      <c r="K29" s="264"/>
    </row>
    <row r="30" spans="2:11" ht="12.75" customHeight="1">
      <c r="B30" s="267"/>
      <c r="C30" s="268"/>
      <c r="D30" s="268"/>
      <c r="E30" s="268"/>
      <c r="F30" s="268"/>
      <c r="G30" s="268"/>
      <c r="H30" s="268"/>
      <c r="I30" s="268"/>
      <c r="J30" s="268"/>
      <c r="K30" s="264"/>
    </row>
    <row r="31" spans="2:11" ht="15" customHeight="1">
      <c r="B31" s="267"/>
      <c r="C31" s="268"/>
      <c r="D31" s="266" t="s">
        <v>876</v>
      </c>
      <c r="E31" s="266"/>
      <c r="F31" s="266"/>
      <c r="G31" s="266"/>
      <c r="H31" s="266"/>
      <c r="I31" s="266"/>
      <c r="J31" s="266"/>
      <c r="K31" s="264"/>
    </row>
    <row r="32" spans="2:11" ht="15" customHeight="1">
      <c r="B32" s="267"/>
      <c r="C32" s="268"/>
      <c r="D32" s="266" t="s">
        <v>877</v>
      </c>
      <c r="E32" s="266"/>
      <c r="F32" s="266"/>
      <c r="G32" s="266"/>
      <c r="H32" s="266"/>
      <c r="I32" s="266"/>
      <c r="J32" s="266"/>
      <c r="K32" s="264"/>
    </row>
    <row r="33" spans="2:11" ht="15" customHeight="1">
      <c r="B33" s="267"/>
      <c r="C33" s="268"/>
      <c r="D33" s="266" t="s">
        <v>878</v>
      </c>
      <c r="E33" s="266"/>
      <c r="F33" s="266"/>
      <c r="G33" s="266"/>
      <c r="H33" s="266"/>
      <c r="I33" s="266"/>
      <c r="J33" s="266"/>
      <c r="K33" s="264"/>
    </row>
    <row r="34" spans="2:11" ht="15" customHeight="1">
      <c r="B34" s="267"/>
      <c r="C34" s="268"/>
      <c r="D34" s="266"/>
      <c r="E34" s="270" t="s">
        <v>131</v>
      </c>
      <c r="F34" s="266"/>
      <c r="G34" s="266" t="s">
        <v>879</v>
      </c>
      <c r="H34" s="266"/>
      <c r="I34" s="266"/>
      <c r="J34" s="266"/>
      <c r="K34" s="264"/>
    </row>
    <row r="35" spans="2:11" ht="30.75" customHeight="1">
      <c r="B35" s="267"/>
      <c r="C35" s="268"/>
      <c r="D35" s="266"/>
      <c r="E35" s="270" t="s">
        <v>880</v>
      </c>
      <c r="F35" s="266"/>
      <c r="G35" s="266" t="s">
        <v>881</v>
      </c>
      <c r="H35" s="266"/>
      <c r="I35" s="266"/>
      <c r="J35" s="266"/>
      <c r="K35" s="264"/>
    </row>
    <row r="36" spans="2:11" ht="15" customHeight="1">
      <c r="B36" s="267"/>
      <c r="C36" s="268"/>
      <c r="D36" s="266"/>
      <c r="E36" s="270" t="s">
        <v>53</v>
      </c>
      <c r="F36" s="266"/>
      <c r="G36" s="266" t="s">
        <v>882</v>
      </c>
      <c r="H36" s="266"/>
      <c r="I36" s="266"/>
      <c r="J36" s="266"/>
      <c r="K36" s="264"/>
    </row>
    <row r="37" spans="2:11" ht="15" customHeight="1">
      <c r="B37" s="267"/>
      <c r="C37" s="268"/>
      <c r="D37" s="266"/>
      <c r="E37" s="270" t="s">
        <v>132</v>
      </c>
      <c r="F37" s="266"/>
      <c r="G37" s="266" t="s">
        <v>883</v>
      </c>
      <c r="H37" s="266"/>
      <c r="I37" s="266"/>
      <c r="J37" s="266"/>
      <c r="K37" s="264"/>
    </row>
    <row r="38" spans="2:11" ht="15" customHeight="1">
      <c r="B38" s="267"/>
      <c r="C38" s="268"/>
      <c r="D38" s="266"/>
      <c r="E38" s="270" t="s">
        <v>133</v>
      </c>
      <c r="F38" s="266"/>
      <c r="G38" s="266" t="s">
        <v>884</v>
      </c>
      <c r="H38" s="266"/>
      <c r="I38" s="266"/>
      <c r="J38" s="266"/>
      <c r="K38" s="264"/>
    </row>
    <row r="39" spans="2:11" ht="15" customHeight="1">
      <c r="B39" s="267"/>
      <c r="C39" s="268"/>
      <c r="D39" s="266"/>
      <c r="E39" s="270" t="s">
        <v>134</v>
      </c>
      <c r="F39" s="266"/>
      <c r="G39" s="266" t="s">
        <v>885</v>
      </c>
      <c r="H39" s="266"/>
      <c r="I39" s="266"/>
      <c r="J39" s="266"/>
      <c r="K39" s="264"/>
    </row>
    <row r="40" spans="2:11" ht="15" customHeight="1">
      <c r="B40" s="267"/>
      <c r="C40" s="268"/>
      <c r="D40" s="266"/>
      <c r="E40" s="270" t="s">
        <v>886</v>
      </c>
      <c r="F40" s="266"/>
      <c r="G40" s="266" t="s">
        <v>887</v>
      </c>
      <c r="H40" s="266"/>
      <c r="I40" s="266"/>
      <c r="J40" s="266"/>
      <c r="K40" s="264"/>
    </row>
    <row r="41" spans="2:11" ht="15" customHeight="1">
      <c r="B41" s="267"/>
      <c r="C41" s="268"/>
      <c r="D41" s="266"/>
      <c r="E41" s="270"/>
      <c r="F41" s="266"/>
      <c r="G41" s="266" t="s">
        <v>888</v>
      </c>
      <c r="H41" s="266"/>
      <c r="I41" s="266"/>
      <c r="J41" s="266"/>
      <c r="K41" s="264"/>
    </row>
    <row r="42" spans="2:11" ht="15" customHeight="1">
      <c r="B42" s="267"/>
      <c r="C42" s="268"/>
      <c r="D42" s="266"/>
      <c r="E42" s="270" t="s">
        <v>889</v>
      </c>
      <c r="F42" s="266"/>
      <c r="G42" s="266" t="s">
        <v>890</v>
      </c>
      <c r="H42" s="266"/>
      <c r="I42" s="266"/>
      <c r="J42" s="266"/>
      <c r="K42" s="264"/>
    </row>
    <row r="43" spans="2:11" ht="15" customHeight="1">
      <c r="B43" s="267"/>
      <c r="C43" s="268"/>
      <c r="D43" s="266"/>
      <c r="E43" s="270" t="s">
        <v>136</v>
      </c>
      <c r="F43" s="266"/>
      <c r="G43" s="266" t="s">
        <v>891</v>
      </c>
      <c r="H43" s="266"/>
      <c r="I43" s="266"/>
      <c r="J43" s="266"/>
      <c r="K43" s="264"/>
    </row>
    <row r="44" spans="2:11" ht="12.75" customHeight="1">
      <c r="B44" s="267"/>
      <c r="C44" s="268"/>
      <c r="D44" s="266"/>
      <c r="E44" s="266"/>
      <c r="F44" s="266"/>
      <c r="G44" s="266"/>
      <c r="H44" s="266"/>
      <c r="I44" s="266"/>
      <c r="J44" s="266"/>
      <c r="K44" s="264"/>
    </row>
    <row r="45" spans="2:11" ht="15" customHeight="1">
      <c r="B45" s="267"/>
      <c r="C45" s="268"/>
      <c r="D45" s="266" t="s">
        <v>892</v>
      </c>
      <c r="E45" s="266"/>
      <c r="F45" s="266"/>
      <c r="G45" s="266"/>
      <c r="H45" s="266"/>
      <c r="I45" s="266"/>
      <c r="J45" s="266"/>
      <c r="K45" s="264"/>
    </row>
    <row r="46" spans="2:11" ht="15" customHeight="1">
      <c r="B46" s="267"/>
      <c r="C46" s="268"/>
      <c r="D46" s="268"/>
      <c r="E46" s="266" t="s">
        <v>893</v>
      </c>
      <c r="F46" s="266"/>
      <c r="G46" s="266"/>
      <c r="H46" s="266"/>
      <c r="I46" s="266"/>
      <c r="J46" s="266"/>
      <c r="K46" s="264"/>
    </row>
    <row r="47" spans="2:11" ht="15" customHeight="1">
      <c r="B47" s="267"/>
      <c r="C47" s="268"/>
      <c r="D47" s="268"/>
      <c r="E47" s="266" t="s">
        <v>894</v>
      </c>
      <c r="F47" s="266"/>
      <c r="G47" s="266"/>
      <c r="H47" s="266"/>
      <c r="I47" s="266"/>
      <c r="J47" s="266"/>
      <c r="K47" s="264"/>
    </row>
    <row r="48" spans="2:11" ht="15" customHeight="1">
      <c r="B48" s="267"/>
      <c r="C48" s="268"/>
      <c r="D48" s="268"/>
      <c r="E48" s="266" t="s">
        <v>895</v>
      </c>
      <c r="F48" s="266"/>
      <c r="G48" s="266"/>
      <c r="H48" s="266"/>
      <c r="I48" s="266"/>
      <c r="J48" s="266"/>
      <c r="K48" s="264"/>
    </row>
    <row r="49" spans="2:11" ht="15" customHeight="1">
      <c r="B49" s="267"/>
      <c r="C49" s="268"/>
      <c r="D49" s="266" t="s">
        <v>896</v>
      </c>
      <c r="E49" s="266"/>
      <c r="F49" s="266"/>
      <c r="G49" s="266"/>
      <c r="H49" s="266"/>
      <c r="I49" s="266"/>
      <c r="J49" s="266"/>
      <c r="K49" s="264"/>
    </row>
    <row r="50" spans="2:11" ht="25.5" customHeight="1">
      <c r="B50" s="262"/>
      <c r="C50" s="263" t="s">
        <v>897</v>
      </c>
      <c r="D50" s="263"/>
      <c r="E50" s="263"/>
      <c r="F50" s="263"/>
      <c r="G50" s="263"/>
      <c r="H50" s="263"/>
      <c r="I50" s="263"/>
      <c r="J50" s="263"/>
      <c r="K50" s="264"/>
    </row>
    <row r="51" spans="2:11" ht="5.25" customHeight="1">
      <c r="B51" s="262"/>
      <c r="C51" s="265"/>
      <c r="D51" s="265"/>
      <c r="E51" s="265"/>
      <c r="F51" s="265"/>
      <c r="G51" s="265"/>
      <c r="H51" s="265"/>
      <c r="I51" s="265"/>
      <c r="J51" s="265"/>
      <c r="K51" s="264"/>
    </row>
    <row r="52" spans="2:11" ht="15" customHeight="1">
      <c r="B52" s="262"/>
      <c r="C52" s="266" t="s">
        <v>898</v>
      </c>
      <c r="D52" s="266"/>
      <c r="E52" s="266"/>
      <c r="F52" s="266"/>
      <c r="G52" s="266"/>
      <c r="H52" s="266"/>
      <c r="I52" s="266"/>
      <c r="J52" s="266"/>
      <c r="K52" s="264"/>
    </row>
    <row r="53" spans="2:11" ht="15" customHeight="1">
      <c r="B53" s="262"/>
      <c r="C53" s="266" t="s">
        <v>899</v>
      </c>
      <c r="D53" s="266"/>
      <c r="E53" s="266"/>
      <c r="F53" s="266"/>
      <c r="G53" s="266"/>
      <c r="H53" s="266"/>
      <c r="I53" s="266"/>
      <c r="J53" s="266"/>
      <c r="K53" s="264"/>
    </row>
    <row r="54" spans="2:11" ht="12.75" customHeight="1">
      <c r="B54" s="262"/>
      <c r="C54" s="266"/>
      <c r="D54" s="266"/>
      <c r="E54" s="266"/>
      <c r="F54" s="266"/>
      <c r="G54" s="266"/>
      <c r="H54" s="266"/>
      <c r="I54" s="266"/>
      <c r="J54" s="266"/>
      <c r="K54" s="264"/>
    </row>
    <row r="55" spans="2:11" ht="15" customHeight="1">
      <c r="B55" s="262"/>
      <c r="C55" s="266" t="s">
        <v>900</v>
      </c>
      <c r="D55" s="266"/>
      <c r="E55" s="266"/>
      <c r="F55" s="266"/>
      <c r="G55" s="266"/>
      <c r="H55" s="266"/>
      <c r="I55" s="266"/>
      <c r="J55" s="266"/>
      <c r="K55" s="264"/>
    </row>
    <row r="56" spans="2:11" ht="15" customHeight="1">
      <c r="B56" s="262"/>
      <c r="C56" s="268"/>
      <c r="D56" s="266" t="s">
        <v>901</v>
      </c>
      <c r="E56" s="266"/>
      <c r="F56" s="266"/>
      <c r="G56" s="266"/>
      <c r="H56" s="266"/>
      <c r="I56" s="266"/>
      <c r="J56" s="266"/>
      <c r="K56" s="264"/>
    </row>
    <row r="57" spans="2:11" ht="15" customHeight="1">
      <c r="B57" s="262"/>
      <c r="C57" s="268"/>
      <c r="D57" s="266" t="s">
        <v>902</v>
      </c>
      <c r="E57" s="266"/>
      <c r="F57" s="266"/>
      <c r="G57" s="266"/>
      <c r="H57" s="266"/>
      <c r="I57" s="266"/>
      <c r="J57" s="266"/>
      <c r="K57" s="264"/>
    </row>
    <row r="58" spans="2:11" ht="15" customHeight="1">
      <c r="B58" s="262"/>
      <c r="C58" s="268"/>
      <c r="D58" s="266" t="s">
        <v>903</v>
      </c>
      <c r="E58" s="266"/>
      <c r="F58" s="266"/>
      <c r="G58" s="266"/>
      <c r="H58" s="266"/>
      <c r="I58" s="266"/>
      <c r="J58" s="266"/>
      <c r="K58" s="264"/>
    </row>
    <row r="59" spans="2:11" ht="15" customHeight="1">
      <c r="B59" s="262"/>
      <c r="C59" s="268"/>
      <c r="D59" s="266" t="s">
        <v>904</v>
      </c>
      <c r="E59" s="266"/>
      <c r="F59" s="266"/>
      <c r="G59" s="266"/>
      <c r="H59" s="266"/>
      <c r="I59" s="266"/>
      <c r="J59" s="266"/>
      <c r="K59" s="264"/>
    </row>
    <row r="60" spans="2:11" ht="15" customHeight="1">
      <c r="B60" s="262"/>
      <c r="C60" s="268"/>
      <c r="D60" s="271" t="s">
        <v>905</v>
      </c>
      <c r="E60" s="271"/>
      <c r="F60" s="271"/>
      <c r="G60" s="271"/>
      <c r="H60" s="271"/>
      <c r="I60" s="271"/>
      <c r="J60" s="271"/>
      <c r="K60" s="264"/>
    </row>
    <row r="61" spans="2:11" ht="15" customHeight="1">
      <c r="B61" s="262"/>
      <c r="C61" s="268"/>
      <c r="D61" s="266" t="s">
        <v>906</v>
      </c>
      <c r="E61" s="266"/>
      <c r="F61" s="266"/>
      <c r="G61" s="266"/>
      <c r="H61" s="266"/>
      <c r="I61" s="266"/>
      <c r="J61" s="266"/>
      <c r="K61" s="264"/>
    </row>
    <row r="62" spans="2:11" ht="12.75" customHeight="1">
      <c r="B62" s="262"/>
      <c r="C62" s="268"/>
      <c r="D62" s="268"/>
      <c r="E62" s="272"/>
      <c r="F62" s="268"/>
      <c r="G62" s="268"/>
      <c r="H62" s="268"/>
      <c r="I62" s="268"/>
      <c r="J62" s="268"/>
      <c r="K62" s="264"/>
    </row>
    <row r="63" spans="2:11" ht="15" customHeight="1">
      <c r="B63" s="262"/>
      <c r="C63" s="268"/>
      <c r="D63" s="266" t="s">
        <v>907</v>
      </c>
      <c r="E63" s="266"/>
      <c r="F63" s="266"/>
      <c r="G63" s="266"/>
      <c r="H63" s="266"/>
      <c r="I63" s="266"/>
      <c r="J63" s="266"/>
      <c r="K63" s="264"/>
    </row>
    <row r="64" spans="2:11" ht="15" customHeight="1">
      <c r="B64" s="262"/>
      <c r="C64" s="268"/>
      <c r="D64" s="271" t="s">
        <v>908</v>
      </c>
      <c r="E64" s="271"/>
      <c r="F64" s="271"/>
      <c r="G64" s="271"/>
      <c r="H64" s="271"/>
      <c r="I64" s="271"/>
      <c r="J64" s="271"/>
      <c r="K64" s="264"/>
    </row>
    <row r="65" spans="2:11" ht="15" customHeight="1">
      <c r="B65" s="262"/>
      <c r="C65" s="268"/>
      <c r="D65" s="266" t="s">
        <v>909</v>
      </c>
      <c r="E65" s="266"/>
      <c r="F65" s="266"/>
      <c r="G65" s="266"/>
      <c r="H65" s="266"/>
      <c r="I65" s="266"/>
      <c r="J65" s="266"/>
      <c r="K65" s="264"/>
    </row>
    <row r="66" spans="2:11" ht="15" customHeight="1">
      <c r="B66" s="262"/>
      <c r="C66" s="268"/>
      <c r="D66" s="266" t="s">
        <v>910</v>
      </c>
      <c r="E66" s="266"/>
      <c r="F66" s="266"/>
      <c r="G66" s="266"/>
      <c r="H66" s="266"/>
      <c r="I66" s="266"/>
      <c r="J66" s="266"/>
      <c r="K66" s="264"/>
    </row>
    <row r="67" spans="2:11" ht="15" customHeight="1">
      <c r="B67" s="262"/>
      <c r="C67" s="268"/>
      <c r="D67" s="266" t="s">
        <v>911</v>
      </c>
      <c r="E67" s="266"/>
      <c r="F67" s="266"/>
      <c r="G67" s="266"/>
      <c r="H67" s="266"/>
      <c r="I67" s="266"/>
      <c r="J67" s="266"/>
      <c r="K67" s="264"/>
    </row>
    <row r="68" spans="2:11" ht="15" customHeight="1">
      <c r="B68" s="262"/>
      <c r="C68" s="268"/>
      <c r="D68" s="266" t="s">
        <v>912</v>
      </c>
      <c r="E68" s="266"/>
      <c r="F68" s="266"/>
      <c r="G68" s="266"/>
      <c r="H68" s="266"/>
      <c r="I68" s="266"/>
      <c r="J68" s="266"/>
      <c r="K68" s="264"/>
    </row>
    <row r="69" spans="2:11" ht="12.75" customHeight="1">
      <c r="B69" s="273"/>
      <c r="C69" s="274"/>
      <c r="D69" s="274"/>
      <c r="E69" s="274"/>
      <c r="F69" s="274"/>
      <c r="G69" s="274"/>
      <c r="H69" s="274"/>
      <c r="I69" s="274"/>
      <c r="J69" s="274"/>
      <c r="K69" s="275"/>
    </row>
    <row r="70" spans="2:11" ht="18.75" customHeight="1">
      <c r="B70" s="276"/>
      <c r="C70" s="276"/>
      <c r="D70" s="276"/>
      <c r="E70" s="276"/>
      <c r="F70" s="276"/>
      <c r="G70" s="276"/>
      <c r="H70" s="276"/>
      <c r="I70" s="276"/>
      <c r="J70" s="276"/>
      <c r="K70" s="277"/>
    </row>
    <row r="71" spans="2:11" ht="18.7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</row>
    <row r="72" spans="2:11" ht="7.5" customHeight="1">
      <c r="B72" s="278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ht="45" customHeight="1">
      <c r="B73" s="281"/>
      <c r="C73" s="282" t="s">
        <v>87</v>
      </c>
      <c r="D73" s="282"/>
      <c r="E73" s="282"/>
      <c r="F73" s="282"/>
      <c r="G73" s="282"/>
      <c r="H73" s="282"/>
      <c r="I73" s="282"/>
      <c r="J73" s="282"/>
      <c r="K73" s="283"/>
    </row>
    <row r="74" spans="2:11" ht="17.25" customHeight="1">
      <c r="B74" s="281"/>
      <c r="C74" s="284" t="s">
        <v>913</v>
      </c>
      <c r="D74" s="284"/>
      <c r="E74" s="284"/>
      <c r="F74" s="284" t="s">
        <v>914</v>
      </c>
      <c r="G74" s="285"/>
      <c r="H74" s="284" t="s">
        <v>132</v>
      </c>
      <c r="I74" s="284" t="s">
        <v>57</v>
      </c>
      <c r="J74" s="284" t="s">
        <v>915</v>
      </c>
      <c r="K74" s="283"/>
    </row>
    <row r="75" spans="2:11" ht="17.25" customHeight="1">
      <c r="B75" s="281"/>
      <c r="C75" s="286" t="s">
        <v>916</v>
      </c>
      <c r="D75" s="286"/>
      <c r="E75" s="286"/>
      <c r="F75" s="287" t="s">
        <v>917</v>
      </c>
      <c r="G75" s="288"/>
      <c r="H75" s="286"/>
      <c r="I75" s="286"/>
      <c r="J75" s="286" t="s">
        <v>918</v>
      </c>
      <c r="K75" s="283"/>
    </row>
    <row r="76" spans="2:11" ht="5.25" customHeight="1">
      <c r="B76" s="281"/>
      <c r="C76" s="289"/>
      <c r="D76" s="289"/>
      <c r="E76" s="289"/>
      <c r="F76" s="289"/>
      <c r="G76" s="290"/>
      <c r="H76" s="289"/>
      <c r="I76" s="289"/>
      <c r="J76" s="289"/>
      <c r="K76" s="283"/>
    </row>
    <row r="77" spans="2:11" ht="15" customHeight="1">
      <c r="B77" s="281"/>
      <c r="C77" s="270" t="s">
        <v>53</v>
      </c>
      <c r="D77" s="289"/>
      <c r="E77" s="289"/>
      <c r="F77" s="291" t="s">
        <v>919</v>
      </c>
      <c r="G77" s="290"/>
      <c r="H77" s="270" t="s">
        <v>920</v>
      </c>
      <c r="I77" s="270" t="s">
        <v>921</v>
      </c>
      <c r="J77" s="270">
        <v>20</v>
      </c>
      <c r="K77" s="283"/>
    </row>
    <row r="78" spans="2:11" ht="15" customHeight="1">
      <c r="B78" s="281"/>
      <c r="C78" s="270" t="s">
        <v>922</v>
      </c>
      <c r="D78" s="270"/>
      <c r="E78" s="270"/>
      <c r="F78" s="291" t="s">
        <v>919</v>
      </c>
      <c r="G78" s="290"/>
      <c r="H78" s="270" t="s">
        <v>923</v>
      </c>
      <c r="I78" s="270" t="s">
        <v>921</v>
      </c>
      <c r="J78" s="270">
        <v>120</v>
      </c>
      <c r="K78" s="283"/>
    </row>
    <row r="79" spans="2:11" ht="15" customHeight="1">
      <c r="B79" s="292"/>
      <c r="C79" s="270" t="s">
        <v>924</v>
      </c>
      <c r="D79" s="270"/>
      <c r="E79" s="270"/>
      <c r="F79" s="291" t="s">
        <v>925</v>
      </c>
      <c r="G79" s="290"/>
      <c r="H79" s="270" t="s">
        <v>926</v>
      </c>
      <c r="I79" s="270" t="s">
        <v>921</v>
      </c>
      <c r="J79" s="270">
        <v>50</v>
      </c>
      <c r="K79" s="283"/>
    </row>
    <row r="80" spans="2:11" ht="15" customHeight="1">
      <c r="B80" s="292"/>
      <c r="C80" s="270" t="s">
        <v>927</v>
      </c>
      <c r="D80" s="270"/>
      <c r="E80" s="270"/>
      <c r="F80" s="291" t="s">
        <v>919</v>
      </c>
      <c r="G80" s="290"/>
      <c r="H80" s="270" t="s">
        <v>928</v>
      </c>
      <c r="I80" s="270" t="s">
        <v>929</v>
      </c>
      <c r="J80" s="270"/>
      <c r="K80" s="283"/>
    </row>
    <row r="81" spans="2:11" ht="15" customHeight="1">
      <c r="B81" s="292"/>
      <c r="C81" s="293" t="s">
        <v>930</v>
      </c>
      <c r="D81" s="293"/>
      <c r="E81" s="293"/>
      <c r="F81" s="294" t="s">
        <v>925</v>
      </c>
      <c r="G81" s="293"/>
      <c r="H81" s="293" t="s">
        <v>931</v>
      </c>
      <c r="I81" s="293" t="s">
        <v>921</v>
      </c>
      <c r="J81" s="293">
        <v>15</v>
      </c>
      <c r="K81" s="283"/>
    </row>
    <row r="82" spans="2:11" ht="15" customHeight="1">
      <c r="B82" s="292"/>
      <c r="C82" s="293" t="s">
        <v>932</v>
      </c>
      <c r="D82" s="293"/>
      <c r="E82" s="293"/>
      <c r="F82" s="294" t="s">
        <v>925</v>
      </c>
      <c r="G82" s="293"/>
      <c r="H82" s="293" t="s">
        <v>933</v>
      </c>
      <c r="I82" s="293" t="s">
        <v>921</v>
      </c>
      <c r="J82" s="293">
        <v>15</v>
      </c>
      <c r="K82" s="283"/>
    </row>
    <row r="83" spans="2:11" ht="15" customHeight="1">
      <c r="B83" s="292"/>
      <c r="C83" s="293" t="s">
        <v>934</v>
      </c>
      <c r="D83" s="293"/>
      <c r="E83" s="293"/>
      <c r="F83" s="294" t="s">
        <v>925</v>
      </c>
      <c r="G83" s="293"/>
      <c r="H83" s="293" t="s">
        <v>935</v>
      </c>
      <c r="I83" s="293" t="s">
        <v>921</v>
      </c>
      <c r="J83" s="293">
        <v>20</v>
      </c>
      <c r="K83" s="283"/>
    </row>
    <row r="84" spans="2:11" ht="15" customHeight="1">
      <c r="B84" s="292"/>
      <c r="C84" s="293" t="s">
        <v>936</v>
      </c>
      <c r="D84" s="293"/>
      <c r="E84" s="293"/>
      <c r="F84" s="294" t="s">
        <v>925</v>
      </c>
      <c r="G84" s="293"/>
      <c r="H84" s="293" t="s">
        <v>937</v>
      </c>
      <c r="I84" s="293" t="s">
        <v>921</v>
      </c>
      <c r="J84" s="293">
        <v>20</v>
      </c>
      <c r="K84" s="283"/>
    </row>
    <row r="85" spans="2:11" ht="15" customHeight="1">
      <c r="B85" s="292"/>
      <c r="C85" s="270" t="s">
        <v>938</v>
      </c>
      <c r="D85" s="270"/>
      <c r="E85" s="270"/>
      <c r="F85" s="291" t="s">
        <v>925</v>
      </c>
      <c r="G85" s="290"/>
      <c r="H85" s="270" t="s">
        <v>939</v>
      </c>
      <c r="I85" s="270" t="s">
        <v>921</v>
      </c>
      <c r="J85" s="270">
        <v>50</v>
      </c>
      <c r="K85" s="283"/>
    </row>
    <row r="86" spans="2:11" ht="15" customHeight="1">
      <c r="B86" s="292"/>
      <c r="C86" s="270" t="s">
        <v>940</v>
      </c>
      <c r="D86" s="270"/>
      <c r="E86" s="270"/>
      <c r="F86" s="291" t="s">
        <v>925</v>
      </c>
      <c r="G86" s="290"/>
      <c r="H86" s="270" t="s">
        <v>941</v>
      </c>
      <c r="I86" s="270" t="s">
        <v>921</v>
      </c>
      <c r="J86" s="270">
        <v>20</v>
      </c>
      <c r="K86" s="283"/>
    </row>
    <row r="87" spans="2:11" ht="15" customHeight="1">
      <c r="B87" s="292"/>
      <c r="C87" s="270" t="s">
        <v>942</v>
      </c>
      <c r="D87" s="270"/>
      <c r="E87" s="270"/>
      <c r="F87" s="291" t="s">
        <v>925</v>
      </c>
      <c r="G87" s="290"/>
      <c r="H87" s="270" t="s">
        <v>943</v>
      </c>
      <c r="I87" s="270" t="s">
        <v>921</v>
      </c>
      <c r="J87" s="270">
        <v>20</v>
      </c>
      <c r="K87" s="283"/>
    </row>
    <row r="88" spans="2:11" ht="15" customHeight="1">
      <c r="B88" s="292"/>
      <c r="C88" s="270" t="s">
        <v>944</v>
      </c>
      <c r="D88" s="270"/>
      <c r="E88" s="270"/>
      <c r="F88" s="291" t="s">
        <v>925</v>
      </c>
      <c r="G88" s="290"/>
      <c r="H88" s="270" t="s">
        <v>945</v>
      </c>
      <c r="I88" s="270" t="s">
        <v>921</v>
      </c>
      <c r="J88" s="270">
        <v>50</v>
      </c>
      <c r="K88" s="283"/>
    </row>
    <row r="89" spans="2:11" ht="15" customHeight="1">
      <c r="B89" s="292"/>
      <c r="C89" s="270" t="s">
        <v>946</v>
      </c>
      <c r="D89" s="270"/>
      <c r="E89" s="270"/>
      <c r="F89" s="291" t="s">
        <v>925</v>
      </c>
      <c r="G89" s="290"/>
      <c r="H89" s="270" t="s">
        <v>946</v>
      </c>
      <c r="I89" s="270" t="s">
        <v>921</v>
      </c>
      <c r="J89" s="270">
        <v>50</v>
      </c>
      <c r="K89" s="283"/>
    </row>
    <row r="90" spans="2:11" ht="15" customHeight="1">
      <c r="B90" s="292"/>
      <c r="C90" s="270" t="s">
        <v>137</v>
      </c>
      <c r="D90" s="270"/>
      <c r="E90" s="270"/>
      <c r="F90" s="291" t="s">
        <v>925</v>
      </c>
      <c r="G90" s="290"/>
      <c r="H90" s="270" t="s">
        <v>947</v>
      </c>
      <c r="I90" s="270" t="s">
        <v>921</v>
      </c>
      <c r="J90" s="270">
        <v>255</v>
      </c>
      <c r="K90" s="283"/>
    </row>
    <row r="91" spans="2:11" ht="15" customHeight="1">
      <c r="B91" s="292"/>
      <c r="C91" s="270" t="s">
        <v>948</v>
      </c>
      <c r="D91" s="270"/>
      <c r="E91" s="270"/>
      <c r="F91" s="291" t="s">
        <v>919</v>
      </c>
      <c r="G91" s="290"/>
      <c r="H91" s="270" t="s">
        <v>949</v>
      </c>
      <c r="I91" s="270" t="s">
        <v>950</v>
      </c>
      <c r="J91" s="270"/>
      <c r="K91" s="283"/>
    </row>
    <row r="92" spans="2:11" ht="15" customHeight="1">
      <c r="B92" s="292"/>
      <c r="C92" s="270" t="s">
        <v>951</v>
      </c>
      <c r="D92" s="270"/>
      <c r="E92" s="270"/>
      <c r="F92" s="291" t="s">
        <v>919</v>
      </c>
      <c r="G92" s="290"/>
      <c r="H92" s="270" t="s">
        <v>952</v>
      </c>
      <c r="I92" s="270" t="s">
        <v>953</v>
      </c>
      <c r="J92" s="270"/>
      <c r="K92" s="283"/>
    </row>
    <row r="93" spans="2:11" ht="15" customHeight="1">
      <c r="B93" s="292"/>
      <c r="C93" s="270" t="s">
        <v>954</v>
      </c>
      <c r="D93" s="270"/>
      <c r="E93" s="270"/>
      <c r="F93" s="291" t="s">
        <v>919</v>
      </c>
      <c r="G93" s="290"/>
      <c r="H93" s="270" t="s">
        <v>954</v>
      </c>
      <c r="I93" s="270" t="s">
        <v>953</v>
      </c>
      <c r="J93" s="270"/>
      <c r="K93" s="283"/>
    </row>
    <row r="94" spans="2:11" ht="15" customHeight="1">
      <c r="B94" s="292"/>
      <c r="C94" s="270" t="s">
        <v>38</v>
      </c>
      <c r="D94" s="270"/>
      <c r="E94" s="270"/>
      <c r="F94" s="291" t="s">
        <v>919</v>
      </c>
      <c r="G94" s="290"/>
      <c r="H94" s="270" t="s">
        <v>955</v>
      </c>
      <c r="I94" s="270" t="s">
        <v>953</v>
      </c>
      <c r="J94" s="270"/>
      <c r="K94" s="283"/>
    </row>
    <row r="95" spans="2:11" ht="15" customHeight="1">
      <c r="B95" s="292"/>
      <c r="C95" s="270" t="s">
        <v>48</v>
      </c>
      <c r="D95" s="270"/>
      <c r="E95" s="270"/>
      <c r="F95" s="291" t="s">
        <v>919</v>
      </c>
      <c r="G95" s="290"/>
      <c r="H95" s="270" t="s">
        <v>956</v>
      </c>
      <c r="I95" s="270" t="s">
        <v>953</v>
      </c>
      <c r="J95" s="270"/>
      <c r="K95" s="283"/>
    </row>
    <row r="96" spans="2:11" ht="15" customHeight="1">
      <c r="B96" s="295"/>
      <c r="C96" s="296"/>
      <c r="D96" s="296"/>
      <c r="E96" s="296"/>
      <c r="F96" s="296"/>
      <c r="G96" s="296"/>
      <c r="H96" s="296"/>
      <c r="I96" s="296"/>
      <c r="J96" s="296"/>
      <c r="K96" s="297"/>
    </row>
    <row r="97" spans="2:11" ht="18.75" customHeight="1">
      <c r="B97" s="298"/>
      <c r="C97" s="299"/>
      <c r="D97" s="299"/>
      <c r="E97" s="299"/>
      <c r="F97" s="299"/>
      <c r="G97" s="299"/>
      <c r="H97" s="299"/>
      <c r="I97" s="299"/>
      <c r="J97" s="299"/>
      <c r="K97" s="298"/>
    </row>
    <row r="98" spans="2:11" ht="18.75" customHeight="1">
      <c r="B98" s="277"/>
      <c r="C98" s="277"/>
      <c r="D98" s="277"/>
      <c r="E98" s="277"/>
      <c r="F98" s="277"/>
      <c r="G98" s="277"/>
      <c r="H98" s="277"/>
      <c r="I98" s="277"/>
      <c r="J98" s="277"/>
      <c r="K98" s="277"/>
    </row>
    <row r="99" spans="2:11" ht="7.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80"/>
    </row>
    <row r="100" spans="2:11" ht="45" customHeight="1">
      <c r="B100" s="281"/>
      <c r="C100" s="282" t="s">
        <v>957</v>
      </c>
      <c r="D100" s="282"/>
      <c r="E100" s="282"/>
      <c r="F100" s="282"/>
      <c r="G100" s="282"/>
      <c r="H100" s="282"/>
      <c r="I100" s="282"/>
      <c r="J100" s="282"/>
      <c r="K100" s="283"/>
    </row>
    <row r="101" spans="2:11" ht="17.25" customHeight="1">
      <c r="B101" s="281"/>
      <c r="C101" s="284" t="s">
        <v>913</v>
      </c>
      <c r="D101" s="284"/>
      <c r="E101" s="284"/>
      <c r="F101" s="284" t="s">
        <v>914</v>
      </c>
      <c r="G101" s="285"/>
      <c r="H101" s="284" t="s">
        <v>132</v>
      </c>
      <c r="I101" s="284" t="s">
        <v>57</v>
      </c>
      <c r="J101" s="284" t="s">
        <v>915</v>
      </c>
      <c r="K101" s="283"/>
    </row>
    <row r="102" spans="2:11" ht="17.25" customHeight="1">
      <c r="B102" s="281"/>
      <c r="C102" s="286" t="s">
        <v>916</v>
      </c>
      <c r="D102" s="286"/>
      <c r="E102" s="286"/>
      <c r="F102" s="287" t="s">
        <v>917</v>
      </c>
      <c r="G102" s="288"/>
      <c r="H102" s="286"/>
      <c r="I102" s="286"/>
      <c r="J102" s="286" t="s">
        <v>918</v>
      </c>
      <c r="K102" s="283"/>
    </row>
    <row r="103" spans="2:11" ht="5.25" customHeight="1">
      <c r="B103" s="281"/>
      <c r="C103" s="284"/>
      <c r="D103" s="284"/>
      <c r="E103" s="284"/>
      <c r="F103" s="284"/>
      <c r="G103" s="300"/>
      <c r="H103" s="284"/>
      <c r="I103" s="284"/>
      <c r="J103" s="284"/>
      <c r="K103" s="283"/>
    </row>
    <row r="104" spans="2:11" ht="15" customHeight="1">
      <c r="B104" s="281"/>
      <c r="C104" s="270" t="s">
        <v>53</v>
      </c>
      <c r="D104" s="289"/>
      <c r="E104" s="289"/>
      <c r="F104" s="291" t="s">
        <v>919</v>
      </c>
      <c r="G104" s="300"/>
      <c r="H104" s="270" t="s">
        <v>958</v>
      </c>
      <c r="I104" s="270" t="s">
        <v>921</v>
      </c>
      <c r="J104" s="270">
        <v>20</v>
      </c>
      <c r="K104" s="283"/>
    </row>
    <row r="105" spans="2:11" ht="15" customHeight="1">
      <c r="B105" s="281"/>
      <c r="C105" s="270" t="s">
        <v>922</v>
      </c>
      <c r="D105" s="270"/>
      <c r="E105" s="270"/>
      <c r="F105" s="291" t="s">
        <v>919</v>
      </c>
      <c r="G105" s="270"/>
      <c r="H105" s="270" t="s">
        <v>958</v>
      </c>
      <c r="I105" s="270" t="s">
        <v>921</v>
      </c>
      <c r="J105" s="270">
        <v>120</v>
      </c>
      <c r="K105" s="283"/>
    </row>
    <row r="106" spans="2:11" ht="15" customHeight="1">
      <c r="B106" s="292"/>
      <c r="C106" s="270" t="s">
        <v>924</v>
      </c>
      <c r="D106" s="270"/>
      <c r="E106" s="270"/>
      <c r="F106" s="291" t="s">
        <v>925</v>
      </c>
      <c r="G106" s="270"/>
      <c r="H106" s="270" t="s">
        <v>958</v>
      </c>
      <c r="I106" s="270" t="s">
        <v>921</v>
      </c>
      <c r="J106" s="270">
        <v>50</v>
      </c>
      <c r="K106" s="283"/>
    </row>
    <row r="107" spans="2:11" ht="15" customHeight="1">
      <c r="B107" s="292"/>
      <c r="C107" s="270" t="s">
        <v>927</v>
      </c>
      <c r="D107" s="270"/>
      <c r="E107" s="270"/>
      <c r="F107" s="291" t="s">
        <v>919</v>
      </c>
      <c r="G107" s="270"/>
      <c r="H107" s="270" t="s">
        <v>958</v>
      </c>
      <c r="I107" s="270" t="s">
        <v>929</v>
      </c>
      <c r="J107" s="270"/>
      <c r="K107" s="283"/>
    </row>
    <row r="108" spans="2:11" ht="15" customHeight="1">
      <c r="B108" s="292"/>
      <c r="C108" s="270" t="s">
        <v>938</v>
      </c>
      <c r="D108" s="270"/>
      <c r="E108" s="270"/>
      <c r="F108" s="291" t="s">
        <v>925</v>
      </c>
      <c r="G108" s="270"/>
      <c r="H108" s="270" t="s">
        <v>958</v>
      </c>
      <c r="I108" s="270" t="s">
        <v>921</v>
      </c>
      <c r="J108" s="270">
        <v>50</v>
      </c>
      <c r="K108" s="283"/>
    </row>
    <row r="109" spans="2:11" ht="15" customHeight="1">
      <c r="B109" s="292"/>
      <c r="C109" s="270" t="s">
        <v>946</v>
      </c>
      <c r="D109" s="270"/>
      <c r="E109" s="270"/>
      <c r="F109" s="291" t="s">
        <v>925</v>
      </c>
      <c r="G109" s="270"/>
      <c r="H109" s="270" t="s">
        <v>958</v>
      </c>
      <c r="I109" s="270" t="s">
        <v>921</v>
      </c>
      <c r="J109" s="270">
        <v>50</v>
      </c>
      <c r="K109" s="283"/>
    </row>
    <row r="110" spans="2:11" ht="15" customHeight="1">
      <c r="B110" s="292"/>
      <c r="C110" s="270" t="s">
        <v>944</v>
      </c>
      <c r="D110" s="270"/>
      <c r="E110" s="270"/>
      <c r="F110" s="291" t="s">
        <v>925</v>
      </c>
      <c r="G110" s="270"/>
      <c r="H110" s="270" t="s">
        <v>958</v>
      </c>
      <c r="I110" s="270" t="s">
        <v>921</v>
      </c>
      <c r="J110" s="270">
        <v>50</v>
      </c>
      <c r="K110" s="283"/>
    </row>
    <row r="111" spans="2:11" ht="15" customHeight="1">
      <c r="B111" s="292"/>
      <c r="C111" s="270" t="s">
        <v>53</v>
      </c>
      <c r="D111" s="270"/>
      <c r="E111" s="270"/>
      <c r="F111" s="291" t="s">
        <v>919</v>
      </c>
      <c r="G111" s="270"/>
      <c r="H111" s="270" t="s">
        <v>959</v>
      </c>
      <c r="I111" s="270" t="s">
        <v>921</v>
      </c>
      <c r="J111" s="270">
        <v>20</v>
      </c>
      <c r="K111" s="283"/>
    </row>
    <row r="112" spans="2:11" ht="15" customHeight="1">
      <c r="B112" s="292"/>
      <c r="C112" s="270" t="s">
        <v>960</v>
      </c>
      <c r="D112" s="270"/>
      <c r="E112" s="270"/>
      <c r="F112" s="291" t="s">
        <v>919</v>
      </c>
      <c r="G112" s="270"/>
      <c r="H112" s="270" t="s">
        <v>961</v>
      </c>
      <c r="I112" s="270" t="s">
        <v>921</v>
      </c>
      <c r="J112" s="270">
        <v>120</v>
      </c>
      <c r="K112" s="283"/>
    </row>
    <row r="113" spans="2:11" ht="15" customHeight="1">
      <c r="B113" s="292"/>
      <c r="C113" s="270" t="s">
        <v>38</v>
      </c>
      <c r="D113" s="270"/>
      <c r="E113" s="270"/>
      <c r="F113" s="291" t="s">
        <v>919</v>
      </c>
      <c r="G113" s="270"/>
      <c r="H113" s="270" t="s">
        <v>962</v>
      </c>
      <c r="I113" s="270" t="s">
        <v>953</v>
      </c>
      <c r="J113" s="270"/>
      <c r="K113" s="283"/>
    </row>
    <row r="114" spans="2:11" ht="15" customHeight="1">
      <c r="B114" s="292"/>
      <c r="C114" s="270" t="s">
        <v>48</v>
      </c>
      <c r="D114" s="270"/>
      <c r="E114" s="270"/>
      <c r="F114" s="291" t="s">
        <v>919</v>
      </c>
      <c r="G114" s="270"/>
      <c r="H114" s="270" t="s">
        <v>963</v>
      </c>
      <c r="I114" s="270" t="s">
        <v>953</v>
      </c>
      <c r="J114" s="270"/>
      <c r="K114" s="283"/>
    </row>
    <row r="115" spans="2:11" ht="15" customHeight="1">
      <c r="B115" s="292"/>
      <c r="C115" s="270" t="s">
        <v>57</v>
      </c>
      <c r="D115" s="270"/>
      <c r="E115" s="270"/>
      <c r="F115" s="291" t="s">
        <v>919</v>
      </c>
      <c r="G115" s="270"/>
      <c r="H115" s="270" t="s">
        <v>964</v>
      </c>
      <c r="I115" s="270" t="s">
        <v>965</v>
      </c>
      <c r="J115" s="270"/>
      <c r="K115" s="283"/>
    </row>
    <row r="116" spans="2:11" ht="15" customHeight="1">
      <c r="B116" s="295"/>
      <c r="C116" s="301"/>
      <c r="D116" s="301"/>
      <c r="E116" s="301"/>
      <c r="F116" s="301"/>
      <c r="G116" s="301"/>
      <c r="H116" s="301"/>
      <c r="I116" s="301"/>
      <c r="J116" s="301"/>
      <c r="K116" s="297"/>
    </row>
    <row r="117" spans="2:11" ht="18.75" customHeight="1">
      <c r="B117" s="302"/>
      <c r="C117" s="266"/>
      <c r="D117" s="266"/>
      <c r="E117" s="266"/>
      <c r="F117" s="303"/>
      <c r="G117" s="266"/>
      <c r="H117" s="266"/>
      <c r="I117" s="266"/>
      <c r="J117" s="266"/>
      <c r="K117" s="302"/>
    </row>
    <row r="118" spans="2:11" ht="18.75" customHeight="1"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</row>
    <row r="119" spans="2:11" ht="7.5" customHeight="1">
      <c r="B119" s="304"/>
      <c r="C119" s="305"/>
      <c r="D119" s="305"/>
      <c r="E119" s="305"/>
      <c r="F119" s="305"/>
      <c r="G119" s="305"/>
      <c r="H119" s="305"/>
      <c r="I119" s="305"/>
      <c r="J119" s="305"/>
      <c r="K119" s="306"/>
    </row>
    <row r="120" spans="2:11" ht="45" customHeight="1">
      <c r="B120" s="307"/>
      <c r="C120" s="260" t="s">
        <v>966</v>
      </c>
      <c r="D120" s="260"/>
      <c r="E120" s="260"/>
      <c r="F120" s="260"/>
      <c r="G120" s="260"/>
      <c r="H120" s="260"/>
      <c r="I120" s="260"/>
      <c r="J120" s="260"/>
      <c r="K120" s="308"/>
    </row>
    <row r="121" spans="2:11" ht="17.25" customHeight="1">
      <c r="B121" s="309"/>
      <c r="C121" s="284" t="s">
        <v>913</v>
      </c>
      <c r="D121" s="284"/>
      <c r="E121" s="284"/>
      <c r="F121" s="284" t="s">
        <v>914</v>
      </c>
      <c r="G121" s="285"/>
      <c r="H121" s="284" t="s">
        <v>132</v>
      </c>
      <c r="I121" s="284" t="s">
        <v>57</v>
      </c>
      <c r="J121" s="284" t="s">
        <v>915</v>
      </c>
      <c r="K121" s="310"/>
    </row>
    <row r="122" spans="2:11" ht="17.25" customHeight="1">
      <c r="B122" s="309"/>
      <c r="C122" s="286" t="s">
        <v>916</v>
      </c>
      <c r="D122" s="286"/>
      <c r="E122" s="286"/>
      <c r="F122" s="287" t="s">
        <v>917</v>
      </c>
      <c r="G122" s="288"/>
      <c r="H122" s="286"/>
      <c r="I122" s="286"/>
      <c r="J122" s="286" t="s">
        <v>918</v>
      </c>
      <c r="K122" s="310"/>
    </row>
    <row r="123" spans="2:11" ht="5.25" customHeight="1">
      <c r="B123" s="311"/>
      <c r="C123" s="289"/>
      <c r="D123" s="289"/>
      <c r="E123" s="289"/>
      <c r="F123" s="289"/>
      <c r="G123" s="270"/>
      <c r="H123" s="289"/>
      <c r="I123" s="289"/>
      <c r="J123" s="289"/>
      <c r="K123" s="312"/>
    </row>
    <row r="124" spans="2:11" ht="15" customHeight="1">
      <c r="B124" s="311"/>
      <c r="C124" s="270" t="s">
        <v>922</v>
      </c>
      <c r="D124" s="289"/>
      <c r="E124" s="289"/>
      <c r="F124" s="291" t="s">
        <v>919</v>
      </c>
      <c r="G124" s="270"/>
      <c r="H124" s="270" t="s">
        <v>958</v>
      </c>
      <c r="I124" s="270" t="s">
        <v>921</v>
      </c>
      <c r="J124" s="270">
        <v>120</v>
      </c>
      <c r="K124" s="313"/>
    </row>
    <row r="125" spans="2:11" ht="15" customHeight="1">
      <c r="B125" s="311"/>
      <c r="C125" s="270" t="s">
        <v>967</v>
      </c>
      <c r="D125" s="270"/>
      <c r="E125" s="270"/>
      <c r="F125" s="291" t="s">
        <v>919</v>
      </c>
      <c r="G125" s="270"/>
      <c r="H125" s="270" t="s">
        <v>968</v>
      </c>
      <c r="I125" s="270" t="s">
        <v>921</v>
      </c>
      <c r="J125" s="270" t="s">
        <v>969</v>
      </c>
      <c r="K125" s="313"/>
    </row>
    <row r="126" spans="2:11" ht="15" customHeight="1">
      <c r="B126" s="311"/>
      <c r="C126" s="270" t="s">
        <v>868</v>
      </c>
      <c r="D126" s="270"/>
      <c r="E126" s="270"/>
      <c r="F126" s="291" t="s">
        <v>919</v>
      </c>
      <c r="G126" s="270"/>
      <c r="H126" s="270" t="s">
        <v>970</v>
      </c>
      <c r="I126" s="270" t="s">
        <v>921</v>
      </c>
      <c r="J126" s="270" t="s">
        <v>969</v>
      </c>
      <c r="K126" s="313"/>
    </row>
    <row r="127" spans="2:11" ht="15" customHeight="1">
      <c r="B127" s="311"/>
      <c r="C127" s="270" t="s">
        <v>930</v>
      </c>
      <c r="D127" s="270"/>
      <c r="E127" s="270"/>
      <c r="F127" s="291" t="s">
        <v>925</v>
      </c>
      <c r="G127" s="270"/>
      <c r="H127" s="270" t="s">
        <v>931</v>
      </c>
      <c r="I127" s="270" t="s">
        <v>921</v>
      </c>
      <c r="J127" s="270">
        <v>15</v>
      </c>
      <c r="K127" s="313"/>
    </row>
    <row r="128" spans="2:11" ht="15" customHeight="1">
      <c r="B128" s="311"/>
      <c r="C128" s="293" t="s">
        <v>932</v>
      </c>
      <c r="D128" s="293"/>
      <c r="E128" s="293"/>
      <c r="F128" s="294" t="s">
        <v>925</v>
      </c>
      <c r="G128" s="293"/>
      <c r="H128" s="293" t="s">
        <v>933</v>
      </c>
      <c r="I128" s="293" t="s">
        <v>921</v>
      </c>
      <c r="J128" s="293">
        <v>15</v>
      </c>
      <c r="K128" s="313"/>
    </row>
    <row r="129" spans="2:11" ht="15" customHeight="1">
      <c r="B129" s="311"/>
      <c r="C129" s="293" t="s">
        <v>934</v>
      </c>
      <c r="D129" s="293"/>
      <c r="E129" s="293"/>
      <c r="F129" s="294" t="s">
        <v>925</v>
      </c>
      <c r="G129" s="293"/>
      <c r="H129" s="293" t="s">
        <v>935</v>
      </c>
      <c r="I129" s="293" t="s">
        <v>921</v>
      </c>
      <c r="J129" s="293">
        <v>20</v>
      </c>
      <c r="K129" s="313"/>
    </row>
    <row r="130" spans="2:11" ht="15" customHeight="1">
      <c r="B130" s="311"/>
      <c r="C130" s="293" t="s">
        <v>936</v>
      </c>
      <c r="D130" s="293"/>
      <c r="E130" s="293"/>
      <c r="F130" s="294" t="s">
        <v>925</v>
      </c>
      <c r="G130" s="293"/>
      <c r="H130" s="293" t="s">
        <v>937</v>
      </c>
      <c r="I130" s="293" t="s">
        <v>921</v>
      </c>
      <c r="J130" s="293">
        <v>20</v>
      </c>
      <c r="K130" s="313"/>
    </row>
    <row r="131" spans="2:11" ht="15" customHeight="1">
      <c r="B131" s="311"/>
      <c r="C131" s="270" t="s">
        <v>924</v>
      </c>
      <c r="D131" s="270"/>
      <c r="E131" s="270"/>
      <c r="F131" s="291" t="s">
        <v>925</v>
      </c>
      <c r="G131" s="270"/>
      <c r="H131" s="270" t="s">
        <v>958</v>
      </c>
      <c r="I131" s="270" t="s">
        <v>921</v>
      </c>
      <c r="J131" s="270">
        <v>50</v>
      </c>
      <c r="K131" s="313"/>
    </row>
    <row r="132" spans="2:11" ht="15" customHeight="1">
      <c r="B132" s="311"/>
      <c r="C132" s="270" t="s">
        <v>938</v>
      </c>
      <c r="D132" s="270"/>
      <c r="E132" s="270"/>
      <c r="F132" s="291" t="s">
        <v>925</v>
      </c>
      <c r="G132" s="270"/>
      <c r="H132" s="270" t="s">
        <v>958</v>
      </c>
      <c r="I132" s="270" t="s">
        <v>921</v>
      </c>
      <c r="J132" s="270">
        <v>50</v>
      </c>
      <c r="K132" s="313"/>
    </row>
    <row r="133" spans="2:11" ht="15" customHeight="1">
      <c r="B133" s="311"/>
      <c r="C133" s="270" t="s">
        <v>944</v>
      </c>
      <c r="D133" s="270"/>
      <c r="E133" s="270"/>
      <c r="F133" s="291" t="s">
        <v>925</v>
      </c>
      <c r="G133" s="270"/>
      <c r="H133" s="270" t="s">
        <v>958</v>
      </c>
      <c r="I133" s="270" t="s">
        <v>921</v>
      </c>
      <c r="J133" s="270">
        <v>50</v>
      </c>
      <c r="K133" s="313"/>
    </row>
    <row r="134" spans="2:11" ht="15" customHeight="1">
      <c r="B134" s="311"/>
      <c r="C134" s="270" t="s">
        <v>946</v>
      </c>
      <c r="D134" s="270"/>
      <c r="E134" s="270"/>
      <c r="F134" s="291" t="s">
        <v>925</v>
      </c>
      <c r="G134" s="270"/>
      <c r="H134" s="270" t="s">
        <v>958</v>
      </c>
      <c r="I134" s="270" t="s">
        <v>921</v>
      </c>
      <c r="J134" s="270">
        <v>50</v>
      </c>
      <c r="K134" s="313"/>
    </row>
    <row r="135" spans="2:11" ht="15" customHeight="1">
      <c r="B135" s="311"/>
      <c r="C135" s="270" t="s">
        <v>137</v>
      </c>
      <c r="D135" s="270"/>
      <c r="E135" s="270"/>
      <c r="F135" s="291" t="s">
        <v>925</v>
      </c>
      <c r="G135" s="270"/>
      <c r="H135" s="270" t="s">
        <v>971</v>
      </c>
      <c r="I135" s="270" t="s">
        <v>921</v>
      </c>
      <c r="J135" s="270">
        <v>255</v>
      </c>
      <c r="K135" s="313"/>
    </row>
    <row r="136" spans="2:11" ht="15" customHeight="1">
      <c r="B136" s="311"/>
      <c r="C136" s="270" t="s">
        <v>948</v>
      </c>
      <c r="D136" s="270"/>
      <c r="E136" s="270"/>
      <c r="F136" s="291" t="s">
        <v>919</v>
      </c>
      <c r="G136" s="270"/>
      <c r="H136" s="270" t="s">
        <v>972</v>
      </c>
      <c r="I136" s="270" t="s">
        <v>950</v>
      </c>
      <c r="J136" s="270"/>
      <c r="K136" s="313"/>
    </row>
    <row r="137" spans="2:11" ht="15" customHeight="1">
      <c r="B137" s="311"/>
      <c r="C137" s="270" t="s">
        <v>951</v>
      </c>
      <c r="D137" s="270"/>
      <c r="E137" s="270"/>
      <c r="F137" s="291" t="s">
        <v>919</v>
      </c>
      <c r="G137" s="270"/>
      <c r="H137" s="270" t="s">
        <v>973</v>
      </c>
      <c r="I137" s="270" t="s">
        <v>953</v>
      </c>
      <c r="J137" s="270"/>
      <c r="K137" s="313"/>
    </row>
    <row r="138" spans="2:11" ht="15" customHeight="1">
      <c r="B138" s="311"/>
      <c r="C138" s="270" t="s">
        <v>954</v>
      </c>
      <c r="D138" s="270"/>
      <c r="E138" s="270"/>
      <c r="F138" s="291" t="s">
        <v>919</v>
      </c>
      <c r="G138" s="270"/>
      <c r="H138" s="270" t="s">
        <v>954</v>
      </c>
      <c r="I138" s="270" t="s">
        <v>953</v>
      </c>
      <c r="J138" s="270"/>
      <c r="K138" s="313"/>
    </row>
    <row r="139" spans="2:11" ht="15" customHeight="1">
      <c r="B139" s="311"/>
      <c r="C139" s="270" t="s">
        <v>38</v>
      </c>
      <c r="D139" s="270"/>
      <c r="E139" s="270"/>
      <c r="F139" s="291" t="s">
        <v>919</v>
      </c>
      <c r="G139" s="270"/>
      <c r="H139" s="270" t="s">
        <v>974</v>
      </c>
      <c r="I139" s="270" t="s">
        <v>953</v>
      </c>
      <c r="J139" s="270"/>
      <c r="K139" s="313"/>
    </row>
    <row r="140" spans="2:11" ht="15" customHeight="1">
      <c r="B140" s="311"/>
      <c r="C140" s="270" t="s">
        <v>975</v>
      </c>
      <c r="D140" s="270"/>
      <c r="E140" s="270"/>
      <c r="F140" s="291" t="s">
        <v>919</v>
      </c>
      <c r="G140" s="270"/>
      <c r="H140" s="270" t="s">
        <v>976</v>
      </c>
      <c r="I140" s="270" t="s">
        <v>953</v>
      </c>
      <c r="J140" s="270"/>
      <c r="K140" s="313"/>
    </row>
    <row r="141" spans="2:11" ht="15" customHeight="1">
      <c r="B141" s="314"/>
      <c r="C141" s="315"/>
      <c r="D141" s="315"/>
      <c r="E141" s="315"/>
      <c r="F141" s="315"/>
      <c r="G141" s="315"/>
      <c r="H141" s="315"/>
      <c r="I141" s="315"/>
      <c r="J141" s="315"/>
      <c r="K141" s="316"/>
    </row>
    <row r="142" spans="2:11" ht="18.75" customHeight="1">
      <c r="B142" s="266"/>
      <c r="C142" s="266"/>
      <c r="D142" s="266"/>
      <c r="E142" s="266"/>
      <c r="F142" s="303"/>
      <c r="G142" s="266"/>
      <c r="H142" s="266"/>
      <c r="I142" s="266"/>
      <c r="J142" s="266"/>
      <c r="K142" s="266"/>
    </row>
    <row r="143" spans="2:11" ht="18.75" customHeight="1">
      <c r="B143" s="277"/>
      <c r="C143" s="277"/>
      <c r="D143" s="277"/>
      <c r="E143" s="277"/>
      <c r="F143" s="277"/>
      <c r="G143" s="277"/>
      <c r="H143" s="277"/>
      <c r="I143" s="277"/>
      <c r="J143" s="277"/>
      <c r="K143" s="277"/>
    </row>
    <row r="144" spans="2:11" ht="7.5" customHeight="1">
      <c r="B144" s="278"/>
      <c r="C144" s="279"/>
      <c r="D144" s="279"/>
      <c r="E144" s="279"/>
      <c r="F144" s="279"/>
      <c r="G144" s="279"/>
      <c r="H144" s="279"/>
      <c r="I144" s="279"/>
      <c r="J144" s="279"/>
      <c r="K144" s="280"/>
    </row>
    <row r="145" spans="2:11" ht="45" customHeight="1">
      <c r="B145" s="281"/>
      <c r="C145" s="282" t="s">
        <v>977</v>
      </c>
      <c r="D145" s="282"/>
      <c r="E145" s="282"/>
      <c r="F145" s="282"/>
      <c r="G145" s="282"/>
      <c r="H145" s="282"/>
      <c r="I145" s="282"/>
      <c r="J145" s="282"/>
      <c r="K145" s="283"/>
    </row>
    <row r="146" spans="2:11" ht="17.25" customHeight="1">
      <c r="B146" s="281"/>
      <c r="C146" s="284" t="s">
        <v>913</v>
      </c>
      <c r="D146" s="284"/>
      <c r="E146" s="284"/>
      <c r="F146" s="284" t="s">
        <v>914</v>
      </c>
      <c r="G146" s="285"/>
      <c r="H146" s="284" t="s">
        <v>132</v>
      </c>
      <c r="I146" s="284" t="s">
        <v>57</v>
      </c>
      <c r="J146" s="284" t="s">
        <v>915</v>
      </c>
      <c r="K146" s="283"/>
    </row>
    <row r="147" spans="2:11" ht="17.25" customHeight="1">
      <c r="B147" s="281"/>
      <c r="C147" s="286" t="s">
        <v>916</v>
      </c>
      <c r="D147" s="286"/>
      <c r="E147" s="286"/>
      <c r="F147" s="287" t="s">
        <v>917</v>
      </c>
      <c r="G147" s="288"/>
      <c r="H147" s="286"/>
      <c r="I147" s="286"/>
      <c r="J147" s="286" t="s">
        <v>918</v>
      </c>
      <c r="K147" s="283"/>
    </row>
    <row r="148" spans="2:11" ht="5.25" customHeight="1">
      <c r="B148" s="292"/>
      <c r="C148" s="289"/>
      <c r="D148" s="289"/>
      <c r="E148" s="289"/>
      <c r="F148" s="289"/>
      <c r="G148" s="290"/>
      <c r="H148" s="289"/>
      <c r="I148" s="289"/>
      <c r="J148" s="289"/>
      <c r="K148" s="313"/>
    </row>
    <row r="149" spans="2:11" ht="15" customHeight="1">
      <c r="B149" s="292"/>
      <c r="C149" s="317" t="s">
        <v>922</v>
      </c>
      <c r="D149" s="270"/>
      <c r="E149" s="270"/>
      <c r="F149" s="318" t="s">
        <v>919</v>
      </c>
      <c r="G149" s="270"/>
      <c r="H149" s="317" t="s">
        <v>958</v>
      </c>
      <c r="I149" s="317" t="s">
        <v>921</v>
      </c>
      <c r="J149" s="317">
        <v>120</v>
      </c>
      <c r="K149" s="313"/>
    </row>
    <row r="150" spans="2:11" ht="15" customHeight="1">
      <c r="B150" s="292"/>
      <c r="C150" s="317" t="s">
        <v>967</v>
      </c>
      <c r="D150" s="270"/>
      <c r="E150" s="270"/>
      <c r="F150" s="318" t="s">
        <v>919</v>
      </c>
      <c r="G150" s="270"/>
      <c r="H150" s="317" t="s">
        <v>978</v>
      </c>
      <c r="I150" s="317" t="s">
        <v>921</v>
      </c>
      <c r="J150" s="317" t="s">
        <v>969</v>
      </c>
      <c r="K150" s="313"/>
    </row>
    <row r="151" spans="2:11" ht="15" customHeight="1">
      <c r="B151" s="292"/>
      <c r="C151" s="317" t="s">
        <v>868</v>
      </c>
      <c r="D151" s="270"/>
      <c r="E151" s="270"/>
      <c r="F151" s="318" t="s">
        <v>919</v>
      </c>
      <c r="G151" s="270"/>
      <c r="H151" s="317" t="s">
        <v>979</v>
      </c>
      <c r="I151" s="317" t="s">
        <v>921</v>
      </c>
      <c r="J151" s="317" t="s">
        <v>969</v>
      </c>
      <c r="K151" s="313"/>
    </row>
    <row r="152" spans="2:11" ht="15" customHeight="1">
      <c r="B152" s="292"/>
      <c r="C152" s="317" t="s">
        <v>924</v>
      </c>
      <c r="D152" s="270"/>
      <c r="E152" s="270"/>
      <c r="F152" s="318" t="s">
        <v>925</v>
      </c>
      <c r="G152" s="270"/>
      <c r="H152" s="317" t="s">
        <v>958</v>
      </c>
      <c r="I152" s="317" t="s">
        <v>921</v>
      </c>
      <c r="J152" s="317">
        <v>50</v>
      </c>
      <c r="K152" s="313"/>
    </row>
    <row r="153" spans="2:11" ht="15" customHeight="1">
      <c r="B153" s="292"/>
      <c r="C153" s="317" t="s">
        <v>927</v>
      </c>
      <c r="D153" s="270"/>
      <c r="E153" s="270"/>
      <c r="F153" s="318" t="s">
        <v>919</v>
      </c>
      <c r="G153" s="270"/>
      <c r="H153" s="317" t="s">
        <v>958</v>
      </c>
      <c r="I153" s="317" t="s">
        <v>929</v>
      </c>
      <c r="J153" s="317"/>
      <c r="K153" s="313"/>
    </row>
    <row r="154" spans="2:11" ht="15" customHeight="1">
      <c r="B154" s="292"/>
      <c r="C154" s="317" t="s">
        <v>938</v>
      </c>
      <c r="D154" s="270"/>
      <c r="E154" s="270"/>
      <c r="F154" s="318" t="s">
        <v>925</v>
      </c>
      <c r="G154" s="270"/>
      <c r="H154" s="317" t="s">
        <v>958</v>
      </c>
      <c r="I154" s="317" t="s">
        <v>921</v>
      </c>
      <c r="J154" s="317">
        <v>50</v>
      </c>
      <c r="K154" s="313"/>
    </row>
    <row r="155" spans="2:11" ht="15" customHeight="1">
      <c r="B155" s="292"/>
      <c r="C155" s="317" t="s">
        <v>946</v>
      </c>
      <c r="D155" s="270"/>
      <c r="E155" s="270"/>
      <c r="F155" s="318" t="s">
        <v>925</v>
      </c>
      <c r="G155" s="270"/>
      <c r="H155" s="317" t="s">
        <v>958</v>
      </c>
      <c r="I155" s="317" t="s">
        <v>921</v>
      </c>
      <c r="J155" s="317">
        <v>50</v>
      </c>
      <c r="K155" s="313"/>
    </row>
    <row r="156" spans="2:11" ht="15" customHeight="1">
      <c r="B156" s="292"/>
      <c r="C156" s="317" t="s">
        <v>944</v>
      </c>
      <c r="D156" s="270"/>
      <c r="E156" s="270"/>
      <c r="F156" s="318" t="s">
        <v>925</v>
      </c>
      <c r="G156" s="270"/>
      <c r="H156" s="317" t="s">
        <v>958</v>
      </c>
      <c r="I156" s="317" t="s">
        <v>921</v>
      </c>
      <c r="J156" s="317">
        <v>50</v>
      </c>
      <c r="K156" s="313"/>
    </row>
    <row r="157" spans="2:11" ht="15" customHeight="1">
      <c r="B157" s="292"/>
      <c r="C157" s="317" t="s">
        <v>110</v>
      </c>
      <c r="D157" s="270"/>
      <c r="E157" s="270"/>
      <c r="F157" s="318" t="s">
        <v>919</v>
      </c>
      <c r="G157" s="270"/>
      <c r="H157" s="317" t="s">
        <v>980</v>
      </c>
      <c r="I157" s="317" t="s">
        <v>921</v>
      </c>
      <c r="J157" s="317" t="s">
        <v>981</v>
      </c>
      <c r="K157" s="313"/>
    </row>
    <row r="158" spans="2:11" ht="15" customHeight="1">
      <c r="B158" s="292"/>
      <c r="C158" s="317" t="s">
        <v>982</v>
      </c>
      <c r="D158" s="270"/>
      <c r="E158" s="270"/>
      <c r="F158" s="318" t="s">
        <v>919</v>
      </c>
      <c r="G158" s="270"/>
      <c r="H158" s="317" t="s">
        <v>983</v>
      </c>
      <c r="I158" s="317" t="s">
        <v>953</v>
      </c>
      <c r="J158" s="317"/>
      <c r="K158" s="313"/>
    </row>
    <row r="159" spans="2:11" ht="15" customHeight="1">
      <c r="B159" s="319"/>
      <c r="C159" s="301"/>
      <c r="D159" s="301"/>
      <c r="E159" s="301"/>
      <c r="F159" s="301"/>
      <c r="G159" s="301"/>
      <c r="H159" s="301"/>
      <c r="I159" s="301"/>
      <c r="J159" s="301"/>
      <c r="K159" s="320"/>
    </row>
    <row r="160" spans="2:11" ht="18.75" customHeight="1">
      <c r="B160" s="266"/>
      <c r="C160" s="270"/>
      <c r="D160" s="270"/>
      <c r="E160" s="270"/>
      <c r="F160" s="291"/>
      <c r="G160" s="270"/>
      <c r="H160" s="270"/>
      <c r="I160" s="270"/>
      <c r="J160" s="270"/>
      <c r="K160" s="266"/>
    </row>
    <row r="161" spans="2:11" ht="18.75" customHeight="1">
      <c r="B161" s="277"/>
      <c r="C161" s="277"/>
      <c r="D161" s="277"/>
      <c r="E161" s="277"/>
      <c r="F161" s="277"/>
      <c r="G161" s="277"/>
      <c r="H161" s="277"/>
      <c r="I161" s="277"/>
      <c r="J161" s="277"/>
      <c r="K161" s="277"/>
    </row>
    <row r="162" spans="2:11" ht="7.5" customHeight="1">
      <c r="B162" s="256"/>
      <c r="C162" s="257"/>
      <c r="D162" s="257"/>
      <c r="E162" s="257"/>
      <c r="F162" s="257"/>
      <c r="G162" s="257"/>
      <c r="H162" s="257"/>
      <c r="I162" s="257"/>
      <c r="J162" s="257"/>
      <c r="K162" s="258"/>
    </row>
    <row r="163" spans="2:11" ht="45" customHeight="1">
      <c r="B163" s="259"/>
      <c r="C163" s="260" t="s">
        <v>984</v>
      </c>
      <c r="D163" s="260"/>
      <c r="E163" s="260"/>
      <c r="F163" s="260"/>
      <c r="G163" s="260"/>
      <c r="H163" s="260"/>
      <c r="I163" s="260"/>
      <c r="J163" s="260"/>
      <c r="K163" s="261"/>
    </row>
    <row r="164" spans="2:11" ht="17.25" customHeight="1">
      <c r="B164" s="259"/>
      <c r="C164" s="284" t="s">
        <v>913</v>
      </c>
      <c r="D164" s="284"/>
      <c r="E164" s="284"/>
      <c r="F164" s="284" t="s">
        <v>914</v>
      </c>
      <c r="G164" s="321"/>
      <c r="H164" s="322" t="s">
        <v>132</v>
      </c>
      <c r="I164" s="322" t="s">
        <v>57</v>
      </c>
      <c r="J164" s="284" t="s">
        <v>915</v>
      </c>
      <c r="K164" s="261"/>
    </row>
    <row r="165" spans="2:11" ht="17.25" customHeight="1">
      <c r="B165" s="262"/>
      <c r="C165" s="286" t="s">
        <v>916</v>
      </c>
      <c r="D165" s="286"/>
      <c r="E165" s="286"/>
      <c r="F165" s="287" t="s">
        <v>917</v>
      </c>
      <c r="G165" s="323"/>
      <c r="H165" s="324"/>
      <c r="I165" s="324"/>
      <c r="J165" s="286" t="s">
        <v>918</v>
      </c>
      <c r="K165" s="264"/>
    </row>
    <row r="166" spans="2:11" ht="5.25" customHeight="1">
      <c r="B166" s="292"/>
      <c r="C166" s="289"/>
      <c r="D166" s="289"/>
      <c r="E166" s="289"/>
      <c r="F166" s="289"/>
      <c r="G166" s="290"/>
      <c r="H166" s="289"/>
      <c r="I166" s="289"/>
      <c r="J166" s="289"/>
      <c r="K166" s="313"/>
    </row>
    <row r="167" spans="2:11" ht="15" customHeight="1">
      <c r="B167" s="292"/>
      <c r="C167" s="270" t="s">
        <v>922</v>
      </c>
      <c r="D167" s="270"/>
      <c r="E167" s="270"/>
      <c r="F167" s="291" t="s">
        <v>919</v>
      </c>
      <c r="G167" s="270"/>
      <c r="H167" s="270" t="s">
        <v>958</v>
      </c>
      <c r="I167" s="270" t="s">
        <v>921</v>
      </c>
      <c r="J167" s="270">
        <v>120</v>
      </c>
      <c r="K167" s="313"/>
    </row>
    <row r="168" spans="2:11" ht="15" customHeight="1">
      <c r="B168" s="292"/>
      <c r="C168" s="270" t="s">
        <v>967</v>
      </c>
      <c r="D168" s="270"/>
      <c r="E168" s="270"/>
      <c r="F168" s="291" t="s">
        <v>919</v>
      </c>
      <c r="G168" s="270"/>
      <c r="H168" s="270" t="s">
        <v>968</v>
      </c>
      <c r="I168" s="270" t="s">
        <v>921</v>
      </c>
      <c r="J168" s="270" t="s">
        <v>969</v>
      </c>
      <c r="K168" s="313"/>
    </row>
    <row r="169" spans="2:11" ht="15" customHeight="1">
      <c r="B169" s="292"/>
      <c r="C169" s="270" t="s">
        <v>868</v>
      </c>
      <c r="D169" s="270"/>
      <c r="E169" s="270"/>
      <c r="F169" s="291" t="s">
        <v>919</v>
      </c>
      <c r="G169" s="270"/>
      <c r="H169" s="270" t="s">
        <v>985</v>
      </c>
      <c r="I169" s="270" t="s">
        <v>921</v>
      </c>
      <c r="J169" s="270" t="s">
        <v>969</v>
      </c>
      <c r="K169" s="313"/>
    </row>
    <row r="170" spans="2:11" ht="15" customHeight="1">
      <c r="B170" s="292"/>
      <c r="C170" s="270" t="s">
        <v>924</v>
      </c>
      <c r="D170" s="270"/>
      <c r="E170" s="270"/>
      <c r="F170" s="291" t="s">
        <v>925</v>
      </c>
      <c r="G170" s="270"/>
      <c r="H170" s="270" t="s">
        <v>985</v>
      </c>
      <c r="I170" s="270" t="s">
        <v>921</v>
      </c>
      <c r="J170" s="270">
        <v>50</v>
      </c>
      <c r="K170" s="313"/>
    </row>
    <row r="171" spans="2:11" ht="15" customHeight="1">
      <c r="B171" s="292"/>
      <c r="C171" s="270" t="s">
        <v>927</v>
      </c>
      <c r="D171" s="270"/>
      <c r="E171" s="270"/>
      <c r="F171" s="291" t="s">
        <v>919</v>
      </c>
      <c r="G171" s="270"/>
      <c r="H171" s="270" t="s">
        <v>985</v>
      </c>
      <c r="I171" s="270" t="s">
        <v>929</v>
      </c>
      <c r="J171" s="270"/>
      <c r="K171" s="313"/>
    </row>
    <row r="172" spans="2:11" ht="15" customHeight="1">
      <c r="B172" s="292"/>
      <c r="C172" s="270" t="s">
        <v>938</v>
      </c>
      <c r="D172" s="270"/>
      <c r="E172" s="270"/>
      <c r="F172" s="291" t="s">
        <v>925</v>
      </c>
      <c r="G172" s="270"/>
      <c r="H172" s="270" t="s">
        <v>985</v>
      </c>
      <c r="I172" s="270" t="s">
        <v>921</v>
      </c>
      <c r="J172" s="270">
        <v>50</v>
      </c>
      <c r="K172" s="313"/>
    </row>
    <row r="173" spans="2:11" ht="15" customHeight="1">
      <c r="B173" s="292"/>
      <c r="C173" s="270" t="s">
        <v>946</v>
      </c>
      <c r="D173" s="270"/>
      <c r="E173" s="270"/>
      <c r="F173" s="291" t="s">
        <v>925</v>
      </c>
      <c r="G173" s="270"/>
      <c r="H173" s="270" t="s">
        <v>985</v>
      </c>
      <c r="I173" s="270" t="s">
        <v>921</v>
      </c>
      <c r="J173" s="270">
        <v>50</v>
      </c>
      <c r="K173" s="313"/>
    </row>
    <row r="174" spans="2:11" ht="15" customHeight="1">
      <c r="B174" s="292"/>
      <c r="C174" s="270" t="s">
        <v>944</v>
      </c>
      <c r="D174" s="270"/>
      <c r="E174" s="270"/>
      <c r="F174" s="291" t="s">
        <v>925</v>
      </c>
      <c r="G174" s="270"/>
      <c r="H174" s="270" t="s">
        <v>985</v>
      </c>
      <c r="I174" s="270" t="s">
        <v>921</v>
      </c>
      <c r="J174" s="270">
        <v>50</v>
      </c>
      <c r="K174" s="313"/>
    </row>
    <row r="175" spans="2:11" ht="15" customHeight="1">
      <c r="B175" s="292"/>
      <c r="C175" s="270" t="s">
        <v>131</v>
      </c>
      <c r="D175" s="270"/>
      <c r="E175" s="270"/>
      <c r="F175" s="291" t="s">
        <v>919</v>
      </c>
      <c r="G175" s="270"/>
      <c r="H175" s="270" t="s">
        <v>986</v>
      </c>
      <c r="I175" s="270" t="s">
        <v>987</v>
      </c>
      <c r="J175" s="270"/>
      <c r="K175" s="313"/>
    </row>
    <row r="176" spans="2:11" ht="15" customHeight="1">
      <c r="B176" s="292"/>
      <c r="C176" s="270" t="s">
        <v>57</v>
      </c>
      <c r="D176" s="270"/>
      <c r="E176" s="270"/>
      <c r="F176" s="291" t="s">
        <v>919</v>
      </c>
      <c r="G176" s="270"/>
      <c r="H176" s="270" t="s">
        <v>988</v>
      </c>
      <c r="I176" s="270" t="s">
        <v>989</v>
      </c>
      <c r="J176" s="270">
        <v>1</v>
      </c>
      <c r="K176" s="313"/>
    </row>
    <row r="177" spans="2:11" ht="15" customHeight="1">
      <c r="B177" s="292"/>
      <c r="C177" s="270" t="s">
        <v>53</v>
      </c>
      <c r="D177" s="270"/>
      <c r="E177" s="270"/>
      <c r="F177" s="291" t="s">
        <v>919</v>
      </c>
      <c r="G177" s="270"/>
      <c r="H177" s="270" t="s">
        <v>990</v>
      </c>
      <c r="I177" s="270" t="s">
        <v>921</v>
      </c>
      <c r="J177" s="270">
        <v>20</v>
      </c>
      <c r="K177" s="313"/>
    </row>
    <row r="178" spans="2:11" ht="15" customHeight="1">
      <c r="B178" s="292"/>
      <c r="C178" s="270" t="s">
        <v>132</v>
      </c>
      <c r="D178" s="270"/>
      <c r="E178" s="270"/>
      <c r="F178" s="291" t="s">
        <v>919</v>
      </c>
      <c r="G178" s="270"/>
      <c r="H178" s="270" t="s">
        <v>991</v>
      </c>
      <c r="I178" s="270" t="s">
        <v>921</v>
      </c>
      <c r="J178" s="270">
        <v>255</v>
      </c>
      <c r="K178" s="313"/>
    </row>
    <row r="179" spans="2:11" ht="15" customHeight="1">
      <c r="B179" s="292"/>
      <c r="C179" s="270" t="s">
        <v>133</v>
      </c>
      <c r="D179" s="270"/>
      <c r="E179" s="270"/>
      <c r="F179" s="291" t="s">
        <v>919</v>
      </c>
      <c r="G179" s="270"/>
      <c r="H179" s="270" t="s">
        <v>884</v>
      </c>
      <c r="I179" s="270" t="s">
        <v>921</v>
      </c>
      <c r="J179" s="270">
        <v>10</v>
      </c>
      <c r="K179" s="313"/>
    </row>
    <row r="180" spans="2:11" ht="15" customHeight="1">
      <c r="B180" s="292"/>
      <c r="C180" s="270" t="s">
        <v>134</v>
      </c>
      <c r="D180" s="270"/>
      <c r="E180" s="270"/>
      <c r="F180" s="291" t="s">
        <v>919</v>
      </c>
      <c r="G180" s="270"/>
      <c r="H180" s="270" t="s">
        <v>992</v>
      </c>
      <c r="I180" s="270" t="s">
        <v>953</v>
      </c>
      <c r="J180" s="270"/>
      <c r="K180" s="313"/>
    </row>
    <row r="181" spans="2:11" ht="15" customHeight="1">
      <c r="B181" s="292"/>
      <c r="C181" s="270" t="s">
        <v>993</v>
      </c>
      <c r="D181" s="270"/>
      <c r="E181" s="270"/>
      <c r="F181" s="291" t="s">
        <v>919</v>
      </c>
      <c r="G181" s="270"/>
      <c r="H181" s="270" t="s">
        <v>994</v>
      </c>
      <c r="I181" s="270" t="s">
        <v>953</v>
      </c>
      <c r="J181" s="270"/>
      <c r="K181" s="313"/>
    </row>
    <row r="182" spans="2:11" ht="15" customHeight="1">
      <c r="B182" s="292"/>
      <c r="C182" s="270" t="s">
        <v>982</v>
      </c>
      <c r="D182" s="270"/>
      <c r="E182" s="270"/>
      <c r="F182" s="291" t="s">
        <v>919</v>
      </c>
      <c r="G182" s="270"/>
      <c r="H182" s="270" t="s">
        <v>995</v>
      </c>
      <c r="I182" s="270" t="s">
        <v>953</v>
      </c>
      <c r="J182" s="270"/>
      <c r="K182" s="313"/>
    </row>
    <row r="183" spans="2:11" ht="15" customHeight="1">
      <c r="B183" s="292"/>
      <c r="C183" s="270" t="s">
        <v>136</v>
      </c>
      <c r="D183" s="270"/>
      <c r="E183" s="270"/>
      <c r="F183" s="291" t="s">
        <v>925</v>
      </c>
      <c r="G183" s="270"/>
      <c r="H183" s="270" t="s">
        <v>996</v>
      </c>
      <c r="I183" s="270" t="s">
        <v>921</v>
      </c>
      <c r="J183" s="270">
        <v>50</v>
      </c>
      <c r="K183" s="313"/>
    </row>
    <row r="184" spans="2:11" ht="15" customHeight="1">
      <c r="B184" s="292"/>
      <c r="C184" s="270" t="s">
        <v>997</v>
      </c>
      <c r="D184" s="270"/>
      <c r="E184" s="270"/>
      <c r="F184" s="291" t="s">
        <v>925</v>
      </c>
      <c r="G184" s="270"/>
      <c r="H184" s="270" t="s">
        <v>998</v>
      </c>
      <c r="I184" s="270" t="s">
        <v>999</v>
      </c>
      <c r="J184" s="270"/>
      <c r="K184" s="313"/>
    </row>
    <row r="185" spans="2:11" ht="15" customHeight="1">
      <c r="B185" s="292"/>
      <c r="C185" s="270" t="s">
        <v>1000</v>
      </c>
      <c r="D185" s="270"/>
      <c r="E185" s="270"/>
      <c r="F185" s="291" t="s">
        <v>925</v>
      </c>
      <c r="G185" s="270"/>
      <c r="H185" s="270" t="s">
        <v>1001</v>
      </c>
      <c r="I185" s="270" t="s">
        <v>999</v>
      </c>
      <c r="J185" s="270"/>
      <c r="K185" s="313"/>
    </row>
    <row r="186" spans="2:11" ht="15" customHeight="1">
      <c r="B186" s="292"/>
      <c r="C186" s="270" t="s">
        <v>1002</v>
      </c>
      <c r="D186" s="270"/>
      <c r="E186" s="270"/>
      <c r="F186" s="291" t="s">
        <v>925</v>
      </c>
      <c r="G186" s="270"/>
      <c r="H186" s="270" t="s">
        <v>1003</v>
      </c>
      <c r="I186" s="270" t="s">
        <v>999</v>
      </c>
      <c r="J186" s="270"/>
      <c r="K186" s="313"/>
    </row>
    <row r="187" spans="2:11" ht="15" customHeight="1">
      <c r="B187" s="292"/>
      <c r="C187" s="325" t="s">
        <v>1004</v>
      </c>
      <c r="D187" s="270"/>
      <c r="E187" s="270"/>
      <c r="F187" s="291" t="s">
        <v>925</v>
      </c>
      <c r="G187" s="270"/>
      <c r="H187" s="270" t="s">
        <v>1005</v>
      </c>
      <c r="I187" s="270" t="s">
        <v>1006</v>
      </c>
      <c r="J187" s="326" t="s">
        <v>1007</v>
      </c>
      <c r="K187" s="313"/>
    </row>
    <row r="188" spans="2:11" ht="15" customHeight="1">
      <c r="B188" s="292"/>
      <c r="C188" s="276" t="s">
        <v>42</v>
      </c>
      <c r="D188" s="270"/>
      <c r="E188" s="270"/>
      <c r="F188" s="291" t="s">
        <v>919</v>
      </c>
      <c r="G188" s="270"/>
      <c r="H188" s="266" t="s">
        <v>1008</v>
      </c>
      <c r="I188" s="270" t="s">
        <v>1009</v>
      </c>
      <c r="J188" s="270"/>
      <c r="K188" s="313"/>
    </row>
    <row r="189" spans="2:11" ht="15" customHeight="1">
      <c r="B189" s="292"/>
      <c r="C189" s="276" t="s">
        <v>1010</v>
      </c>
      <c r="D189" s="270"/>
      <c r="E189" s="270"/>
      <c r="F189" s="291" t="s">
        <v>919</v>
      </c>
      <c r="G189" s="270"/>
      <c r="H189" s="270" t="s">
        <v>1011</v>
      </c>
      <c r="I189" s="270" t="s">
        <v>953</v>
      </c>
      <c r="J189" s="270"/>
      <c r="K189" s="313"/>
    </row>
    <row r="190" spans="2:11" ht="15" customHeight="1">
      <c r="B190" s="292"/>
      <c r="C190" s="276" t="s">
        <v>1012</v>
      </c>
      <c r="D190" s="270"/>
      <c r="E190" s="270"/>
      <c r="F190" s="291" t="s">
        <v>919</v>
      </c>
      <c r="G190" s="270"/>
      <c r="H190" s="270" t="s">
        <v>1013</v>
      </c>
      <c r="I190" s="270" t="s">
        <v>953</v>
      </c>
      <c r="J190" s="270"/>
      <c r="K190" s="313"/>
    </row>
    <row r="191" spans="2:11" ht="15" customHeight="1">
      <c r="B191" s="292"/>
      <c r="C191" s="276" t="s">
        <v>1014</v>
      </c>
      <c r="D191" s="270"/>
      <c r="E191" s="270"/>
      <c r="F191" s="291" t="s">
        <v>925</v>
      </c>
      <c r="G191" s="270"/>
      <c r="H191" s="270" t="s">
        <v>1015</v>
      </c>
      <c r="I191" s="270" t="s">
        <v>953</v>
      </c>
      <c r="J191" s="270"/>
      <c r="K191" s="313"/>
    </row>
    <row r="192" spans="2:11" ht="15" customHeight="1">
      <c r="B192" s="319"/>
      <c r="C192" s="327"/>
      <c r="D192" s="301"/>
      <c r="E192" s="301"/>
      <c r="F192" s="301"/>
      <c r="G192" s="301"/>
      <c r="H192" s="301"/>
      <c r="I192" s="301"/>
      <c r="J192" s="301"/>
      <c r="K192" s="320"/>
    </row>
    <row r="193" spans="2:11" ht="18.75" customHeight="1">
      <c r="B193" s="266"/>
      <c r="C193" s="270"/>
      <c r="D193" s="270"/>
      <c r="E193" s="270"/>
      <c r="F193" s="291"/>
      <c r="G193" s="270"/>
      <c r="H193" s="270"/>
      <c r="I193" s="270"/>
      <c r="J193" s="270"/>
      <c r="K193" s="266"/>
    </row>
    <row r="194" spans="2:11" ht="18.75" customHeight="1">
      <c r="B194" s="266"/>
      <c r="C194" s="270"/>
      <c r="D194" s="270"/>
      <c r="E194" s="270"/>
      <c r="F194" s="291"/>
      <c r="G194" s="270"/>
      <c r="H194" s="270"/>
      <c r="I194" s="270"/>
      <c r="J194" s="270"/>
      <c r="K194" s="266"/>
    </row>
    <row r="195" spans="2:11" ht="18.75" customHeight="1">
      <c r="B195" s="277"/>
      <c r="C195" s="277"/>
      <c r="D195" s="277"/>
      <c r="E195" s="277"/>
      <c r="F195" s="277"/>
      <c r="G195" s="277"/>
      <c r="H195" s="277"/>
      <c r="I195" s="277"/>
      <c r="J195" s="277"/>
      <c r="K195" s="277"/>
    </row>
    <row r="196" spans="2:11" ht="13.5">
      <c r="B196" s="256"/>
      <c r="C196" s="257"/>
      <c r="D196" s="257"/>
      <c r="E196" s="257"/>
      <c r="F196" s="257"/>
      <c r="G196" s="257"/>
      <c r="H196" s="257"/>
      <c r="I196" s="257"/>
      <c r="J196" s="257"/>
      <c r="K196" s="258"/>
    </row>
    <row r="197" spans="2:11" ht="21">
      <c r="B197" s="259"/>
      <c r="C197" s="260" t="s">
        <v>1016</v>
      </c>
      <c r="D197" s="260"/>
      <c r="E197" s="260"/>
      <c r="F197" s="260"/>
      <c r="G197" s="260"/>
      <c r="H197" s="260"/>
      <c r="I197" s="260"/>
      <c r="J197" s="260"/>
      <c r="K197" s="261"/>
    </row>
    <row r="198" spans="2:11" ht="25.5" customHeight="1">
      <c r="B198" s="259"/>
      <c r="C198" s="328" t="s">
        <v>1017</v>
      </c>
      <c r="D198" s="328"/>
      <c r="E198" s="328"/>
      <c r="F198" s="328" t="s">
        <v>1018</v>
      </c>
      <c r="G198" s="329"/>
      <c r="H198" s="328" t="s">
        <v>1019</v>
      </c>
      <c r="I198" s="328"/>
      <c r="J198" s="328"/>
      <c r="K198" s="261"/>
    </row>
    <row r="199" spans="2:11" ht="5.25" customHeight="1">
      <c r="B199" s="292"/>
      <c r="C199" s="289"/>
      <c r="D199" s="289"/>
      <c r="E199" s="289"/>
      <c r="F199" s="289"/>
      <c r="G199" s="270"/>
      <c r="H199" s="289"/>
      <c r="I199" s="289"/>
      <c r="J199" s="289"/>
      <c r="K199" s="313"/>
    </row>
    <row r="200" spans="2:11" ht="15" customHeight="1">
      <c r="B200" s="292"/>
      <c r="C200" s="270" t="s">
        <v>1009</v>
      </c>
      <c r="D200" s="270"/>
      <c r="E200" s="270"/>
      <c r="F200" s="291" t="s">
        <v>43</v>
      </c>
      <c r="G200" s="270"/>
      <c r="H200" s="270" t="s">
        <v>1020</v>
      </c>
      <c r="I200" s="270"/>
      <c r="J200" s="270"/>
      <c r="K200" s="313"/>
    </row>
    <row r="201" spans="2:11" ht="15" customHeight="1">
      <c r="B201" s="292"/>
      <c r="C201" s="298"/>
      <c r="D201" s="270"/>
      <c r="E201" s="270"/>
      <c r="F201" s="291" t="s">
        <v>44</v>
      </c>
      <c r="G201" s="270"/>
      <c r="H201" s="270" t="s">
        <v>1021</v>
      </c>
      <c r="I201" s="270"/>
      <c r="J201" s="270"/>
      <c r="K201" s="313"/>
    </row>
    <row r="202" spans="2:11" ht="15" customHeight="1">
      <c r="B202" s="292"/>
      <c r="C202" s="298"/>
      <c r="D202" s="270"/>
      <c r="E202" s="270"/>
      <c r="F202" s="291" t="s">
        <v>47</v>
      </c>
      <c r="G202" s="270"/>
      <c r="H202" s="270" t="s">
        <v>1022</v>
      </c>
      <c r="I202" s="270"/>
      <c r="J202" s="270"/>
      <c r="K202" s="313"/>
    </row>
    <row r="203" spans="2:11" ht="15" customHeight="1">
      <c r="B203" s="292"/>
      <c r="C203" s="270"/>
      <c r="D203" s="270"/>
      <c r="E203" s="270"/>
      <c r="F203" s="291" t="s">
        <v>45</v>
      </c>
      <c r="G203" s="270"/>
      <c r="H203" s="270" t="s">
        <v>1023</v>
      </c>
      <c r="I203" s="270"/>
      <c r="J203" s="270"/>
      <c r="K203" s="313"/>
    </row>
    <row r="204" spans="2:11" ht="15" customHeight="1">
      <c r="B204" s="292"/>
      <c r="C204" s="270"/>
      <c r="D204" s="270"/>
      <c r="E204" s="270"/>
      <c r="F204" s="291" t="s">
        <v>46</v>
      </c>
      <c r="G204" s="270"/>
      <c r="H204" s="270" t="s">
        <v>1024</v>
      </c>
      <c r="I204" s="270"/>
      <c r="J204" s="270"/>
      <c r="K204" s="313"/>
    </row>
    <row r="205" spans="2:11" ht="15" customHeight="1">
      <c r="B205" s="292"/>
      <c r="C205" s="270"/>
      <c r="D205" s="270"/>
      <c r="E205" s="270"/>
      <c r="F205" s="291"/>
      <c r="G205" s="270"/>
      <c r="H205" s="270"/>
      <c r="I205" s="270"/>
      <c r="J205" s="270"/>
      <c r="K205" s="313"/>
    </row>
    <row r="206" spans="2:11" ht="15" customHeight="1">
      <c r="B206" s="292"/>
      <c r="C206" s="270" t="s">
        <v>965</v>
      </c>
      <c r="D206" s="270"/>
      <c r="E206" s="270"/>
      <c r="F206" s="291" t="s">
        <v>78</v>
      </c>
      <c r="G206" s="270"/>
      <c r="H206" s="270" t="s">
        <v>1025</v>
      </c>
      <c r="I206" s="270"/>
      <c r="J206" s="270"/>
      <c r="K206" s="313"/>
    </row>
    <row r="207" spans="2:11" ht="15" customHeight="1">
      <c r="B207" s="292"/>
      <c r="C207" s="298"/>
      <c r="D207" s="270"/>
      <c r="E207" s="270"/>
      <c r="F207" s="291" t="s">
        <v>863</v>
      </c>
      <c r="G207" s="270"/>
      <c r="H207" s="270" t="s">
        <v>864</v>
      </c>
      <c r="I207" s="270"/>
      <c r="J207" s="270"/>
      <c r="K207" s="313"/>
    </row>
    <row r="208" spans="2:11" ht="15" customHeight="1">
      <c r="B208" s="292"/>
      <c r="C208" s="270"/>
      <c r="D208" s="270"/>
      <c r="E208" s="270"/>
      <c r="F208" s="291" t="s">
        <v>861</v>
      </c>
      <c r="G208" s="270"/>
      <c r="H208" s="270" t="s">
        <v>1026</v>
      </c>
      <c r="I208" s="270"/>
      <c r="J208" s="270"/>
      <c r="K208" s="313"/>
    </row>
    <row r="209" spans="2:11" ht="15" customHeight="1">
      <c r="B209" s="330"/>
      <c r="C209" s="298"/>
      <c r="D209" s="298"/>
      <c r="E209" s="298"/>
      <c r="F209" s="291" t="s">
        <v>865</v>
      </c>
      <c r="G209" s="276"/>
      <c r="H209" s="317" t="s">
        <v>866</v>
      </c>
      <c r="I209" s="317"/>
      <c r="J209" s="317"/>
      <c r="K209" s="331"/>
    </row>
    <row r="210" spans="2:11" ht="15" customHeight="1">
      <c r="B210" s="330"/>
      <c r="C210" s="298"/>
      <c r="D210" s="298"/>
      <c r="E210" s="298"/>
      <c r="F210" s="291" t="s">
        <v>867</v>
      </c>
      <c r="G210" s="276"/>
      <c r="H210" s="317" t="s">
        <v>847</v>
      </c>
      <c r="I210" s="317"/>
      <c r="J210" s="317"/>
      <c r="K210" s="331"/>
    </row>
    <row r="211" spans="2:11" ht="15" customHeight="1">
      <c r="B211" s="330"/>
      <c r="C211" s="298"/>
      <c r="D211" s="298"/>
      <c r="E211" s="298"/>
      <c r="F211" s="332"/>
      <c r="G211" s="276"/>
      <c r="H211" s="333"/>
      <c r="I211" s="333"/>
      <c r="J211" s="333"/>
      <c r="K211" s="331"/>
    </row>
    <row r="212" spans="2:11" ht="15" customHeight="1">
      <c r="B212" s="330"/>
      <c r="C212" s="270" t="s">
        <v>989</v>
      </c>
      <c r="D212" s="298"/>
      <c r="E212" s="298"/>
      <c r="F212" s="291">
        <v>1</v>
      </c>
      <c r="G212" s="276"/>
      <c r="H212" s="317" t="s">
        <v>1027</v>
      </c>
      <c r="I212" s="317"/>
      <c r="J212" s="317"/>
      <c r="K212" s="331"/>
    </row>
    <row r="213" spans="2:11" ht="15" customHeight="1">
      <c r="B213" s="330"/>
      <c r="C213" s="298"/>
      <c r="D213" s="298"/>
      <c r="E213" s="298"/>
      <c r="F213" s="291">
        <v>2</v>
      </c>
      <c r="G213" s="276"/>
      <c r="H213" s="317" t="s">
        <v>1028</v>
      </c>
      <c r="I213" s="317"/>
      <c r="J213" s="317"/>
      <c r="K213" s="331"/>
    </row>
    <row r="214" spans="2:11" ht="15" customHeight="1">
      <c r="B214" s="330"/>
      <c r="C214" s="298"/>
      <c r="D214" s="298"/>
      <c r="E214" s="298"/>
      <c r="F214" s="291">
        <v>3</v>
      </c>
      <c r="G214" s="276"/>
      <c r="H214" s="317" t="s">
        <v>1029</v>
      </c>
      <c r="I214" s="317"/>
      <c r="J214" s="317"/>
      <c r="K214" s="331"/>
    </row>
    <row r="215" spans="2:11" ht="15" customHeight="1">
      <c r="B215" s="330"/>
      <c r="C215" s="298"/>
      <c r="D215" s="298"/>
      <c r="E215" s="298"/>
      <c r="F215" s="291">
        <v>4</v>
      </c>
      <c r="G215" s="276"/>
      <c r="H215" s="317" t="s">
        <v>1030</v>
      </c>
      <c r="I215" s="317"/>
      <c r="J215" s="317"/>
      <c r="K215" s="331"/>
    </row>
    <row r="216" spans="2:11" ht="12.75" customHeight="1">
      <c r="B216" s="334"/>
      <c r="C216" s="335"/>
      <c r="D216" s="335"/>
      <c r="E216" s="335"/>
      <c r="F216" s="335"/>
      <c r="G216" s="335"/>
      <c r="H216" s="335"/>
      <c r="I216" s="335"/>
      <c r="J216" s="335"/>
      <c r="K216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Lenovo-PC\Svehla</cp:lastModifiedBy>
  <dcterms:created xsi:type="dcterms:W3CDTF">2019-05-08T07:10:41Z</dcterms:created>
  <dcterms:modified xsi:type="dcterms:W3CDTF">2019-05-08T07:10:51Z</dcterms:modified>
  <cp:category/>
  <cp:version/>
  <cp:contentType/>
  <cp:contentStatus/>
</cp:coreProperties>
</file>