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45" yWindow="465" windowWidth="20775" windowHeight="9915"/>
  </bookViews>
  <sheets>
    <sheet name="Rekapitulace stavby" sheetId="1" r:id="rId1"/>
    <sheet name="1 - Opravy stropů" sheetId="2" r:id="rId2"/>
    <sheet name="2 - Vedlejší náklady" sheetId="3" r:id="rId3"/>
  </sheets>
  <definedNames>
    <definedName name="_xlnm._FilterDatabase" localSheetId="1" hidden="1">'1 - Opravy stropů'!$C$123:$K$192</definedName>
    <definedName name="_xlnm._FilterDatabase" localSheetId="2" hidden="1">'2 - Vedlejší náklady'!$C$125:$K$145</definedName>
    <definedName name="_xlnm.Print_Titles" localSheetId="1">'1 - Opravy stropů'!$123:$123</definedName>
    <definedName name="_xlnm.Print_Titles" localSheetId="2">'2 - Vedlejší náklady'!$125:$125</definedName>
    <definedName name="_xlnm.Print_Titles" localSheetId="0">'Rekapitulace stavby'!$92:$92</definedName>
    <definedName name="_xlnm.Print_Area" localSheetId="1">'1 - Opravy stropů'!$C$4:$J$76,'1 - Opravy stropů'!$C$82:$J$105,'1 - Opravy stropů'!$C$111:$K$192</definedName>
    <definedName name="_xlnm.Print_Area" localSheetId="2">'2 - Vedlejší náklady'!$C$4:$J$76,'2 - Vedlejší náklady'!$C$82:$J$107,'2 - Vedlejší náklady'!$C$113:$K$145</definedName>
    <definedName name="_xlnm.Print_Area" localSheetId="0">'Rekapitulace stavby'!$D$4:$AO$76,'Rekapitulace stavby'!$C$82:$AQ$97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45" i="3"/>
  <c r="BH145" i="3"/>
  <c r="BG145" i="3"/>
  <c r="BF145" i="3"/>
  <c r="T145" i="3"/>
  <c r="T144" i="3"/>
  <c r="R145" i="3"/>
  <c r="R144" i="3"/>
  <c r="P145" i="3"/>
  <c r="P144" i="3"/>
  <c r="BK145" i="3"/>
  <c r="BK144" i="3" s="1"/>
  <c r="J144" i="3" s="1"/>
  <c r="J106" i="3" s="1"/>
  <c r="J145" i="3"/>
  <c r="BE145" i="3"/>
  <c r="BI143" i="3"/>
  <c r="BH143" i="3"/>
  <c r="BG143" i="3"/>
  <c r="BF143" i="3"/>
  <c r="T143" i="3"/>
  <c r="T142" i="3"/>
  <c r="R143" i="3"/>
  <c r="R142" i="3" s="1"/>
  <c r="P143" i="3"/>
  <c r="P142" i="3"/>
  <c r="BK143" i="3"/>
  <c r="BK142" i="3" s="1"/>
  <c r="J142" i="3" s="1"/>
  <c r="J105" i="3" s="1"/>
  <c r="J143" i="3"/>
  <c r="BE143" i="3"/>
  <c r="BI141" i="3"/>
  <c r="BH141" i="3"/>
  <c r="BG141" i="3"/>
  <c r="BF141" i="3"/>
  <c r="T141" i="3"/>
  <c r="T140" i="3"/>
  <c r="R141" i="3"/>
  <c r="R140" i="3" s="1"/>
  <c r="P141" i="3"/>
  <c r="P140" i="3"/>
  <c r="BK141" i="3"/>
  <c r="BK140" i="3" s="1"/>
  <c r="J140" i="3" s="1"/>
  <c r="J104" i="3" s="1"/>
  <c r="J141" i="3"/>
  <c r="BE141" i="3"/>
  <c r="BI139" i="3"/>
  <c r="BH139" i="3"/>
  <c r="BG139" i="3"/>
  <c r="BF139" i="3"/>
  <c r="T139" i="3"/>
  <c r="T138" i="3"/>
  <c r="R139" i="3"/>
  <c r="R138" i="3" s="1"/>
  <c r="P139" i="3"/>
  <c r="P138" i="3"/>
  <c r="BK139" i="3"/>
  <c r="BK138" i="3" s="1"/>
  <c r="J138" i="3" s="1"/>
  <c r="J103" i="3" s="1"/>
  <c r="J139" i="3"/>
  <c r="BE139" i="3"/>
  <c r="BI137" i="3"/>
  <c r="BH137" i="3"/>
  <c r="BG137" i="3"/>
  <c r="BF137" i="3"/>
  <c r="T137" i="3"/>
  <c r="T136" i="3"/>
  <c r="R137" i="3"/>
  <c r="R136" i="3" s="1"/>
  <c r="P137" i="3"/>
  <c r="P136" i="3"/>
  <c r="BK137" i="3"/>
  <c r="BK136" i="3" s="1"/>
  <c r="J136" i="3" s="1"/>
  <c r="J102" i="3" s="1"/>
  <c r="J137" i="3"/>
  <c r="BE137" i="3"/>
  <c r="BI135" i="3"/>
  <c r="BH135" i="3"/>
  <c r="BG135" i="3"/>
  <c r="BF135" i="3"/>
  <c r="T135" i="3"/>
  <c r="T134" i="3"/>
  <c r="R135" i="3"/>
  <c r="R134" i="3" s="1"/>
  <c r="P135" i="3"/>
  <c r="P134" i="3"/>
  <c r="BK135" i="3"/>
  <c r="BK134" i="3" s="1"/>
  <c r="J134" i="3" s="1"/>
  <c r="J101" i="3" s="1"/>
  <c r="J135" i="3"/>
  <c r="BE135" i="3"/>
  <c r="BI133" i="3"/>
  <c r="BH133" i="3"/>
  <c r="BG133" i="3"/>
  <c r="BF133" i="3"/>
  <c r="T133" i="3"/>
  <c r="T132" i="3"/>
  <c r="R133" i="3"/>
  <c r="R132" i="3" s="1"/>
  <c r="P133" i="3"/>
  <c r="P132" i="3"/>
  <c r="BK133" i="3"/>
  <c r="BK132" i="3" s="1"/>
  <c r="J132" i="3" s="1"/>
  <c r="J100" i="3" s="1"/>
  <c r="J133" i="3"/>
  <c r="BE133" i="3"/>
  <c r="BI131" i="3"/>
  <c r="BH131" i="3"/>
  <c r="BG131" i="3"/>
  <c r="BF131" i="3"/>
  <c r="T131" i="3"/>
  <c r="T130" i="3"/>
  <c r="R131" i="3"/>
  <c r="R130" i="3" s="1"/>
  <c r="P131" i="3"/>
  <c r="P130" i="3"/>
  <c r="BK131" i="3"/>
  <c r="BK130" i="3" s="1"/>
  <c r="J130" i="3" s="1"/>
  <c r="J99" i="3" s="1"/>
  <c r="J131" i="3"/>
  <c r="BE131" i="3"/>
  <c r="BI129" i="3"/>
  <c r="F37" i="3"/>
  <c r="BD96" i="1"/>
  <c r="BH129" i="3"/>
  <c r="F36" i="3"/>
  <c r="BC96" i="1" s="1"/>
  <c r="BG129" i="3"/>
  <c r="F35" i="3" s="1"/>
  <c r="BB96" i="1" s="1"/>
  <c r="BF129" i="3"/>
  <c r="J34" i="3"/>
  <c r="AW96" i="1" s="1"/>
  <c r="F34" i="3"/>
  <c r="BA96" i="1" s="1"/>
  <c r="T129" i="3"/>
  <c r="T128" i="3" s="1"/>
  <c r="T127" i="3" s="1"/>
  <c r="T126" i="3" s="1"/>
  <c r="R129" i="3"/>
  <c r="R128" i="3" s="1"/>
  <c r="P129" i="3"/>
  <c r="P128" i="3" s="1"/>
  <c r="P127" i="3" s="1"/>
  <c r="P126" i="3" s="1"/>
  <c r="AU96" i="1" s="1"/>
  <c r="BK129" i="3"/>
  <c r="BK128" i="3" s="1"/>
  <c r="J129" i="3"/>
  <c r="BE129" i="3"/>
  <c r="J33" i="3" s="1"/>
  <c r="AV96" i="1" s="1"/>
  <c r="J123" i="3"/>
  <c r="J122" i="3"/>
  <c r="F122" i="3"/>
  <c r="F120" i="3"/>
  <c r="E118" i="3"/>
  <c r="J92" i="3"/>
  <c r="J91" i="3"/>
  <c r="F91" i="3"/>
  <c r="F89" i="3"/>
  <c r="E87" i="3"/>
  <c r="J18" i="3"/>
  <c r="E18" i="3"/>
  <c r="F123" i="3"/>
  <c r="F92" i="3"/>
  <c r="J17" i="3"/>
  <c r="J12" i="3"/>
  <c r="J120" i="3"/>
  <c r="J89" i="3"/>
  <c r="E7" i="3"/>
  <c r="E116" i="3" s="1"/>
  <c r="E85" i="3"/>
  <c r="J37" i="2"/>
  <c r="J36" i="2"/>
  <c r="AY95" i="1"/>
  <c r="J35" i="2"/>
  <c r="AX95" i="1" s="1"/>
  <c r="BI182" i="2"/>
  <c r="BH182" i="2"/>
  <c r="BG182" i="2"/>
  <c r="BF182" i="2"/>
  <c r="T182" i="2"/>
  <c r="T181" i="2"/>
  <c r="R182" i="2"/>
  <c r="R181" i="2" s="1"/>
  <c r="R145" i="2" s="1"/>
  <c r="P182" i="2"/>
  <c r="P181" i="2"/>
  <c r="BK182" i="2"/>
  <c r="BK181" i="2" s="1"/>
  <c r="J181" i="2" s="1"/>
  <c r="J104" i="2" s="1"/>
  <c r="J182" i="2"/>
  <c r="BE182" i="2"/>
  <c r="BI180" i="2"/>
  <c r="BH180" i="2"/>
  <c r="BG180" i="2"/>
  <c r="BF180" i="2"/>
  <c r="T180" i="2"/>
  <c r="R180" i="2"/>
  <c r="P180" i="2"/>
  <c r="BK180" i="2"/>
  <c r="J180" i="2"/>
  <c r="BE180" i="2"/>
  <c r="BI176" i="2"/>
  <c r="BH176" i="2"/>
  <c r="BG176" i="2"/>
  <c r="BF176" i="2"/>
  <c r="T176" i="2"/>
  <c r="R176" i="2"/>
  <c r="P176" i="2"/>
  <c r="BK176" i="2"/>
  <c r="J176" i="2"/>
  <c r="BE176" i="2" s="1"/>
  <c r="BI172" i="2"/>
  <c r="BH172" i="2"/>
  <c r="BG172" i="2"/>
  <c r="BF172" i="2"/>
  <c r="T172" i="2"/>
  <c r="R172" i="2"/>
  <c r="P172" i="2"/>
  <c r="BK172" i="2"/>
  <c r="J172" i="2"/>
  <c r="BE172" i="2"/>
  <c r="BI168" i="2"/>
  <c r="BH168" i="2"/>
  <c r="BG168" i="2"/>
  <c r="BF168" i="2"/>
  <c r="T168" i="2"/>
  <c r="R168" i="2"/>
  <c r="P168" i="2"/>
  <c r="BK168" i="2"/>
  <c r="J168" i="2"/>
  <c r="BE168" i="2" s="1"/>
  <c r="BI164" i="2"/>
  <c r="BH164" i="2"/>
  <c r="BG164" i="2"/>
  <c r="BF164" i="2"/>
  <c r="T164" i="2"/>
  <c r="R164" i="2"/>
  <c r="P164" i="2"/>
  <c r="BK164" i="2"/>
  <c r="J164" i="2"/>
  <c r="BE164" i="2"/>
  <c r="BI160" i="2"/>
  <c r="BH160" i="2"/>
  <c r="BG160" i="2"/>
  <c r="BF160" i="2"/>
  <c r="T160" i="2"/>
  <c r="R160" i="2"/>
  <c r="P160" i="2"/>
  <c r="BK160" i="2"/>
  <c r="J160" i="2"/>
  <c r="BE160" i="2"/>
  <c r="BI156" i="2"/>
  <c r="BH156" i="2"/>
  <c r="BG156" i="2"/>
  <c r="BF156" i="2"/>
  <c r="T156" i="2"/>
  <c r="R156" i="2"/>
  <c r="P156" i="2"/>
  <c r="BK156" i="2"/>
  <c r="J156" i="2"/>
  <c r="BE156" i="2"/>
  <c r="BI152" i="2"/>
  <c r="BH152" i="2"/>
  <c r="BG152" i="2"/>
  <c r="BF152" i="2"/>
  <c r="T152" i="2"/>
  <c r="R152" i="2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J151" i="2"/>
  <c r="BE151" i="2"/>
  <c r="BI147" i="2"/>
  <c r="BH147" i="2"/>
  <c r="BG147" i="2"/>
  <c r="BF147" i="2"/>
  <c r="T147" i="2"/>
  <c r="T146" i="2"/>
  <c r="T145" i="2" s="1"/>
  <c r="R147" i="2"/>
  <c r="R146" i="2"/>
  <c r="P147" i="2"/>
  <c r="P146" i="2"/>
  <c r="P145" i="2"/>
  <c r="BK147" i="2"/>
  <c r="BK146" i="2" s="1"/>
  <c r="J147" i="2"/>
  <c r="BE147" i="2"/>
  <c r="BI144" i="2"/>
  <c r="BH144" i="2"/>
  <c r="BG144" i="2"/>
  <c r="BF144" i="2"/>
  <c r="T144" i="2"/>
  <c r="T143" i="2"/>
  <c r="R144" i="2"/>
  <c r="R143" i="2"/>
  <c r="P144" i="2"/>
  <c r="P143" i="2"/>
  <c r="BK144" i="2"/>
  <c r="BK143" i="2"/>
  <c r="J143" i="2" s="1"/>
  <c r="J101" i="2" s="1"/>
  <c r="J144" i="2"/>
  <c r="BE144" i="2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T136" i="2"/>
  <c r="R137" i="2"/>
  <c r="R136" i="2"/>
  <c r="P137" i="2"/>
  <c r="P136" i="2"/>
  <c r="BK137" i="2"/>
  <c r="BK136" i="2"/>
  <c r="J136" i="2" s="1"/>
  <c r="J100" i="2" s="1"/>
  <c r="J137" i="2"/>
  <c r="BE137" i="2"/>
  <c r="BI132" i="2"/>
  <c r="BH132" i="2"/>
  <c r="BG132" i="2"/>
  <c r="BF132" i="2"/>
  <c r="T132" i="2"/>
  <c r="T131" i="2"/>
  <c r="R132" i="2"/>
  <c r="R131" i="2"/>
  <c r="P132" i="2"/>
  <c r="P131" i="2"/>
  <c r="BK132" i="2"/>
  <c r="BK131" i="2"/>
  <c r="J131" i="2" s="1"/>
  <c r="J99" i="2" s="1"/>
  <c r="J132" i="2"/>
  <c r="BE132" i="2"/>
  <c r="BI127" i="2"/>
  <c r="F37" i="2"/>
  <c r="BD95" i="1" s="1"/>
  <c r="BD94" i="1" s="1"/>
  <c r="W33" i="1" s="1"/>
  <c r="BH127" i="2"/>
  <c r="F36" i="2" s="1"/>
  <c r="BC95" i="1" s="1"/>
  <c r="BG127" i="2"/>
  <c r="F35" i="2" s="1"/>
  <c r="BB95" i="1" s="1"/>
  <c r="BB94" i="1" s="1"/>
  <c r="BF127" i="2"/>
  <c r="F34" i="2" s="1"/>
  <c r="BA95" i="1" s="1"/>
  <c r="BA94" i="1" s="1"/>
  <c r="T127" i="2"/>
  <c r="T126" i="2" s="1"/>
  <c r="T125" i="2" s="1"/>
  <c r="T124" i="2" s="1"/>
  <c r="R127" i="2"/>
  <c r="R126" i="2" s="1"/>
  <c r="R125" i="2" s="1"/>
  <c r="R124" i="2" s="1"/>
  <c r="P127" i="2"/>
  <c r="P126" i="2" s="1"/>
  <c r="P125" i="2" s="1"/>
  <c r="P124" i="2" s="1"/>
  <c r="AU95" i="1" s="1"/>
  <c r="BK127" i="2"/>
  <c r="BK126" i="2" s="1"/>
  <c r="J127" i="2"/>
  <c r="BE127" i="2"/>
  <c r="J121" i="2"/>
  <c r="J120" i="2"/>
  <c r="F120" i="2"/>
  <c r="F118" i="2"/>
  <c r="E116" i="2"/>
  <c r="J92" i="2"/>
  <c r="J91" i="2"/>
  <c r="F91" i="2"/>
  <c r="F89" i="2"/>
  <c r="E87" i="2"/>
  <c r="J18" i="2"/>
  <c r="E18" i="2"/>
  <c r="F92" i="2" s="1"/>
  <c r="J17" i="2"/>
  <c r="J12" i="2"/>
  <c r="J89" i="2" s="1"/>
  <c r="E7" i="2"/>
  <c r="E114" i="2"/>
  <c r="E85" i="2"/>
  <c r="AS94" i="1"/>
  <c r="L90" i="1"/>
  <c r="AM90" i="1"/>
  <c r="AM89" i="1"/>
  <c r="L89" i="1"/>
  <c r="AM87" i="1"/>
  <c r="L87" i="1"/>
  <c r="L85" i="1"/>
  <c r="L84" i="1"/>
  <c r="J126" i="2" l="1"/>
  <c r="J98" i="2" s="1"/>
  <c r="BK125" i="2"/>
  <c r="W31" i="1"/>
  <c r="AX94" i="1"/>
  <c r="J146" i="2"/>
  <c r="J103" i="2" s="1"/>
  <c r="BK145" i="2"/>
  <c r="J145" i="2" s="1"/>
  <c r="J102" i="2" s="1"/>
  <c r="AT96" i="1"/>
  <c r="R127" i="3"/>
  <c r="R126" i="3" s="1"/>
  <c r="J33" i="2"/>
  <c r="AV95" i="1" s="1"/>
  <c r="BC94" i="1"/>
  <c r="J128" i="3"/>
  <c r="J98" i="3" s="1"/>
  <c r="BK127" i="3"/>
  <c r="AW94" i="1"/>
  <c r="AK30" i="1" s="1"/>
  <c r="W30" i="1"/>
  <c r="AU94" i="1"/>
  <c r="J118" i="2"/>
  <c r="F121" i="2"/>
  <c r="J34" i="2"/>
  <c r="AW95" i="1" s="1"/>
  <c r="F33" i="2"/>
  <c r="AZ95" i="1" s="1"/>
  <c r="AZ94" i="1" s="1"/>
  <c r="F33" i="3"/>
  <c r="AZ96" i="1" s="1"/>
  <c r="W29" i="1" l="1"/>
  <c r="AV94" i="1"/>
  <c r="AY94" i="1"/>
  <c r="W32" i="1"/>
  <c r="J125" i="2"/>
  <c r="J97" i="2" s="1"/>
  <c r="BK124" i="2"/>
  <c r="J124" i="2" s="1"/>
  <c r="AT95" i="1"/>
  <c r="J127" i="3"/>
  <c r="J97" i="3" s="1"/>
  <c r="BK126" i="3"/>
  <c r="J126" i="3" s="1"/>
  <c r="J30" i="2" l="1"/>
  <c r="J96" i="2"/>
  <c r="AT94" i="1"/>
  <c r="AK29" i="1"/>
  <c r="J30" i="3"/>
  <c r="J96" i="3"/>
  <c r="J39" i="3" l="1"/>
  <c r="AG96" i="1"/>
  <c r="AN96" i="1" s="1"/>
  <c r="J39" i="2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<sst xmlns="http://schemas.openxmlformats.org/spreadsheetml/2006/main" count="1296" uniqueCount="292">
  <si>
    <t>Export Komplet</t>
  </si>
  <si>
    <t/>
  </si>
  <si>
    <t>2.0</t>
  </si>
  <si>
    <t>False</t>
  </si>
  <si>
    <t>{45b7ae30-2f72-4b8e-b4eb-8e283ca78943}</t>
  </si>
  <si>
    <t>&gt;&gt;  skryté sloupce  &lt;&lt;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</si>
  <si>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</si>
  <si>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</si>
  <si>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</si>
  <si>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</si>
  <si>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</si>
  <si>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</si>
  <si>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</si>
  <si>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</si>
  <si>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</si>
  <si>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Projektis255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</si>
  <si>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</si>
  <si>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</si>
  <si>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střechy budovy č.p.2</t>
  </si>
  <si>
    <t>KSO:</t>
  </si>
  <si>
    <t>CC-CZ:</t>
  </si>
  <si>
    <t>Místo:</t>
  </si>
  <si>
    <t>Dvůr Králové nad Labem</t>
  </si>
  <si>
    <t>Datum:</t>
  </si>
  <si>
    <t>23. 4. 2020</t>
  </si>
  <si>
    <t>Zadavatel:</t>
  </si>
  <si>
    <t>IČ:</t>
  </si>
  <si>
    <t xml:space="preserve">Město Dvůr Králové nad Labem, nám. TGM 38 </t>
  </si>
  <si>
    <t>DIČ:</t>
  </si>
  <si>
    <t>Uchazeč:</t>
  </si>
  <si>
    <t>Vyplň údaj</t>
  </si>
  <si>
    <t>Projektant:</t>
  </si>
  <si>
    <t>Projektis spol. s r.o., Legionářská 562, D.K.n.L.</t>
  </si>
  <si>
    <t>True</t>
  </si>
  <si>
    <t>Zpracovatel:</t>
  </si>
  <si>
    <t>ing. V. Švehla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</si>
  <si>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</si>
  <si>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</si>
  <si>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</si>
  <si>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</si>
  <si>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</si>
  <si>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</si>
  <si>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</si>
  <si>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</si>
  <si>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</si>
  <si>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</si>
  <si>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</si>
  <si>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</si>
  <si>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</si>
  <si>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</si>
  <si>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</si>
  <si>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</si>
  <si>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</si>
  <si>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</si>
  <si>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</si>
  <si>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</si>
  <si>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</si>
  <si>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</si>
  <si>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</si>
  <si>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</si>
  <si>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</si>
  <si>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</si>
  <si>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</si>
  <si>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</si>
  <si>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</si>
  <si>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</si>
  <si>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</si>
  <si>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</si>
  <si>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</si>
  <si>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</si>
  <si>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</si>
  <si>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</si>
  <si>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</si>
  <si>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</si>
  <si>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</si>
  <si>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</si>
  <si>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</si>
  <si>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</si>
  <si>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</si>
  <si>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</si>
  <si>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</si>
  <si>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</si>
  <si>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Opravy stropů</t>
  </si>
  <si>
    <t>STA</t>
  </si>
  <si>
    <t>{8618db8b-3a04-4b0f-8c8c-741c1e4df375}</t>
  </si>
  <si>
    <t>2</t>
  </si>
  <si>
    <t>Vedlejší náklady</t>
  </si>
  <si>
    <t>{da44b860-91e6-4d6f-9c30-35eddfbb3d86}</t>
  </si>
  <si>
    <t>KRYCÍ LIST SOUPISU PRACÍ</t>
  </si>
  <si>
    <t>Objekt:</t>
  </si>
  <si>
    <t>1 - Opravy stropů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</si>
  <si>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</si>
  <si>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</si>
  <si>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</si>
  <si>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</si>
  <si>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</si>
  <si>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</si>
  <si>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</si>
  <si>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</si>
  <si>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</si>
  <si>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</si>
  <si>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</si>
  <si>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</si>
  <si>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</si>
  <si>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</si>
  <si>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</si>
  <si>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</si>
  <si>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</si>
  <si>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</si>
  <si>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</si>
  <si>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</si>
  <si>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</si>
  <si>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</si>
  <si>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</si>
  <si>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</si>
  <si>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</si>
  <si>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</si>
  <si>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</si>
  <si>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</si>
  <si>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</si>
  <si>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</si>
  <si>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</si>
  <si>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</si>
  <si>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413231221</t>
  </si>
  <si>
    <t>Zazdívka zhlaví stropních trámů průřezu do 40000 mm2</t>
  </si>
  <si>
    <t>kus</t>
  </si>
  <si>
    <t>CS ÚRS 2019 02</t>
  </si>
  <si>
    <t>1359674615</t>
  </si>
  <si>
    <t>VV</t>
  </si>
  <si>
    <t>18                              "část A"</t>
  </si>
  <si>
    <t>12                              "část C"</t>
  </si>
  <si>
    <t>Mezisoučet</t>
  </si>
  <si>
    <t>3</t>
  </si>
  <si>
    <t>9</t>
  </si>
  <si>
    <t>Ostatní konstrukce a práce, bourání</t>
  </si>
  <si>
    <t>964061331</t>
  </si>
  <si>
    <t>Uvolnění zhlaví trámů ze zdiva cihelného průřezu zhlaví do 0,05 m2</t>
  </si>
  <si>
    <t>-550738191</t>
  </si>
  <si>
    <t>997</t>
  </si>
  <si>
    <t>Přesun sutě</t>
  </si>
  <si>
    <t>997013153</t>
  </si>
  <si>
    <t>Vnitrostaveništní doprava suti a vybouraných hmot pro budovy v do 12 m s omezením mechanizace</t>
  </si>
  <si>
    <t>t</t>
  </si>
  <si>
    <t>1950804953</t>
  </si>
  <si>
    <t>997013501</t>
  </si>
  <si>
    <t>Odvoz suti a vybouraných hmot na skládku nebo meziskládku do 1 km se složením</t>
  </si>
  <si>
    <t>-591301680</t>
  </si>
  <si>
    <t>5</t>
  </si>
  <si>
    <t>997013509</t>
  </si>
  <si>
    <t>Příplatek k odvozu suti a vybouraných hmot na skládku ZKD 1 km přes 1 km</t>
  </si>
  <si>
    <t>-1262276780</t>
  </si>
  <si>
    <t>4,979*30 'Přepočtené koeficientem množství</t>
  </si>
  <si>
    <t>6</t>
  </si>
  <si>
    <t>997013803</t>
  </si>
  <si>
    <t>Poplatek za uložení na skládce (skládkovné) stavebního odpadu cihelného kód odpadu 170 102</t>
  </si>
  <si>
    <t>-214920814</t>
  </si>
  <si>
    <t>7</t>
  </si>
  <si>
    <t>997013811</t>
  </si>
  <si>
    <t>Poplatek za uložení na skládce (skládkovné) stavebního odpadu dřevěného kód odpadu 170 201</t>
  </si>
  <si>
    <t>1062273786</t>
  </si>
  <si>
    <t>998</t>
  </si>
  <si>
    <t>Přesun hmot</t>
  </si>
  <si>
    <t>8</t>
  </si>
  <si>
    <t>998017002</t>
  </si>
  <si>
    <t>Přesun hmot s omezením mechanizace pro budovy v do 12 m</t>
  </si>
  <si>
    <t>1280983597</t>
  </si>
  <si>
    <t>PSV</t>
  </si>
  <si>
    <t>Práce a dodávky PSV</t>
  </si>
  <si>
    <t>762</t>
  </si>
  <si>
    <t>Konstrukce tesařské</t>
  </si>
  <si>
    <t>762085113</t>
  </si>
  <si>
    <t>Montáž svorníků nebo šroubů délky do 450 mm</t>
  </si>
  <si>
    <t>16</t>
  </si>
  <si>
    <t>-965938683</t>
  </si>
  <si>
    <t>5*18                              "část A"</t>
  </si>
  <si>
    <t>5*12                              "část C"</t>
  </si>
  <si>
    <t>10</t>
  </si>
  <si>
    <t>M</t>
  </si>
  <si>
    <t>553999004</t>
  </si>
  <si>
    <t>svorníky</t>
  </si>
  <si>
    <t>32</t>
  </si>
  <si>
    <t>-1365776462</t>
  </si>
  <si>
    <t>11</t>
  </si>
  <si>
    <t>762521108</t>
  </si>
  <si>
    <t>Položení podlahy z hrubých fošen na sraz</t>
  </si>
  <si>
    <t>m2</t>
  </si>
  <si>
    <t>1075393322</t>
  </si>
  <si>
    <t>92,5                                           "A"</t>
  </si>
  <si>
    <t>78,0                                           "C"</t>
  </si>
  <si>
    <t>12</t>
  </si>
  <si>
    <t>605110221</t>
  </si>
  <si>
    <t>řezivo jehličnaté středové smrk tl 33-100mm dl 2-3,5m - použité</t>
  </si>
  <si>
    <t>m3</t>
  </si>
  <si>
    <t>-67763303</t>
  </si>
  <si>
    <t>92,5*0,04*0,85                                           "A"</t>
  </si>
  <si>
    <t>78,0*0,04*0,85                                           "C"</t>
  </si>
  <si>
    <t>13</t>
  </si>
  <si>
    <t>60511022</t>
  </si>
  <si>
    <t>řezivo jehličnaté středové smrk tl 33-100mm dl 2-3,5m</t>
  </si>
  <si>
    <t>150382034</t>
  </si>
  <si>
    <t>92,5*0,04*0,15                                           "A"</t>
  </si>
  <si>
    <t>78,0*0,04*0,15                                           "C"</t>
  </si>
  <si>
    <t>14</t>
  </si>
  <si>
    <t>762527812</t>
  </si>
  <si>
    <t>Demontáž podlah k dalšímu použití bez polštářů z prken nebo fošen tloušťky přes 32 mm</t>
  </si>
  <si>
    <t>-1765314801</t>
  </si>
  <si>
    <t>92,5*0,50                                      "A - polovina je zdemontovaná"</t>
  </si>
  <si>
    <t>78,0                                                "C"</t>
  </si>
  <si>
    <t>7628219401</t>
  </si>
  <si>
    <t>Vyřezání části stropního trámu průřezové plochy řeziva do 450 cm2 délky do 1 m včetně pomocných podpěrných konstrukcí</t>
  </si>
  <si>
    <t>m</t>
  </si>
  <si>
    <t>582179272</t>
  </si>
  <si>
    <t>0,75*18                              "část A"</t>
  </si>
  <si>
    <t>0,75*12                              "část C"</t>
  </si>
  <si>
    <t>762822922</t>
  </si>
  <si>
    <t>Doplnění části stropního trámu z hranolů průřezové plochy do 224 cm2 včetně materiálu</t>
  </si>
  <si>
    <t>-997043261</t>
  </si>
  <si>
    <t>1,5*2*18                              "část A"</t>
  </si>
  <si>
    <t>1,5*2*12                              "část C"</t>
  </si>
  <si>
    <t>17</t>
  </si>
  <si>
    <t>762822924</t>
  </si>
  <si>
    <t>Doplnění části stropního trámu z hranolů průřezové plochy do 450 cm2 včetně materiálu</t>
  </si>
  <si>
    <t>429007577</t>
  </si>
  <si>
    <t>18</t>
  </si>
  <si>
    <t>998762102</t>
  </si>
  <si>
    <t>Přesun hmot tonážní pro kce tesařské v objektech v do 12 m</t>
  </si>
  <si>
    <t>-1665230935</t>
  </si>
  <si>
    <t>783</t>
  </si>
  <si>
    <t>Dokončovací práce - nátěry</t>
  </si>
  <si>
    <t>19</t>
  </si>
  <si>
    <t>783213021</t>
  </si>
  <si>
    <t>Napouštěcí dvojnásobný syntetický biodní nátěr tesařských prvků nezabudovaných do konstrukce</t>
  </si>
  <si>
    <t>-1620974159</t>
  </si>
  <si>
    <t>1,5*2*18*(0,1+0,18)*2                              "část A"</t>
  </si>
  <si>
    <t>1,5*2*12*(0,1+0,18)*2                              "část C"</t>
  </si>
  <si>
    <t>0,75*18*(0,18+0,18)*2                              "část A"</t>
  </si>
  <si>
    <t>0,75*12*(0,18+0,18)*2                              "část C"</t>
  </si>
  <si>
    <t>92,5*2                                           "A"</t>
  </si>
  <si>
    <t>78,0*2                                           "C"</t>
  </si>
  <si>
    <t>Součet</t>
  </si>
  <si>
    <t>2 -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</si>
  <si>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</si>
  <si>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</si>
  <si>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</si>
  <si>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</si>
  <si>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</si>
  <si>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</si>
  <si>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</si>
  <si>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</si>
  <si>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</si>
  <si>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</si>
  <si>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</si>
  <si>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</si>
  <si>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</si>
  <si>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</si>
  <si>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</si>
  <si>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kpl</t>
  </si>
  <si>
    <t>1024</t>
  </si>
  <si>
    <t>-124390580</t>
  </si>
  <si>
    <t>VRN2</t>
  </si>
  <si>
    <t>Příprava staveniště</t>
  </si>
  <si>
    <t>020001000</t>
  </si>
  <si>
    <t>-2064744927</t>
  </si>
  <si>
    <t>VRN3</t>
  </si>
  <si>
    <t>Zařízení staveniště</t>
  </si>
  <si>
    <t>030001000</t>
  </si>
  <si>
    <t>1574371038</t>
  </si>
  <si>
    <t>VRN4</t>
  </si>
  <si>
    <t>Inženýrská činnost</t>
  </si>
  <si>
    <t>040001000</t>
  </si>
  <si>
    <t>1755416789</t>
  </si>
  <si>
    <t>VRN5</t>
  </si>
  <si>
    <t>Finanční náklady</t>
  </si>
  <si>
    <t>050001000</t>
  </si>
  <si>
    <t>-632870678</t>
  </si>
  <si>
    <t>VRN6</t>
  </si>
  <si>
    <t>Územní vlivy</t>
  </si>
  <si>
    <t>060001000</t>
  </si>
  <si>
    <t>-1873724394</t>
  </si>
  <si>
    <t>VRN7</t>
  </si>
  <si>
    <t>Provozní vlivy</t>
  </si>
  <si>
    <t>070001000</t>
  </si>
  <si>
    <t>655908641</t>
  </si>
  <si>
    <t>VRN8</t>
  </si>
  <si>
    <t>Přesun stavebních kapacit</t>
  </si>
  <si>
    <t>080001000</t>
  </si>
  <si>
    <t>Další náklady na pracovníky</t>
  </si>
  <si>
    <t>570369915</t>
  </si>
  <si>
    <t>VRN9</t>
  </si>
  <si>
    <t>Ostatní náklady</t>
  </si>
  <si>
    <t>090001000</t>
  </si>
  <si>
    <t>-1224374275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</si>
</sst>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25" t="s">
        <v>5</v>
      </c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pans="1:74" s="1" customFormat="1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s="1" customFormat="1" ht="12" customHeight="1">
      <c r="B5" s="20"/>
      <c r="D5" s="24" t="s">
        <v>14</v>
      </c>
      <c r="K5" s="236" t="s">
        <v>15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R5" s="20"/>
      <c r="BE5" s="216" t="s">
        <v>16</v>
      </c>
      <c r="BS5" s="17" t="s">
        <v>6</v>
      </c>
    </row>
    <row r="6" spans="1:74" s="1" customFormat="1" ht="36.950000000000003" customHeight="1">
      <c r="B6" s="20"/>
      <c r="D6" s="26" t="s">
        <v>17</v>
      </c>
      <c r="K6" s="237" t="s">
        <v>18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R6" s="20"/>
      <c r="BE6" s="217"/>
      <c r="BS6" s="17" t="s">
        <v>6</v>
      </c>
    </row>
    <row r="7" spans="1:74" s="1" customFormat="1" ht="12" customHeight="1">
      <c r="B7" s="20"/>
      <c r="D7" s="27" t="s">
        <v>19</v>
      </c>
      <c r="K7" s="25" t="s">
        <v>1</v>
      </c>
      <c r="AK7" s="27" t="s">
        <v>20</v>
      </c>
      <c r="AN7" s="25" t="s">
        <v>1</v>
      </c>
      <c r="AR7" s="20"/>
      <c r="BE7" s="217"/>
      <c r="BS7" s="17" t="s">
        <v>8</v>
      </c>
    </row>
    <row r="8" spans="1:74" s="1" customFormat="1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17"/>
      <c r="BS8" s="17" t="s">
        <v>8</v>
      </c>
    </row>
    <row r="9" spans="1:74" s="1" customFormat="1" ht="14.45" customHeight="1">
      <c r="B9" s="20"/>
      <c r="AR9" s="20"/>
      <c r="BE9" s="217"/>
      <c r="BS9" s="17" t="s">
        <v>8</v>
      </c>
    </row>
    <row r="10" spans="1:74" s="1" customFormat="1" ht="12" customHeight="1">
      <c r="B10" s="20"/>
      <c r="D10" s="27" t="s">
        <v>25</v>
      </c>
      <c r="AK10" s="27" t="s">
        <v>26</v>
      </c>
      <c r="AN10" s="25" t="s">
        <v>1</v>
      </c>
      <c r="AR10" s="20"/>
      <c r="BE10" s="217"/>
      <c r="BS10" s="17" t="s">
        <v>6</v>
      </c>
    </row>
    <row r="11" spans="1:74" s="1" customFormat="1" ht="18.399999999999999" customHeight="1">
      <c r="B11" s="20"/>
      <c r="E11" s="25" t="s">
        <v>27</v>
      </c>
      <c r="AK11" s="27" t="s">
        <v>28</v>
      </c>
      <c r="AN11" s="25" t="s">
        <v>1</v>
      </c>
      <c r="AR11" s="20"/>
      <c r="BE11" s="217"/>
      <c r="BS11" s="17" t="s">
        <v>6</v>
      </c>
    </row>
    <row r="12" spans="1:74" s="1" customFormat="1" ht="6.95" customHeight="1">
      <c r="B12" s="20"/>
      <c r="AR12" s="20"/>
      <c r="BE12" s="217"/>
      <c r="BS12" s="17" t="s">
        <v>8</v>
      </c>
    </row>
    <row r="13" spans="1:74" s="1" customFormat="1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17"/>
      <c r="BS13" s="17" t="s">
        <v>8</v>
      </c>
    </row>
    <row r="14" spans="1:74" ht="12.75">
      <c r="B14" s="20"/>
      <c r="E14" s="238" t="s">
        <v>30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7" t="s">
        <v>28</v>
      </c>
      <c r="AN14" s="29" t="s">
        <v>30</v>
      </c>
      <c r="AR14" s="20"/>
      <c r="BE14" s="217"/>
      <c r="BS14" s="17" t="s">
        <v>8</v>
      </c>
    </row>
    <row r="15" spans="1:74" s="1" customFormat="1" ht="6.95" customHeight="1">
      <c r="B15" s="20"/>
      <c r="AR15" s="20"/>
      <c r="BE15" s="217"/>
      <c r="BS15" s="17" t="s">
        <v>3</v>
      </c>
    </row>
    <row r="16" spans="1:74" s="1" customFormat="1" ht="12" customHeight="1">
      <c r="B16" s="20"/>
      <c r="D16" s="27" t="s">
        <v>31</v>
      </c>
      <c r="AK16" s="27" t="s">
        <v>26</v>
      </c>
      <c r="AN16" s="25" t="s">
        <v>1</v>
      </c>
      <c r="AR16" s="20"/>
      <c r="BE16" s="217"/>
      <c r="BS16" s="17" t="s">
        <v>3</v>
      </c>
    </row>
    <row r="17" spans="1:71" s="1" customFormat="1" ht="18.399999999999999" customHeight="1">
      <c r="B17" s="20"/>
      <c r="E17" s="25" t="s">
        <v>32</v>
      </c>
      <c r="AK17" s="27" t="s">
        <v>28</v>
      </c>
      <c r="AN17" s="25" t="s">
        <v>1</v>
      </c>
      <c r="AR17" s="20"/>
      <c r="BE17" s="217"/>
      <c r="BS17" s="17" t="s">
        <v>33</v>
      </c>
    </row>
    <row r="18" spans="1:71" s="1" customFormat="1" ht="6.95" customHeight="1">
      <c r="B18" s="20"/>
      <c r="AR18" s="20"/>
      <c r="BE18" s="217"/>
      <c r="BS18" s="17" t="s">
        <v>8</v>
      </c>
    </row>
    <row r="19" spans="1:71" s="1" customFormat="1" ht="12" customHeight="1">
      <c r="B19" s="20"/>
      <c r="D19" s="27" t="s">
        <v>34</v>
      </c>
      <c r="AK19" s="27" t="s">
        <v>26</v>
      </c>
      <c r="AN19" s="25" t="s">
        <v>1</v>
      </c>
      <c r="AR19" s="20"/>
      <c r="BE19" s="217"/>
      <c r="BS19" s="17" t="s">
        <v>8</v>
      </c>
    </row>
    <row r="20" spans="1:71" s="1" customFormat="1" ht="18.399999999999999" customHeight="1">
      <c r="B20" s="20"/>
      <c r="E20" s="25" t="s">
        <v>35</v>
      </c>
      <c r="AK20" s="27" t="s">
        <v>28</v>
      </c>
      <c r="AN20" s="25" t="s">
        <v>1</v>
      </c>
      <c r="AR20" s="20"/>
      <c r="BE20" s="217"/>
      <c r="BS20" s="17" t="s">
        <v>33</v>
      </c>
    </row>
    <row r="21" spans="1:71" s="1" customFormat="1" ht="6.95" customHeight="1">
      <c r="B21" s="20"/>
      <c r="AR21" s="20"/>
      <c r="BE21" s="217"/>
    </row>
    <row r="22" spans="1:71" s="1" customFormat="1" ht="12" customHeight="1">
      <c r="B22" s="20"/>
      <c r="D22" s="27" t="s">
        <v>36</v>
      </c>
      <c r="AR22" s="20"/>
      <c r="BE22" s="217"/>
    </row>
    <row r="23" spans="1:71" s="1" customFormat="1" ht="16.5" customHeight="1">
      <c r="B23" s="20"/>
      <c r="E23" s="240" t="s">
        <v>1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20"/>
      <c r="BE23" s="217"/>
    </row>
    <row r="24" spans="1:71" s="1" customFormat="1" ht="6.95" customHeight="1">
      <c r="B24" s="20"/>
      <c r="AR24" s="20"/>
      <c r="BE24" s="217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7"/>
    </row>
    <row r="26" spans="1:71" s="2" customFormat="1" ht="25.9" customHeight="1">
      <c r="A26" s="32"/>
      <c r="B26" s="33"/>
      <c r="C26" s="32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9">
        <f>ROUND(AG94,0)</f>
        <v>0</v>
      </c>
      <c r="AL26" s="220"/>
      <c r="AM26" s="220"/>
      <c r="AN26" s="220"/>
      <c r="AO26" s="220"/>
      <c r="AP26" s="32"/>
      <c r="AQ26" s="32"/>
      <c r="AR26" s="33"/>
      <c r="BE26" s="217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7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1" t="s">
        <v>38</v>
      </c>
      <c r="M28" s="241"/>
      <c r="N28" s="241"/>
      <c r="O28" s="241"/>
      <c r="P28" s="241"/>
      <c r="Q28" s="32"/>
      <c r="R28" s="32"/>
      <c r="S28" s="32"/>
      <c r="T28" s="32"/>
      <c r="U28" s="32"/>
      <c r="V28" s="32"/>
      <c r="W28" s="241" t="s">
        <v>39</v>
      </c>
      <c r="X28" s="241"/>
      <c r="Y28" s="241"/>
      <c r="Z28" s="241"/>
      <c r="AA28" s="241"/>
      <c r="AB28" s="241"/>
      <c r="AC28" s="241"/>
      <c r="AD28" s="241"/>
      <c r="AE28" s="241"/>
      <c r="AF28" s="32"/>
      <c r="AG28" s="32"/>
      <c r="AH28" s="32"/>
      <c r="AI28" s="32"/>
      <c r="AJ28" s="32"/>
      <c r="AK28" s="241" t="s">
        <v>40</v>
      </c>
      <c r="AL28" s="241"/>
      <c r="AM28" s="241"/>
      <c r="AN28" s="241"/>
      <c r="AO28" s="241"/>
      <c r="AP28" s="32"/>
      <c r="AQ28" s="32"/>
      <c r="AR28" s="33"/>
      <c r="BE28" s="217"/>
    </row>
    <row r="29" spans="1:71" s="3" customFormat="1" ht="14.45" customHeight="1">
      <c r="B29" s="37"/>
      <c r="D29" s="27" t="s">
        <v>41</v>
      </c>
      <c r="F29" s="27" t="s">
        <v>42</v>
      </c>
      <c r="L29" s="242">
        <v>0.21</v>
      </c>
      <c r="M29" s="215"/>
      <c r="N29" s="215"/>
      <c r="O29" s="215"/>
      <c r="P29" s="215"/>
      <c r="W29" s="214">
        <f>ROUND(AZ94, 0)</f>
        <v>0</v>
      </c>
      <c r="X29" s="215"/>
      <c r="Y29" s="215"/>
      <c r="Z29" s="215"/>
      <c r="AA29" s="215"/>
      <c r="AB29" s="215"/>
      <c r="AC29" s="215"/>
      <c r="AD29" s="215"/>
      <c r="AE29" s="215"/>
      <c r="AK29" s="214">
        <f>ROUND(AV94, 0)</f>
        <v>0</v>
      </c>
      <c r="AL29" s="215"/>
      <c r="AM29" s="215"/>
      <c r="AN29" s="215"/>
      <c r="AO29" s="215"/>
      <c r="AR29" s="37"/>
      <c r="BE29" s="218"/>
    </row>
    <row r="30" spans="1:71" s="3" customFormat="1" ht="14.45" customHeight="1">
      <c r="B30" s="37"/>
      <c r="F30" s="27" t="s">
        <v>43</v>
      </c>
      <c r="L30" s="242">
        <v>0.15</v>
      </c>
      <c r="M30" s="215"/>
      <c r="N30" s="215"/>
      <c r="O30" s="215"/>
      <c r="P30" s="215"/>
      <c r="W30" s="214">
        <f>ROUND(BA94, 0)</f>
        <v>0</v>
      </c>
      <c r="X30" s="215"/>
      <c r="Y30" s="215"/>
      <c r="Z30" s="215"/>
      <c r="AA30" s="215"/>
      <c r="AB30" s="215"/>
      <c r="AC30" s="215"/>
      <c r="AD30" s="215"/>
      <c r="AE30" s="215"/>
      <c r="AK30" s="214">
        <f>ROUND(AW94, 0)</f>
        <v>0</v>
      </c>
      <c r="AL30" s="215"/>
      <c r="AM30" s="215"/>
      <c r="AN30" s="215"/>
      <c r="AO30" s="215"/>
      <c r="AR30" s="37"/>
      <c r="BE30" s="218"/>
    </row>
    <row r="31" spans="1:71" s="3" customFormat="1" ht="14.45" hidden="1" customHeight="1">
      <c r="B31" s="37"/>
      <c r="F31" s="27" t="s">
        <v>44</v>
      </c>
      <c r="L31" s="242">
        <v>0.21</v>
      </c>
      <c r="M31" s="215"/>
      <c r="N31" s="215"/>
      <c r="O31" s="215"/>
      <c r="P31" s="215"/>
      <c r="W31" s="214">
        <f>ROUND(BB94, 0)</f>
        <v>0</v>
      </c>
      <c r="X31" s="215"/>
      <c r="Y31" s="215"/>
      <c r="Z31" s="215"/>
      <c r="AA31" s="215"/>
      <c r="AB31" s="215"/>
      <c r="AC31" s="215"/>
      <c r="AD31" s="215"/>
      <c r="AE31" s="215"/>
      <c r="AK31" s="214">
        <v>0</v>
      </c>
      <c r="AL31" s="215"/>
      <c r="AM31" s="215"/>
      <c r="AN31" s="215"/>
      <c r="AO31" s="215"/>
      <c r="AR31" s="37"/>
      <c r="BE31" s="218"/>
    </row>
    <row r="32" spans="1:71" s="3" customFormat="1" ht="14.45" hidden="1" customHeight="1">
      <c r="B32" s="37"/>
      <c r="F32" s="27" t="s">
        <v>45</v>
      </c>
      <c r="L32" s="242">
        <v>0.15</v>
      </c>
      <c r="M32" s="215"/>
      <c r="N32" s="215"/>
      <c r="O32" s="215"/>
      <c r="P32" s="215"/>
      <c r="W32" s="214">
        <f>ROUND(BC94, 0)</f>
        <v>0</v>
      </c>
      <c r="X32" s="215"/>
      <c r="Y32" s="215"/>
      <c r="Z32" s="215"/>
      <c r="AA32" s="215"/>
      <c r="AB32" s="215"/>
      <c r="AC32" s="215"/>
      <c r="AD32" s="215"/>
      <c r="AE32" s="215"/>
      <c r="AK32" s="214">
        <v>0</v>
      </c>
      <c r="AL32" s="215"/>
      <c r="AM32" s="215"/>
      <c r="AN32" s="215"/>
      <c r="AO32" s="215"/>
      <c r="AR32" s="37"/>
      <c r="BE32" s="218"/>
    </row>
    <row r="33" spans="1:57" s="3" customFormat="1" ht="14.45" hidden="1" customHeight="1">
      <c r="B33" s="37"/>
      <c r="F33" s="27" t="s">
        <v>46</v>
      </c>
      <c r="L33" s="242">
        <v>0</v>
      </c>
      <c r="M33" s="215"/>
      <c r="N33" s="215"/>
      <c r="O33" s="215"/>
      <c r="P33" s="215"/>
      <c r="W33" s="214">
        <f>ROUND(BD94, 0)</f>
        <v>0</v>
      </c>
      <c r="X33" s="215"/>
      <c r="Y33" s="215"/>
      <c r="Z33" s="215"/>
      <c r="AA33" s="215"/>
      <c r="AB33" s="215"/>
      <c r="AC33" s="215"/>
      <c r="AD33" s="215"/>
      <c r="AE33" s="215"/>
      <c r="AK33" s="214">
        <v>0</v>
      </c>
      <c r="AL33" s="215"/>
      <c r="AM33" s="215"/>
      <c r="AN33" s="215"/>
      <c r="AO33" s="215"/>
      <c r="AR33" s="37"/>
      <c r="BE33" s="218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7"/>
    </row>
    <row r="35" spans="1:57" s="2" customFormat="1" ht="25.9" customHeight="1">
      <c r="A35" s="32"/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21" t="s">
        <v>49</v>
      </c>
      <c r="Y35" s="222"/>
      <c r="Z35" s="222"/>
      <c r="AA35" s="222"/>
      <c r="AB35" s="222"/>
      <c r="AC35" s="40"/>
      <c r="AD35" s="40"/>
      <c r="AE35" s="40"/>
      <c r="AF35" s="40"/>
      <c r="AG35" s="40"/>
      <c r="AH35" s="40"/>
      <c r="AI35" s="40"/>
      <c r="AJ35" s="40"/>
      <c r="AK35" s="223">
        <f>SUM(AK26:AK33)</f>
        <v>0</v>
      </c>
      <c r="AL35" s="222"/>
      <c r="AM35" s="222"/>
      <c r="AN35" s="222"/>
      <c r="AO35" s="224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51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52</v>
      </c>
      <c r="AI60" s="35"/>
      <c r="AJ60" s="35"/>
      <c r="AK60" s="35"/>
      <c r="AL60" s="35"/>
      <c r="AM60" s="45" t="s">
        <v>53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54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55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52</v>
      </c>
      <c r="AI75" s="35"/>
      <c r="AJ75" s="35"/>
      <c r="AK75" s="35"/>
      <c r="AL75" s="35"/>
      <c r="AM75" s="45" t="s">
        <v>53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56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14</v>
      </c>
      <c r="L84" s="4" t="str">
        <f>K5</f>
        <v>Projektis255</v>
      </c>
      <c r="AR84" s="51"/>
    </row>
    <row r="85" spans="1:91" s="5" customFormat="1" ht="36.950000000000003" customHeight="1">
      <c r="B85" s="52"/>
      <c r="C85" s="53" t="s">
        <v>17</v>
      </c>
      <c r="L85" s="233" t="str">
        <f>K6</f>
        <v>Rekonstrukce střechy budovy č.p.2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21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Dvůr Králové nad Labem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23</v>
      </c>
      <c r="AJ87" s="32"/>
      <c r="AK87" s="32"/>
      <c r="AL87" s="32"/>
      <c r="AM87" s="235" t="str">
        <f>IF(AN8= "","",AN8)</f>
        <v>23. 4. 2020</v>
      </c>
      <c r="AN87" s="235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27.95" customHeight="1">
      <c r="A89" s="32"/>
      <c r="B89" s="33"/>
      <c r="C89" s="27" t="s">
        <v>25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Město Dvůr Králové nad Labem, nám. TGM 38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31</v>
      </c>
      <c r="AJ89" s="32"/>
      <c r="AK89" s="32"/>
      <c r="AL89" s="32"/>
      <c r="AM89" s="231" t="str">
        <f>IF(E17="","",E17)</f>
        <v>Projektis spol. s r.o., Legionářská 562, D.K.n.L.</v>
      </c>
      <c r="AN89" s="232"/>
      <c r="AO89" s="232"/>
      <c r="AP89" s="232"/>
      <c r="AQ89" s="32"/>
      <c r="AR89" s="33"/>
      <c r="AS89" s="227" t="s">
        <v>57</v>
      </c>
      <c r="AT89" s="22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29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1" t="str">
        <f>IF(E20="","",E20)</f>
        <v>ing. V. Švehla</v>
      </c>
      <c r="AN90" s="232"/>
      <c r="AO90" s="232"/>
      <c r="AP90" s="232"/>
      <c r="AQ90" s="32"/>
      <c r="AR90" s="33"/>
      <c r="AS90" s="229"/>
      <c r="AT90" s="23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9"/>
      <c r="AT91" s="23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3" t="s">
        <v>58</v>
      </c>
      <c r="D92" s="244"/>
      <c r="E92" s="244"/>
      <c r="F92" s="244"/>
      <c r="G92" s="244"/>
      <c r="H92" s="60"/>
      <c r="I92" s="245" t="s">
        <v>59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6" t="s">
        <v>60</v>
      </c>
      <c r="AH92" s="244"/>
      <c r="AI92" s="244"/>
      <c r="AJ92" s="244"/>
      <c r="AK92" s="244"/>
      <c r="AL92" s="244"/>
      <c r="AM92" s="244"/>
      <c r="AN92" s="245" t="s">
        <v>61</v>
      </c>
      <c r="AO92" s="244"/>
      <c r="AP92" s="247"/>
      <c r="AQ92" s="61" t="s">
        <v>62</v>
      </c>
      <c r="AR92" s="33"/>
      <c r="AS92" s="62" t="s">
        <v>63</v>
      </c>
      <c r="AT92" s="63" t="s">
        <v>64</v>
      </c>
      <c r="AU92" s="63" t="s">
        <v>65</v>
      </c>
      <c r="AV92" s="63" t="s">
        <v>66</v>
      </c>
      <c r="AW92" s="63" t="s">
        <v>67</v>
      </c>
      <c r="AX92" s="63" t="s">
        <v>68</v>
      </c>
      <c r="AY92" s="63" t="s">
        <v>69</v>
      </c>
      <c r="AZ92" s="63" t="s">
        <v>70</v>
      </c>
      <c r="BA92" s="63" t="s">
        <v>71</v>
      </c>
      <c r="BB92" s="63" t="s">
        <v>72</v>
      </c>
      <c r="BC92" s="63" t="s">
        <v>73</v>
      </c>
      <c r="BD92" s="64" t="s">
        <v>74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75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51">
        <f>ROUND(SUM(AG95:AG96),0)</f>
        <v>0</v>
      </c>
      <c r="AH94" s="251"/>
      <c r="AI94" s="251"/>
      <c r="AJ94" s="251"/>
      <c r="AK94" s="251"/>
      <c r="AL94" s="251"/>
      <c r="AM94" s="251"/>
      <c r="AN94" s="252">
        <f>SUM(AG94,AT94)</f>
        <v>0</v>
      </c>
      <c r="AO94" s="252"/>
      <c r="AP94" s="252"/>
      <c r="AQ94" s="72" t="s">
        <v>1</v>
      </c>
      <c r="AR94" s="68"/>
      <c r="AS94" s="73">
        <f>ROUND(SUM(AS95:AS96),0)</f>
        <v>0</v>
      </c>
      <c r="AT94" s="74">
        <f>ROUND(SUM(AV94:AW94),0)</f>
        <v>0</v>
      </c>
      <c r="AU94" s="75">
        <f>ROUND(SUM(AU95:AU96),5)</f>
        <v>0</v>
      </c>
      <c r="AV94" s="74">
        <f>ROUND(AZ94*L29,0)</f>
        <v>0</v>
      </c>
      <c r="AW94" s="74">
        <f>ROUND(BA94*L30,0)</f>
        <v>0</v>
      </c>
      <c r="AX94" s="74">
        <f>ROUND(BB94*L29,0)</f>
        <v>0</v>
      </c>
      <c r="AY94" s="74">
        <f>ROUND(BC94*L30,0)</f>
        <v>0</v>
      </c>
      <c r="AZ94" s="74">
        <f>ROUND(SUM(AZ95:AZ96),0)</f>
        <v>0</v>
      </c>
      <c r="BA94" s="74">
        <f>ROUND(SUM(BA95:BA96),0)</f>
        <v>0</v>
      </c>
      <c r="BB94" s="74">
        <f>ROUND(SUM(BB95:BB96),0)</f>
        <v>0</v>
      </c>
      <c r="BC94" s="74">
        <f>ROUND(SUM(BC95:BC96),0)</f>
        <v>0</v>
      </c>
      <c r="BD94" s="76">
        <f>ROUND(SUM(BD95:BD96),0)</f>
        <v>0</v>
      </c>
      <c r="BS94" s="77" t="s">
        <v>76</v>
      </c>
      <c r="BT94" s="77" t="s">
        <v>77</v>
      </c>
      <c r="BU94" s="78" t="s">
        <v>78</v>
      </c>
      <c r="BV94" s="77" t="s">
        <v>79</v>
      </c>
      <c r="BW94" s="77" t="s">
        <v>4</v>
      </c>
      <c r="BX94" s="77" t="s">
        <v>80</v>
      </c>
      <c r="CL94" s="77" t="s">
        <v>1</v>
      </c>
    </row>
    <row r="95" spans="1:91" s="7" customFormat="1" ht="16.5" customHeight="1">
      <c r="A95" s="79" t="s">
        <v>81</v>
      </c>
      <c r="B95" s="80"/>
      <c r="C95" s="81"/>
      <c r="D95" s="250" t="s">
        <v>8</v>
      </c>
      <c r="E95" s="250"/>
      <c r="F95" s="250"/>
      <c r="G95" s="250"/>
      <c r="H95" s="250"/>
      <c r="I95" s="82"/>
      <c r="J95" s="250" t="s">
        <v>82</v>
      </c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48">
        <f>'1 - Opravy stropů'!J30</f>
        <v>0</v>
      </c>
      <c r="AH95" s="249"/>
      <c r="AI95" s="249"/>
      <c r="AJ95" s="249"/>
      <c r="AK95" s="249"/>
      <c r="AL95" s="249"/>
      <c r="AM95" s="249"/>
      <c r="AN95" s="248">
        <f>SUM(AG95,AT95)</f>
        <v>0</v>
      </c>
      <c r="AO95" s="249"/>
      <c r="AP95" s="249"/>
      <c r="AQ95" s="83" t="s">
        <v>83</v>
      </c>
      <c r="AR95" s="80"/>
      <c r="AS95" s="84">
        <v>0</v>
      </c>
      <c r="AT95" s="85">
        <f>ROUND(SUM(AV95:AW95),0)</f>
        <v>0</v>
      </c>
      <c r="AU95" s="86">
        <f>'1 - Opravy stropů'!P124</f>
        <v>0</v>
      </c>
      <c r="AV95" s="85">
        <f>'1 - Opravy stropů'!J33</f>
        <v>0</v>
      </c>
      <c r="AW95" s="85">
        <f>'1 - Opravy stropů'!J34</f>
        <v>0</v>
      </c>
      <c r="AX95" s="85">
        <f>'1 - Opravy stropů'!J35</f>
        <v>0</v>
      </c>
      <c r="AY95" s="85">
        <f>'1 - Opravy stropů'!J36</f>
        <v>0</v>
      </c>
      <c r="AZ95" s="85">
        <f>'1 - Opravy stropů'!F33</f>
        <v>0</v>
      </c>
      <c r="BA95" s="85">
        <f>'1 - Opravy stropů'!F34</f>
        <v>0</v>
      </c>
      <c r="BB95" s="85">
        <f>'1 - Opravy stropů'!F35</f>
        <v>0</v>
      </c>
      <c r="BC95" s="85">
        <f>'1 - Opravy stropů'!F36</f>
        <v>0</v>
      </c>
      <c r="BD95" s="87">
        <f>'1 - Opravy stropů'!F37</f>
        <v>0</v>
      </c>
      <c r="BT95" s="88" t="s">
        <v>8</v>
      </c>
      <c r="BV95" s="88" t="s">
        <v>79</v>
      </c>
      <c r="BW95" s="88" t="s">
        <v>84</v>
      </c>
      <c r="BX95" s="88" t="s">
        <v>4</v>
      </c>
      <c r="CL95" s="88" t="s">
        <v>1</v>
      </c>
      <c r="CM95" s="88" t="s">
        <v>85</v>
      </c>
    </row>
    <row r="96" spans="1:91" s="7" customFormat="1" ht="16.5" customHeight="1">
      <c r="A96" s="79" t="s">
        <v>81</v>
      </c>
      <c r="B96" s="80"/>
      <c r="C96" s="81"/>
      <c r="D96" s="250" t="s">
        <v>85</v>
      </c>
      <c r="E96" s="250"/>
      <c r="F96" s="250"/>
      <c r="G96" s="250"/>
      <c r="H96" s="250"/>
      <c r="I96" s="82"/>
      <c r="J96" s="250" t="s">
        <v>86</v>
      </c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48">
        <f>'2 - Vedlejší náklady'!J30</f>
        <v>0</v>
      </c>
      <c r="AH96" s="249"/>
      <c r="AI96" s="249"/>
      <c r="AJ96" s="249"/>
      <c r="AK96" s="249"/>
      <c r="AL96" s="249"/>
      <c r="AM96" s="249"/>
      <c r="AN96" s="248">
        <f>SUM(AG96,AT96)</f>
        <v>0</v>
      </c>
      <c r="AO96" s="249"/>
      <c r="AP96" s="249"/>
      <c r="AQ96" s="83" t="s">
        <v>83</v>
      </c>
      <c r="AR96" s="80"/>
      <c r="AS96" s="89">
        <v>0</v>
      </c>
      <c r="AT96" s="90">
        <f>ROUND(SUM(AV96:AW96),0)</f>
        <v>0</v>
      </c>
      <c r="AU96" s="91">
        <f>'2 - Vedlejší náklady'!P126</f>
        <v>0</v>
      </c>
      <c r="AV96" s="90">
        <f>'2 - Vedlejší náklady'!J33</f>
        <v>0</v>
      </c>
      <c r="AW96" s="90">
        <f>'2 - Vedlejší náklady'!J34</f>
        <v>0</v>
      </c>
      <c r="AX96" s="90">
        <f>'2 - Vedlejší náklady'!J35</f>
        <v>0</v>
      </c>
      <c r="AY96" s="90">
        <f>'2 - Vedlejší náklady'!J36</f>
        <v>0</v>
      </c>
      <c r="AZ96" s="90">
        <f>'2 - Vedlejší náklady'!F33</f>
        <v>0</v>
      </c>
      <c r="BA96" s="90">
        <f>'2 - Vedlejší náklady'!F34</f>
        <v>0</v>
      </c>
      <c r="BB96" s="90">
        <f>'2 - Vedlejší náklady'!F35</f>
        <v>0</v>
      </c>
      <c r="BC96" s="90">
        <f>'2 - Vedlejší náklady'!F36</f>
        <v>0</v>
      </c>
      <c r="BD96" s="92">
        <f>'2 - Vedlejší náklady'!F37</f>
        <v>0</v>
      </c>
      <c r="BT96" s="88" t="s">
        <v>8</v>
      </c>
      <c r="BV96" s="88" t="s">
        <v>79</v>
      </c>
      <c r="BW96" s="88" t="s">
        <v>87</v>
      </c>
      <c r="BX96" s="88" t="s">
        <v>4</v>
      </c>
      <c r="CL96" s="88" t="s">
        <v>1</v>
      </c>
      <c r="CM96" s="88" t="s">
        <v>85</v>
      </c>
    </row>
    <row r="97" spans="1:57" s="2" customFormat="1" ht="30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5" customHeight="1">
      <c r="A98" s="32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mergeCells count="46">
    <mergeCell ref="AN96:AP96"/>
    <mergeCell ref="AG96:AM96"/>
    <mergeCell ref="D96:H96"/>
    <mergeCell ref="J96:AF96"/>
    <mergeCell ref="AG94:AM94"/>
    <mergeCell ref="AN94:AP94"/>
    <mergeCell ref="AG92:AM92"/>
    <mergeCell ref="AN92:AP92"/>
    <mergeCell ref="AN95:AP95"/>
    <mergeCell ref="AG95:AM95"/>
    <mergeCell ref="D95:H95"/>
    <mergeCell ref="J95:AF95"/>
    <mergeCell ref="L30:P30"/>
    <mergeCell ref="L31:P31"/>
    <mergeCell ref="L32:P32"/>
    <mergeCell ref="L33:P33"/>
    <mergeCell ref="C92:G92"/>
    <mergeCell ref="I92:AF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1 - Opravy stropů'!C2" display="/"/>
    <hyperlink ref="A96" location="'2 - Vedlejší náklad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88</v>
      </c>
      <c r="I4" s="93"/>
      <c r="L4" s="20"/>
      <c r="M4" s="95" t="s">
        <v>11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17</v>
      </c>
      <c r="I6" s="93"/>
      <c r="L6" s="20"/>
    </row>
    <row r="7" spans="1:46" s="1" customFormat="1" ht="16.5" customHeight="1">
      <c r="B7" s="20"/>
      <c r="E7" s="253" t="str">
        <f>'Rekapitulace stavby'!K6</f>
        <v>Rekonstrukce střechy budovy č.p.2</v>
      </c>
      <c r="F7" s="254"/>
      <c r="G7" s="254"/>
      <c r="H7" s="254"/>
      <c r="I7" s="93"/>
      <c r="L7" s="20"/>
    </row>
    <row r="8" spans="1:46" s="2" customFormat="1" ht="12" customHeight="1">
      <c r="A8" s="32"/>
      <c r="B8" s="33"/>
      <c r="C8" s="32"/>
      <c r="D8" s="27" t="s">
        <v>89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3" t="s">
        <v>90</v>
      </c>
      <c r="F9" s="255"/>
      <c r="G9" s="255"/>
      <c r="H9" s="255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7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7" t="s">
        <v>23</v>
      </c>
      <c r="J12" s="55" t="str">
        <f>'Rekapitulace stavby'!AN8</f>
        <v>23. 4. 2020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25</v>
      </c>
      <c r="E14" s="32"/>
      <c r="F14" s="32"/>
      <c r="G14" s="32"/>
      <c r="H14" s="32"/>
      <c r="I14" s="97" t="s">
        <v>26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97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97" t="s">
        <v>26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6" t="str">
        <f>'Rekapitulace stavby'!E14</f>
        <v>Vyplň údaj</v>
      </c>
      <c r="F18" s="236"/>
      <c r="G18" s="236"/>
      <c r="H18" s="236"/>
      <c r="I18" s="97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97" t="s">
        <v>26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32</v>
      </c>
      <c r="F21" s="32"/>
      <c r="G21" s="32"/>
      <c r="H21" s="32"/>
      <c r="I21" s="97" t="s">
        <v>28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7" t="s">
        <v>26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35</v>
      </c>
      <c r="F24" s="32"/>
      <c r="G24" s="32"/>
      <c r="H24" s="32"/>
      <c r="I24" s="97" t="s">
        <v>28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0" t="s">
        <v>1</v>
      </c>
      <c r="F27" s="240"/>
      <c r="G27" s="240"/>
      <c r="H27" s="240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37</v>
      </c>
      <c r="E30" s="32"/>
      <c r="F30" s="32"/>
      <c r="G30" s="32"/>
      <c r="H30" s="32"/>
      <c r="I30" s="96"/>
      <c r="J30" s="71">
        <f>ROUND(J124, 0)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4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41</v>
      </c>
      <c r="E33" s="27" t="s">
        <v>42</v>
      </c>
      <c r="F33" s="106">
        <f>ROUND((SUM(BE124:BE192)),  0)</f>
        <v>0</v>
      </c>
      <c r="G33" s="32"/>
      <c r="H33" s="32"/>
      <c r="I33" s="107">
        <v>0.21</v>
      </c>
      <c r="J33" s="106">
        <f>ROUND(((SUM(BE124:BE192))*I33),  0)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6">
        <f>ROUND((SUM(BF124:BF192)),  0)</f>
        <v>0</v>
      </c>
      <c r="G34" s="32"/>
      <c r="H34" s="32"/>
      <c r="I34" s="107">
        <v>0.15</v>
      </c>
      <c r="J34" s="106">
        <f>ROUND(((SUM(BF124:BF192))*I34),  0)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6">
        <f>ROUND((SUM(BG124:BG192)),  0)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6">
        <f>ROUND((SUM(BH124:BH192)),  0)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6">
        <f>ROUND((SUM(BI124:BI192)),  0)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47</v>
      </c>
      <c r="E39" s="60"/>
      <c r="F39" s="60"/>
      <c r="G39" s="110" t="s">
        <v>48</v>
      </c>
      <c r="H39" s="111" t="s">
        <v>49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6" t="s">
        <v>53</v>
      </c>
      <c r="G61" s="45" t="s">
        <v>52</v>
      </c>
      <c r="H61" s="35"/>
      <c r="I61" s="117"/>
      <c r="J61" s="11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6" t="s">
        <v>53</v>
      </c>
      <c r="G76" s="45" t="s">
        <v>52</v>
      </c>
      <c r="H76" s="35"/>
      <c r="I76" s="117"/>
      <c r="J76" s="11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91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3" t="str">
        <f>E7</f>
        <v>Rekonstrukce střechy budovy č.p.2</v>
      </c>
      <c r="F85" s="254"/>
      <c r="G85" s="254"/>
      <c r="H85" s="254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89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3" t="str">
        <f>E9</f>
        <v>1 - Opravy stropů</v>
      </c>
      <c r="F87" s="255"/>
      <c r="G87" s="255"/>
      <c r="H87" s="255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2"/>
      <c r="E89" s="32"/>
      <c r="F89" s="25" t="str">
        <f>F12</f>
        <v>Dvůr Králové nad Labem</v>
      </c>
      <c r="G89" s="32"/>
      <c r="H89" s="32"/>
      <c r="I89" s="97" t="s">
        <v>23</v>
      </c>
      <c r="J89" s="55" t="str">
        <f>IF(J12="","",J12)</f>
        <v>23. 4. 2020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3.15" customHeight="1">
      <c r="A91" s="32"/>
      <c r="B91" s="33"/>
      <c r="C91" s="27" t="s">
        <v>25</v>
      </c>
      <c r="D91" s="32"/>
      <c r="E91" s="32"/>
      <c r="F91" s="25" t="str">
        <f>E15</f>
        <v xml:space="preserve">Město Dvůr Králové nad Labem, nám. TGM 38 </v>
      </c>
      <c r="G91" s="32"/>
      <c r="H91" s="32"/>
      <c r="I91" s="97" t="s">
        <v>31</v>
      </c>
      <c r="J91" s="30" t="str">
        <f>E21</f>
        <v>Projektis spol. s r.o., Legionářská 562, D.K.n.L.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97" t="s">
        <v>34</v>
      </c>
      <c r="J92" s="30" t="str">
        <f>E24</f>
        <v>ing. V. Švehla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92</v>
      </c>
      <c r="D94" s="108"/>
      <c r="E94" s="108"/>
      <c r="F94" s="108"/>
      <c r="G94" s="108"/>
      <c r="H94" s="108"/>
      <c r="I94" s="123"/>
      <c r="J94" s="124" t="s">
        <v>93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94</v>
      </c>
      <c r="D96" s="32"/>
      <c r="E96" s="32"/>
      <c r="F96" s="32"/>
      <c r="G96" s="32"/>
      <c r="H96" s="32"/>
      <c r="I96" s="96"/>
      <c r="J96" s="71">
        <f>J124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95</v>
      </c>
    </row>
    <row r="97" spans="1:31" s="9" customFormat="1" ht="24.95" customHeight="1">
      <c r="B97" s="126"/>
      <c r="D97" s="127" t="s">
        <v>96</v>
      </c>
      <c r="E97" s="128"/>
      <c r="F97" s="128"/>
      <c r="G97" s="128"/>
      <c r="H97" s="128"/>
      <c r="I97" s="129"/>
      <c r="J97" s="130">
        <f>J125</f>
        <v>0</v>
      </c>
      <c r="L97" s="126"/>
    </row>
    <row r="98" spans="1:31" s="10" customFormat="1" ht="19.899999999999999" customHeight="1">
      <c r="B98" s="131"/>
      <c r="D98" s="132" t="s">
        <v>97</v>
      </c>
      <c r="E98" s="133"/>
      <c r="F98" s="133"/>
      <c r="G98" s="133"/>
      <c r="H98" s="133"/>
      <c r="I98" s="134"/>
      <c r="J98" s="135">
        <f>J126</f>
        <v>0</v>
      </c>
      <c r="L98" s="131"/>
    </row>
    <row r="99" spans="1:31" s="10" customFormat="1" ht="19.899999999999999" customHeight="1">
      <c r="B99" s="131"/>
      <c r="D99" s="132" t="s">
        <v>98</v>
      </c>
      <c r="E99" s="133"/>
      <c r="F99" s="133"/>
      <c r="G99" s="133"/>
      <c r="H99" s="133"/>
      <c r="I99" s="134"/>
      <c r="J99" s="135">
        <f>J131</f>
        <v>0</v>
      </c>
      <c r="L99" s="131"/>
    </row>
    <row r="100" spans="1:31" s="10" customFormat="1" ht="19.899999999999999" customHeight="1">
      <c r="B100" s="131"/>
      <c r="D100" s="132" t="s">
        <v>99</v>
      </c>
      <c r="E100" s="133"/>
      <c r="F100" s="133"/>
      <c r="G100" s="133"/>
      <c r="H100" s="133"/>
      <c r="I100" s="134"/>
      <c r="J100" s="135">
        <f>J136</f>
        <v>0</v>
      </c>
      <c r="L100" s="131"/>
    </row>
    <row r="101" spans="1:31" s="10" customFormat="1" ht="19.899999999999999" customHeight="1">
      <c r="B101" s="131"/>
      <c r="D101" s="132" t="s">
        <v>100</v>
      </c>
      <c r="E101" s="133"/>
      <c r="F101" s="133"/>
      <c r="G101" s="133"/>
      <c r="H101" s="133"/>
      <c r="I101" s="134"/>
      <c r="J101" s="135">
        <f>J143</f>
        <v>0</v>
      </c>
      <c r="L101" s="131"/>
    </row>
    <row r="102" spans="1:31" s="9" customFormat="1" ht="24.95" customHeight="1">
      <c r="B102" s="126"/>
      <c r="D102" s="127" t="s">
        <v>101</v>
      </c>
      <c r="E102" s="128"/>
      <c r="F102" s="128"/>
      <c r="G102" s="128"/>
      <c r="H102" s="128"/>
      <c r="I102" s="129"/>
      <c r="J102" s="130">
        <f>J145</f>
        <v>0</v>
      </c>
      <c r="L102" s="126"/>
    </row>
    <row r="103" spans="1:31" s="10" customFormat="1" ht="19.899999999999999" customHeight="1">
      <c r="B103" s="131"/>
      <c r="D103" s="132" t="s">
        <v>102</v>
      </c>
      <c r="E103" s="133"/>
      <c r="F103" s="133"/>
      <c r="G103" s="133"/>
      <c r="H103" s="133"/>
      <c r="I103" s="134"/>
      <c r="J103" s="135">
        <f>J146</f>
        <v>0</v>
      </c>
      <c r="L103" s="131"/>
    </row>
    <row r="104" spans="1:31" s="10" customFormat="1" ht="19.899999999999999" customHeight="1">
      <c r="B104" s="131"/>
      <c r="D104" s="132" t="s">
        <v>103</v>
      </c>
      <c r="E104" s="133"/>
      <c r="F104" s="133"/>
      <c r="G104" s="133"/>
      <c r="H104" s="133"/>
      <c r="I104" s="134"/>
      <c r="J104" s="135">
        <f>J181</f>
        <v>0</v>
      </c>
      <c r="L104" s="131"/>
    </row>
    <row r="105" spans="1:31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96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120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121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5" customHeight="1">
      <c r="A111" s="32"/>
      <c r="B111" s="33"/>
      <c r="C111" s="21" t="s">
        <v>104</v>
      </c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17</v>
      </c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53" t="str">
        <f>E7</f>
        <v>Rekonstrukce střechy budovy č.p.2</v>
      </c>
      <c r="F114" s="254"/>
      <c r="G114" s="254"/>
      <c r="H114" s="254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89</v>
      </c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2"/>
      <c r="D116" s="32"/>
      <c r="E116" s="233" t="str">
        <f>E9</f>
        <v>1 - Opravy stropů</v>
      </c>
      <c r="F116" s="255"/>
      <c r="G116" s="255"/>
      <c r="H116" s="255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21</v>
      </c>
      <c r="D118" s="32"/>
      <c r="E118" s="32"/>
      <c r="F118" s="25" t="str">
        <f>F12</f>
        <v>Dvůr Králové nad Labem</v>
      </c>
      <c r="G118" s="32"/>
      <c r="H118" s="32"/>
      <c r="I118" s="97" t="s">
        <v>23</v>
      </c>
      <c r="J118" s="55" t="str">
        <f>IF(J12="","",J12)</f>
        <v>23. 4. 2020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43.15" customHeight="1">
      <c r="A120" s="32"/>
      <c r="B120" s="33"/>
      <c r="C120" s="27" t="s">
        <v>25</v>
      </c>
      <c r="D120" s="32"/>
      <c r="E120" s="32"/>
      <c r="F120" s="25" t="str">
        <f>E15</f>
        <v xml:space="preserve">Město Dvůr Králové nad Labem, nám. TGM 38 </v>
      </c>
      <c r="G120" s="32"/>
      <c r="H120" s="32"/>
      <c r="I120" s="97" t="s">
        <v>31</v>
      </c>
      <c r="J120" s="30" t="str">
        <f>E21</f>
        <v>Projektis spol. s r.o., Legionářská 562, D.K.n.L.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29</v>
      </c>
      <c r="D121" s="32"/>
      <c r="E121" s="32"/>
      <c r="F121" s="25" t="str">
        <f>IF(E18="","",E18)</f>
        <v>Vyplň údaj</v>
      </c>
      <c r="G121" s="32"/>
      <c r="H121" s="32"/>
      <c r="I121" s="97" t="s">
        <v>34</v>
      </c>
      <c r="J121" s="30" t="str">
        <f>E24</f>
        <v>ing. V. Švehla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2"/>
      <c r="D122" s="32"/>
      <c r="E122" s="32"/>
      <c r="F122" s="32"/>
      <c r="G122" s="32"/>
      <c r="H122" s="32"/>
      <c r="I122" s="96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36"/>
      <c r="B123" s="137"/>
      <c r="C123" s="138" t="s">
        <v>105</v>
      </c>
      <c r="D123" s="139" t="s">
        <v>62</v>
      </c>
      <c r="E123" s="139" t="s">
        <v>58</v>
      </c>
      <c r="F123" s="139" t="s">
        <v>59</v>
      </c>
      <c r="G123" s="139" t="s">
        <v>106</v>
      </c>
      <c r="H123" s="139" t="s">
        <v>107</v>
      </c>
      <c r="I123" s="140" t="s">
        <v>108</v>
      </c>
      <c r="J123" s="139" t="s">
        <v>93</v>
      </c>
      <c r="K123" s="141" t="s">
        <v>109</v>
      </c>
      <c r="L123" s="142"/>
      <c r="M123" s="62" t="s">
        <v>1</v>
      </c>
      <c r="N123" s="63" t="s">
        <v>41</v>
      </c>
      <c r="O123" s="63" t="s">
        <v>110</v>
      </c>
      <c r="P123" s="63" t="s">
        <v>111</v>
      </c>
      <c r="Q123" s="63" t="s">
        <v>112</v>
      </c>
      <c r="R123" s="63" t="s">
        <v>113</v>
      </c>
      <c r="S123" s="63" t="s">
        <v>114</v>
      </c>
      <c r="T123" s="64" t="s">
        <v>115</v>
      </c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</row>
    <row r="124" spans="1:65" s="2" customFormat="1" ht="22.9" customHeight="1">
      <c r="A124" s="32"/>
      <c r="B124" s="33"/>
      <c r="C124" s="69" t="s">
        <v>116</v>
      </c>
      <c r="D124" s="32"/>
      <c r="E124" s="32"/>
      <c r="F124" s="32"/>
      <c r="G124" s="32"/>
      <c r="H124" s="32"/>
      <c r="I124" s="96"/>
      <c r="J124" s="143">
        <f>BK124</f>
        <v>0</v>
      </c>
      <c r="K124" s="32"/>
      <c r="L124" s="33"/>
      <c r="M124" s="65"/>
      <c r="N124" s="56"/>
      <c r="O124" s="66"/>
      <c r="P124" s="144">
        <f>P125+P145</f>
        <v>0</v>
      </c>
      <c r="Q124" s="66"/>
      <c r="R124" s="144">
        <f>R125+R145</f>
        <v>7.8517591000000007</v>
      </c>
      <c r="S124" s="66"/>
      <c r="T124" s="145">
        <f>T125+T145</f>
        <v>4.9788750000000004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76</v>
      </c>
      <c r="AU124" s="17" t="s">
        <v>95</v>
      </c>
      <c r="BK124" s="146">
        <f>BK125+BK145</f>
        <v>0</v>
      </c>
    </row>
    <row r="125" spans="1:65" s="12" customFormat="1" ht="25.9" customHeight="1">
      <c r="B125" s="147"/>
      <c r="D125" s="148" t="s">
        <v>76</v>
      </c>
      <c r="E125" s="149" t="s">
        <v>117</v>
      </c>
      <c r="F125" s="149" t="s">
        <v>118</v>
      </c>
      <c r="I125" s="150"/>
      <c r="J125" s="151">
        <f>BK125</f>
        <v>0</v>
      </c>
      <c r="L125" s="147"/>
      <c r="M125" s="152"/>
      <c r="N125" s="153"/>
      <c r="O125" s="153"/>
      <c r="P125" s="154">
        <f>P126+P131+P136+P143</f>
        <v>0</v>
      </c>
      <c r="Q125" s="153"/>
      <c r="R125" s="154">
        <f>R126+R131+R136+R143</f>
        <v>2.0207999999999999</v>
      </c>
      <c r="S125" s="153"/>
      <c r="T125" s="155">
        <f>T126+T131+T136+T143</f>
        <v>1.44</v>
      </c>
      <c r="AR125" s="148" t="s">
        <v>8</v>
      </c>
      <c r="AT125" s="156" t="s">
        <v>76</v>
      </c>
      <c r="AU125" s="156" t="s">
        <v>77</v>
      </c>
      <c r="AY125" s="148" t="s">
        <v>119</v>
      </c>
      <c r="BK125" s="157">
        <f>BK126+BK131+BK136+BK143</f>
        <v>0</v>
      </c>
    </row>
    <row r="126" spans="1:65" s="12" customFormat="1" ht="22.9" customHeight="1">
      <c r="B126" s="147"/>
      <c r="D126" s="148" t="s">
        <v>76</v>
      </c>
      <c r="E126" s="158" t="s">
        <v>120</v>
      </c>
      <c r="F126" s="158" t="s">
        <v>121</v>
      </c>
      <c r="I126" s="150"/>
      <c r="J126" s="159">
        <f>BK126</f>
        <v>0</v>
      </c>
      <c r="L126" s="147"/>
      <c r="M126" s="152"/>
      <c r="N126" s="153"/>
      <c r="O126" s="153"/>
      <c r="P126" s="154">
        <f>SUM(P127:P130)</f>
        <v>0</v>
      </c>
      <c r="Q126" s="153"/>
      <c r="R126" s="154">
        <f>SUM(R127:R130)</f>
        <v>2.0207999999999999</v>
      </c>
      <c r="S126" s="153"/>
      <c r="T126" s="155">
        <f>SUM(T127:T130)</f>
        <v>0</v>
      </c>
      <c r="AR126" s="148" t="s">
        <v>8</v>
      </c>
      <c r="AT126" s="156" t="s">
        <v>76</v>
      </c>
      <c r="AU126" s="156" t="s">
        <v>8</v>
      </c>
      <c r="AY126" s="148" t="s">
        <v>119</v>
      </c>
      <c r="BK126" s="157">
        <f>SUM(BK127:BK130)</f>
        <v>0</v>
      </c>
    </row>
    <row r="127" spans="1:65" s="2" customFormat="1" ht="24" customHeight="1">
      <c r="A127" s="32"/>
      <c r="B127" s="160"/>
      <c r="C127" s="161" t="s">
        <v>8</v>
      </c>
      <c r="D127" s="161" t="s">
        <v>122</v>
      </c>
      <c r="E127" s="162" t="s">
        <v>123</v>
      </c>
      <c r="F127" s="163" t="s">
        <v>124</v>
      </c>
      <c r="G127" s="164" t="s">
        <v>125</v>
      </c>
      <c r="H127" s="165">
        <v>30</v>
      </c>
      <c r="I127" s="166"/>
      <c r="J127" s="167">
        <f>ROUND(I127*H127,0)</f>
        <v>0</v>
      </c>
      <c r="K127" s="163" t="s">
        <v>126</v>
      </c>
      <c r="L127" s="33"/>
      <c r="M127" s="168" t="s">
        <v>1</v>
      </c>
      <c r="N127" s="169" t="s">
        <v>42</v>
      </c>
      <c r="O127" s="58"/>
      <c r="P127" s="170">
        <f>O127*H127</f>
        <v>0</v>
      </c>
      <c r="Q127" s="170">
        <v>6.7360000000000003E-2</v>
      </c>
      <c r="R127" s="170">
        <f>Q127*H127</f>
        <v>2.0207999999999999</v>
      </c>
      <c r="S127" s="170">
        <v>0</v>
      </c>
      <c r="T127" s="17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2" t="s">
        <v>120</v>
      </c>
      <c r="AT127" s="172" t="s">
        <v>122</v>
      </c>
      <c r="AU127" s="172" t="s">
        <v>85</v>
      </c>
      <c r="AY127" s="17" t="s">
        <v>119</v>
      </c>
      <c r="BE127" s="173">
        <f>IF(N127="základní",J127,0)</f>
        <v>0</v>
      </c>
      <c r="BF127" s="173">
        <f>IF(N127="snížená",J127,0)</f>
        <v>0</v>
      </c>
      <c r="BG127" s="173">
        <f>IF(N127="zákl. přenesená",J127,0)</f>
        <v>0</v>
      </c>
      <c r="BH127" s="173">
        <f>IF(N127="sníž. přenesená",J127,0)</f>
        <v>0</v>
      </c>
      <c r="BI127" s="173">
        <f>IF(N127="nulová",J127,0)</f>
        <v>0</v>
      </c>
      <c r="BJ127" s="17" t="s">
        <v>8</v>
      </c>
      <c r="BK127" s="173">
        <f>ROUND(I127*H127,0)</f>
        <v>0</v>
      </c>
      <c r="BL127" s="17" t="s">
        <v>120</v>
      </c>
      <c r="BM127" s="172" t="s">
        <v>127</v>
      </c>
    </row>
    <row r="128" spans="1:65" s="13" customFormat="1" ht="11.25">
      <c r="B128" s="174"/>
      <c r="D128" s="175" t="s">
        <v>128</v>
      </c>
      <c r="E128" s="176" t="s">
        <v>1</v>
      </c>
      <c r="F128" s="177" t="s">
        <v>129</v>
      </c>
      <c r="H128" s="178">
        <v>18</v>
      </c>
      <c r="I128" s="179"/>
      <c r="L128" s="174"/>
      <c r="M128" s="180"/>
      <c r="N128" s="181"/>
      <c r="O128" s="181"/>
      <c r="P128" s="181"/>
      <c r="Q128" s="181"/>
      <c r="R128" s="181"/>
      <c r="S128" s="181"/>
      <c r="T128" s="182"/>
      <c r="AT128" s="176" t="s">
        <v>128</v>
      </c>
      <c r="AU128" s="176" t="s">
        <v>85</v>
      </c>
      <c r="AV128" s="13" t="s">
        <v>85</v>
      </c>
      <c r="AW128" s="13" t="s">
        <v>33</v>
      </c>
      <c r="AX128" s="13" t="s">
        <v>77</v>
      </c>
      <c r="AY128" s="176" t="s">
        <v>119</v>
      </c>
    </row>
    <row r="129" spans="1:65" s="13" customFormat="1" ht="11.25">
      <c r="B129" s="174"/>
      <c r="D129" s="175" t="s">
        <v>128</v>
      </c>
      <c r="E129" s="176" t="s">
        <v>1</v>
      </c>
      <c r="F129" s="177" t="s">
        <v>130</v>
      </c>
      <c r="H129" s="178">
        <v>12</v>
      </c>
      <c r="I129" s="179"/>
      <c r="L129" s="174"/>
      <c r="M129" s="180"/>
      <c r="N129" s="181"/>
      <c r="O129" s="181"/>
      <c r="P129" s="181"/>
      <c r="Q129" s="181"/>
      <c r="R129" s="181"/>
      <c r="S129" s="181"/>
      <c r="T129" s="182"/>
      <c r="AT129" s="176" t="s">
        <v>128</v>
      </c>
      <c r="AU129" s="176" t="s">
        <v>85</v>
      </c>
      <c r="AV129" s="13" t="s">
        <v>85</v>
      </c>
      <c r="AW129" s="13" t="s">
        <v>33</v>
      </c>
      <c r="AX129" s="13" t="s">
        <v>77</v>
      </c>
      <c r="AY129" s="176" t="s">
        <v>119</v>
      </c>
    </row>
    <row r="130" spans="1:65" s="14" customFormat="1" ht="11.25">
      <c r="B130" s="183"/>
      <c r="D130" s="175" t="s">
        <v>128</v>
      </c>
      <c r="E130" s="184" t="s">
        <v>1</v>
      </c>
      <c r="F130" s="185" t="s">
        <v>131</v>
      </c>
      <c r="H130" s="186">
        <v>30</v>
      </c>
      <c r="I130" s="187"/>
      <c r="L130" s="183"/>
      <c r="M130" s="188"/>
      <c r="N130" s="189"/>
      <c r="O130" s="189"/>
      <c r="P130" s="189"/>
      <c r="Q130" s="189"/>
      <c r="R130" s="189"/>
      <c r="S130" s="189"/>
      <c r="T130" s="190"/>
      <c r="AT130" s="184" t="s">
        <v>128</v>
      </c>
      <c r="AU130" s="184" t="s">
        <v>85</v>
      </c>
      <c r="AV130" s="14" t="s">
        <v>132</v>
      </c>
      <c r="AW130" s="14" t="s">
        <v>33</v>
      </c>
      <c r="AX130" s="14" t="s">
        <v>8</v>
      </c>
      <c r="AY130" s="184" t="s">
        <v>119</v>
      </c>
    </row>
    <row r="131" spans="1:65" s="12" customFormat="1" ht="22.9" customHeight="1">
      <c r="B131" s="147"/>
      <c r="D131" s="148" t="s">
        <v>76</v>
      </c>
      <c r="E131" s="158" t="s">
        <v>133</v>
      </c>
      <c r="F131" s="158" t="s">
        <v>134</v>
      </c>
      <c r="I131" s="150"/>
      <c r="J131" s="159">
        <f>BK131</f>
        <v>0</v>
      </c>
      <c r="L131" s="147"/>
      <c r="M131" s="152"/>
      <c r="N131" s="153"/>
      <c r="O131" s="153"/>
      <c r="P131" s="154">
        <f>SUM(P132:P135)</f>
        <v>0</v>
      </c>
      <c r="Q131" s="153"/>
      <c r="R131" s="154">
        <f>SUM(R132:R135)</f>
        <v>0</v>
      </c>
      <c r="S131" s="153"/>
      <c r="T131" s="155">
        <f>SUM(T132:T135)</f>
        <v>1.44</v>
      </c>
      <c r="AR131" s="148" t="s">
        <v>8</v>
      </c>
      <c r="AT131" s="156" t="s">
        <v>76</v>
      </c>
      <c r="AU131" s="156" t="s">
        <v>8</v>
      </c>
      <c r="AY131" s="148" t="s">
        <v>119</v>
      </c>
      <c r="BK131" s="157">
        <f>SUM(BK132:BK135)</f>
        <v>0</v>
      </c>
    </row>
    <row r="132" spans="1:65" s="2" customFormat="1" ht="24" customHeight="1">
      <c r="A132" s="32"/>
      <c r="B132" s="160"/>
      <c r="C132" s="161" t="s">
        <v>85</v>
      </c>
      <c r="D132" s="161" t="s">
        <v>122</v>
      </c>
      <c r="E132" s="162" t="s">
        <v>135</v>
      </c>
      <c r="F132" s="163" t="s">
        <v>136</v>
      </c>
      <c r="G132" s="164" t="s">
        <v>125</v>
      </c>
      <c r="H132" s="165">
        <v>30</v>
      </c>
      <c r="I132" s="166"/>
      <c r="J132" s="167">
        <f>ROUND(I132*H132,0)</f>
        <v>0</v>
      </c>
      <c r="K132" s="163" t="s">
        <v>126</v>
      </c>
      <c r="L132" s="33"/>
      <c r="M132" s="168" t="s">
        <v>1</v>
      </c>
      <c r="N132" s="169" t="s">
        <v>42</v>
      </c>
      <c r="O132" s="58"/>
      <c r="P132" s="170">
        <f>O132*H132</f>
        <v>0</v>
      </c>
      <c r="Q132" s="170">
        <v>0</v>
      </c>
      <c r="R132" s="170">
        <f>Q132*H132</f>
        <v>0</v>
      </c>
      <c r="S132" s="170">
        <v>4.8000000000000001E-2</v>
      </c>
      <c r="T132" s="171">
        <f>S132*H132</f>
        <v>1.44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2" t="s">
        <v>120</v>
      </c>
      <c r="AT132" s="172" t="s">
        <v>122</v>
      </c>
      <c r="AU132" s="172" t="s">
        <v>85</v>
      </c>
      <c r="AY132" s="17" t="s">
        <v>119</v>
      </c>
      <c r="BE132" s="173">
        <f>IF(N132="základní",J132,0)</f>
        <v>0</v>
      </c>
      <c r="BF132" s="173">
        <f>IF(N132="snížená",J132,0)</f>
        <v>0</v>
      </c>
      <c r="BG132" s="173">
        <f>IF(N132="zákl. přenesená",J132,0)</f>
        <v>0</v>
      </c>
      <c r="BH132" s="173">
        <f>IF(N132="sníž. přenesená",J132,0)</f>
        <v>0</v>
      </c>
      <c r="BI132" s="173">
        <f>IF(N132="nulová",J132,0)</f>
        <v>0</v>
      </c>
      <c r="BJ132" s="17" t="s">
        <v>8</v>
      </c>
      <c r="BK132" s="173">
        <f>ROUND(I132*H132,0)</f>
        <v>0</v>
      </c>
      <c r="BL132" s="17" t="s">
        <v>120</v>
      </c>
      <c r="BM132" s="172" t="s">
        <v>137</v>
      </c>
    </row>
    <row r="133" spans="1:65" s="13" customFormat="1" ht="11.25">
      <c r="B133" s="174"/>
      <c r="D133" s="175" t="s">
        <v>128</v>
      </c>
      <c r="E133" s="176" t="s">
        <v>1</v>
      </c>
      <c r="F133" s="177" t="s">
        <v>129</v>
      </c>
      <c r="H133" s="178">
        <v>18</v>
      </c>
      <c r="I133" s="179"/>
      <c r="L133" s="174"/>
      <c r="M133" s="180"/>
      <c r="N133" s="181"/>
      <c r="O133" s="181"/>
      <c r="P133" s="181"/>
      <c r="Q133" s="181"/>
      <c r="R133" s="181"/>
      <c r="S133" s="181"/>
      <c r="T133" s="182"/>
      <c r="AT133" s="176" t="s">
        <v>128</v>
      </c>
      <c r="AU133" s="176" t="s">
        <v>85</v>
      </c>
      <c r="AV133" s="13" t="s">
        <v>85</v>
      </c>
      <c r="AW133" s="13" t="s">
        <v>33</v>
      </c>
      <c r="AX133" s="13" t="s">
        <v>77</v>
      </c>
      <c r="AY133" s="176" t="s">
        <v>119</v>
      </c>
    </row>
    <row r="134" spans="1:65" s="13" customFormat="1" ht="11.25">
      <c r="B134" s="174"/>
      <c r="D134" s="175" t="s">
        <v>128</v>
      </c>
      <c r="E134" s="176" t="s">
        <v>1</v>
      </c>
      <c r="F134" s="177" t="s">
        <v>130</v>
      </c>
      <c r="H134" s="178">
        <v>12</v>
      </c>
      <c r="I134" s="179"/>
      <c r="L134" s="174"/>
      <c r="M134" s="180"/>
      <c r="N134" s="181"/>
      <c r="O134" s="181"/>
      <c r="P134" s="181"/>
      <c r="Q134" s="181"/>
      <c r="R134" s="181"/>
      <c r="S134" s="181"/>
      <c r="T134" s="182"/>
      <c r="AT134" s="176" t="s">
        <v>128</v>
      </c>
      <c r="AU134" s="176" t="s">
        <v>85</v>
      </c>
      <c r="AV134" s="13" t="s">
        <v>85</v>
      </c>
      <c r="AW134" s="13" t="s">
        <v>33</v>
      </c>
      <c r="AX134" s="13" t="s">
        <v>77</v>
      </c>
      <c r="AY134" s="176" t="s">
        <v>119</v>
      </c>
    </row>
    <row r="135" spans="1:65" s="14" customFormat="1" ht="11.25">
      <c r="B135" s="183"/>
      <c r="D135" s="175" t="s">
        <v>128</v>
      </c>
      <c r="E135" s="184" t="s">
        <v>1</v>
      </c>
      <c r="F135" s="185" t="s">
        <v>131</v>
      </c>
      <c r="H135" s="186">
        <v>30</v>
      </c>
      <c r="I135" s="187"/>
      <c r="L135" s="183"/>
      <c r="M135" s="188"/>
      <c r="N135" s="189"/>
      <c r="O135" s="189"/>
      <c r="P135" s="189"/>
      <c r="Q135" s="189"/>
      <c r="R135" s="189"/>
      <c r="S135" s="189"/>
      <c r="T135" s="190"/>
      <c r="AT135" s="184" t="s">
        <v>128</v>
      </c>
      <c r="AU135" s="184" t="s">
        <v>85</v>
      </c>
      <c r="AV135" s="14" t="s">
        <v>132</v>
      </c>
      <c r="AW135" s="14" t="s">
        <v>33</v>
      </c>
      <c r="AX135" s="14" t="s">
        <v>8</v>
      </c>
      <c r="AY135" s="184" t="s">
        <v>119</v>
      </c>
    </row>
    <row r="136" spans="1:65" s="12" customFormat="1" ht="22.9" customHeight="1">
      <c r="B136" s="147"/>
      <c r="D136" s="148" t="s">
        <v>76</v>
      </c>
      <c r="E136" s="158" t="s">
        <v>138</v>
      </c>
      <c r="F136" s="158" t="s">
        <v>139</v>
      </c>
      <c r="I136" s="150"/>
      <c r="J136" s="159">
        <f>BK136</f>
        <v>0</v>
      </c>
      <c r="L136" s="147"/>
      <c r="M136" s="152"/>
      <c r="N136" s="153"/>
      <c r="O136" s="153"/>
      <c r="P136" s="154">
        <f>SUM(P137:P142)</f>
        <v>0</v>
      </c>
      <c r="Q136" s="153"/>
      <c r="R136" s="154">
        <f>SUM(R137:R142)</f>
        <v>0</v>
      </c>
      <c r="S136" s="153"/>
      <c r="T136" s="155">
        <f>SUM(T137:T142)</f>
        <v>0</v>
      </c>
      <c r="AR136" s="148" t="s">
        <v>8</v>
      </c>
      <c r="AT136" s="156" t="s">
        <v>76</v>
      </c>
      <c r="AU136" s="156" t="s">
        <v>8</v>
      </c>
      <c r="AY136" s="148" t="s">
        <v>119</v>
      </c>
      <c r="BK136" s="157">
        <f>SUM(BK137:BK142)</f>
        <v>0</v>
      </c>
    </row>
    <row r="137" spans="1:65" s="2" customFormat="1" ht="24" customHeight="1">
      <c r="A137" s="32"/>
      <c r="B137" s="160"/>
      <c r="C137" s="161" t="s">
        <v>132</v>
      </c>
      <c r="D137" s="161" t="s">
        <v>122</v>
      </c>
      <c r="E137" s="162" t="s">
        <v>140</v>
      </c>
      <c r="F137" s="163" t="s">
        <v>141</v>
      </c>
      <c r="G137" s="164" t="s">
        <v>142</v>
      </c>
      <c r="H137" s="165">
        <v>4.9790000000000001</v>
      </c>
      <c r="I137" s="166"/>
      <c r="J137" s="167">
        <f>ROUND(I137*H137,0)</f>
        <v>0</v>
      </c>
      <c r="K137" s="163" t="s">
        <v>126</v>
      </c>
      <c r="L137" s="33"/>
      <c r="M137" s="168" t="s">
        <v>1</v>
      </c>
      <c r="N137" s="169" t="s">
        <v>42</v>
      </c>
      <c r="O137" s="58"/>
      <c r="P137" s="170">
        <f>O137*H137</f>
        <v>0</v>
      </c>
      <c r="Q137" s="170">
        <v>0</v>
      </c>
      <c r="R137" s="170">
        <f>Q137*H137</f>
        <v>0</v>
      </c>
      <c r="S137" s="170">
        <v>0</v>
      </c>
      <c r="T137" s="17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2" t="s">
        <v>120</v>
      </c>
      <c r="AT137" s="172" t="s">
        <v>122</v>
      </c>
      <c r="AU137" s="172" t="s">
        <v>85</v>
      </c>
      <c r="AY137" s="17" t="s">
        <v>119</v>
      </c>
      <c r="BE137" s="173">
        <f>IF(N137="základní",J137,0)</f>
        <v>0</v>
      </c>
      <c r="BF137" s="173">
        <f>IF(N137="snížená",J137,0)</f>
        <v>0</v>
      </c>
      <c r="BG137" s="173">
        <f>IF(N137="zákl. přenesená",J137,0)</f>
        <v>0</v>
      </c>
      <c r="BH137" s="173">
        <f>IF(N137="sníž. přenesená",J137,0)</f>
        <v>0</v>
      </c>
      <c r="BI137" s="173">
        <f>IF(N137="nulová",J137,0)</f>
        <v>0</v>
      </c>
      <c r="BJ137" s="17" t="s">
        <v>8</v>
      </c>
      <c r="BK137" s="173">
        <f>ROUND(I137*H137,0)</f>
        <v>0</v>
      </c>
      <c r="BL137" s="17" t="s">
        <v>120</v>
      </c>
      <c r="BM137" s="172" t="s">
        <v>143</v>
      </c>
    </row>
    <row r="138" spans="1:65" s="2" customFormat="1" ht="24" customHeight="1">
      <c r="A138" s="32"/>
      <c r="B138" s="160"/>
      <c r="C138" s="161" t="s">
        <v>120</v>
      </c>
      <c r="D138" s="161" t="s">
        <v>122</v>
      </c>
      <c r="E138" s="162" t="s">
        <v>144</v>
      </c>
      <c r="F138" s="163" t="s">
        <v>145</v>
      </c>
      <c r="G138" s="164" t="s">
        <v>142</v>
      </c>
      <c r="H138" s="165">
        <v>4.9790000000000001</v>
      </c>
      <c r="I138" s="166"/>
      <c r="J138" s="167">
        <f>ROUND(I138*H138,0)</f>
        <v>0</v>
      </c>
      <c r="K138" s="163" t="s">
        <v>126</v>
      </c>
      <c r="L138" s="33"/>
      <c r="M138" s="168" t="s">
        <v>1</v>
      </c>
      <c r="N138" s="169" t="s">
        <v>42</v>
      </c>
      <c r="O138" s="58"/>
      <c r="P138" s="170">
        <f>O138*H138</f>
        <v>0</v>
      </c>
      <c r="Q138" s="170">
        <v>0</v>
      </c>
      <c r="R138" s="170">
        <f>Q138*H138</f>
        <v>0</v>
      </c>
      <c r="S138" s="170">
        <v>0</v>
      </c>
      <c r="T138" s="17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2" t="s">
        <v>120</v>
      </c>
      <c r="AT138" s="172" t="s">
        <v>122</v>
      </c>
      <c r="AU138" s="172" t="s">
        <v>85</v>
      </c>
      <c r="AY138" s="17" t="s">
        <v>119</v>
      </c>
      <c r="BE138" s="173">
        <f>IF(N138="základní",J138,0)</f>
        <v>0</v>
      </c>
      <c r="BF138" s="173">
        <f>IF(N138="snížená",J138,0)</f>
        <v>0</v>
      </c>
      <c r="BG138" s="173">
        <f>IF(N138="zákl. přenesená",J138,0)</f>
        <v>0</v>
      </c>
      <c r="BH138" s="173">
        <f>IF(N138="sníž. přenesená",J138,0)</f>
        <v>0</v>
      </c>
      <c r="BI138" s="173">
        <f>IF(N138="nulová",J138,0)</f>
        <v>0</v>
      </c>
      <c r="BJ138" s="17" t="s">
        <v>8</v>
      </c>
      <c r="BK138" s="173">
        <f>ROUND(I138*H138,0)</f>
        <v>0</v>
      </c>
      <c r="BL138" s="17" t="s">
        <v>120</v>
      </c>
      <c r="BM138" s="172" t="s">
        <v>146</v>
      </c>
    </row>
    <row r="139" spans="1:65" s="2" customFormat="1" ht="24" customHeight="1">
      <c r="A139" s="32"/>
      <c r="B139" s="160"/>
      <c r="C139" s="161" t="s">
        <v>147</v>
      </c>
      <c r="D139" s="161" t="s">
        <v>122</v>
      </c>
      <c r="E139" s="162" t="s">
        <v>148</v>
      </c>
      <c r="F139" s="163" t="s">
        <v>149</v>
      </c>
      <c r="G139" s="164" t="s">
        <v>142</v>
      </c>
      <c r="H139" s="165">
        <v>149.37</v>
      </c>
      <c r="I139" s="166"/>
      <c r="J139" s="167">
        <f>ROUND(I139*H139,0)</f>
        <v>0</v>
      </c>
      <c r="K139" s="163" t="s">
        <v>126</v>
      </c>
      <c r="L139" s="33"/>
      <c r="M139" s="168" t="s">
        <v>1</v>
      </c>
      <c r="N139" s="169" t="s">
        <v>42</v>
      </c>
      <c r="O139" s="58"/>
      <c r="P139" s="170">
        <f>O139*H139</f>
        <v>0</v>
      </c>
      <c r="Q139" s="170">
        <v>0</v>
      </c>
      <c r="R139" s="170">
        <f>Q139*H139</f>
        <v>0</v>
      </c>
      <c r="S139" s="170">
        <v>0</v>
      </c>
      <c r="T139" s="17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2" t="s">
        <v>120</v>
      </c>
      <c r="AT139" s="172" t="s">
        <v>122</v>
      </c>
      <c r="AU139" s="172" t="s">
        <v>85</v>
      </c>
      <c r="AY139" s="17" t="s">
        <v>119</v>
      </c>
      <c r="BE139" s="173">
        <f>IF(N139="základní",J139,0)</f>
        <v>0</v>
      </c>
      <c r="BF139" s="173">
        <f>IF(N139="snížená",J139,0)</f>
        <v>0</v>
      </c>
      <c r="BG139" s="173">
        <f>IF(N139="zákl. přenesená",J139,0)</f>
        <v>0</v>
      </c>
      <c r="BH139" s="173">
        <f>IF(N139="sníž. přenesená",J139,0)</f>
        <v>0</v>
      </c>
      <c r="BI139" s="173">
        <f>IF(N139="nulová",J139,0)</f>
        <v>0</v>
      </c>
      <c r="BJ139" s="17" t="s">
        <v>8</v>
      </c>
      <c r="BK139" s="173">
        <f>ROUND(I139*H139,0)</f>
        <v>0</v>
      </c>
      <c r="BL139" s="17" t="s">
        <v>120</v>
      </c>
      <c r="BM139" s="172" t="s">
        <v>150</v>
      </c>
    </row>
    <row r="140" spans="1:65" s="13" customFormat="1" ht="11.25">
      <c r="B140" s="174"/>
      <c r="D140" s="175" t="s">
        <v>128</v>
      </c>
      <c r="F140" s="177" t="s">
        <v>151</v>
      </c>
      <c r="H140" s="178">
        <v>149.37</v>
      </c>
      <c r="I140" s="179"/>
      <c r="L140" s="174"/>
      <c r="M140" s="180"/>
      <c r="N140" s="181"/>
      <c r="O140" s="181"/>
      <c r="P140" s="181"/>
      <c r="Q140" s="181"/>
      <c r="R140" s="181"/>
      <c r="S140" s="181"/>
      <c r="T140" s="182"/>
      <c r="AT140" s="176" t="s">
        <v>128</v>
      </c>
      <c r="AU140" s="176" t="s">
        <v>85</v>
      </c>
      <c r="AV140" s="13" t="s">
        <v>85</v>
      </c>
      <c r="AW140" s="13" t="s">
        <v>3</v>
      </c>
      <c r="AX140" s="13" t="s">
        <v>8</v>
      </c>
      <c r="AY140" s="176" t="s">
        <v>119</v>
      </c>
    </row>
    <row r="141" spans="1:65" s="2" customFormat="1" ht="24" customHeight="1">
      <c r="A141" s="32"/>
      <c r="B141" s="160"/>
      <c r="C141" s="161" t="s">
        <v>152</v>
      </c>
      <c r="D141" s="161" t="s">
        <v>122</v>
      </c>
      <c r="E141" s="162" t="s">
        <v>153</v>
      </c>
      <c r="F141" s="163" t="s">
        <v>154</v>
      </c>
      <c r="G141" s="164" t="s">
        <v>142</v>
      </c>
      <c r="H141" s="165">
        <v>1.44</v>
      </c>
      <c r="I141" s="166"/>
      <c r="J141" s="167">
        <f>ROUND(I141*H141,0)</f>
        <v>0</v>
      </c>
      <c r="K141" s="163" t="s">
        <v>126</v>
      </c>
      <c r="L141" s="33"/>
      <c r="M141" s="168" t="s">
        <v>1</v>
      </c>
      <c r="N141" s="169" t="s">
        <v>42</v>
      </c>
      <c r="O141" s="58"/>
      <c r="P141" s="170">
        <f>O141*H141</f>
        <v>0</v>
      </c>
      <c r="Q141" s="170">
        <v>0</v>
      </c>
      <c r="R141" s="170">
        <f>Q141*H141</f>
        <v>0</v>
      </c>
      <c r="S141" s="170">
        <v>0</v>
      </c>
      <c r="T141" s="17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2" t="s">
        <v>120</v>
      </c>
      <c r="AT141" s="172" t="s">
        <v>122</v>
      </c>
      <c r="AU141" s="172" t="s">
        <v>85</v>
      </c>
      <c r="AY141" s="17" t="s">
        <v>119</v>
      </c>
      <c r="BE141" s="173">
        <f>IF(N141="základní",J141,0)</f>
        <v>0</v>
      </c>
      <c r="BF141" s="173">
        <f>IF(N141="snížená",J141,0)</f>
        <v>0</v>
      </c>
      <c r="BG141" s="173">
        <f>IF(N141="zákl. přenesená",J141,0)</f>
        <v>0</v>
      </c>
      <c r="BH141" s="173">
        <f>IF(N141="sníž. přenesená",J141,0)</f>
        <v>0</v>
      </c>
      <c r="BI141" s="173">
        <f>IF(N141="nulová",J141,0)</f>
        <v>0</v>
      </c>
      <c r="BJ141" s="17" t="s">
        <v>8</v>
      </c>
      <c r="BK141" s="173">
        <f>ROUND(I141*H141,0)</f>
        <v>0</v>
      </c>
      <c r="BL141" s="17" t="s">
        <v>120</v>
      </c>
      <c r="BM141" s="172" t="s">
        <v>155</v>
      </c>
    </row>
    <row r="142" spans="1:65" s="2" customFormat="1" ht="24" customHeight="1">
      <c r="A142" s="32"/>
      <c r="B142" s="160"/>
      <c r="C142" s="161" t="s">
        <v>156</v>
      </c>
      <c r="D142" s="161" t="s">
        <v>122</v>
      </c>
      <c r="E142" s="162" t="s">
        <v>157</v>
      </c>
      <c r="F142" s="163" t="s">
        <v>158</v>
      </c>
      <c r="G142" s="164" t="s">
        <v>142</v>
      </c>
      <c r="H142" s="165">
        <v>3.5390000000000001</v>
      </c>
      <c r="I142" s="166"/>
      <c r="J142" s="167">
        <f>ROUND(I142*H142,0)</f>
        <v>0</v>
      </c>
      <c r="K142" s="163" t="s">
        <v>126</v>
      </c>
      <c r="L142" s="33"/>
      <c r="M142" s="168" t="s">
        <v>1</v>
      </c>
      <c r="N142" s="169" t="s">
        <v>42</v>
      </c>
      <c r="O142" s="58"/>
      <c r="P142" s="170">
        <f>O142*H142</f>
        <v>0</v>
      </c>
      <c r="Q142" s="170">
        <v>0</v>
      </c>
      <c r="R142" s="170">
        <f>Q142*H142</f>
        <v>0</v>
      </c>
      <c r="S142" s="170">
        <v>0</v>
      </c>
      <c r="T142" s="17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2" t="s">
        <v>120</v>
      </c>
      <c r="AT142" s="172" t="s">
        <v>122</v>
      </c>
      <c r="AU142" s="172" t="s">
        <v>85</v>
      </c>
      <c r="AY142" s="17" t="s">
        <v>119</v>
      </c>
      <c r="BE142" s="173">
        <f>IF(N142="základní",J142,0)</f>
        <v>0</v>
      </c>
      <c r="BF142" s="173">
        <f>IF(N142="snížená",J142,0)</f>
        <v>0</v>
      </c>
      <c r="BG142" s="173">
        <f>IF(N142="zákl. přenesená",J142,0)</f>
        <v>0</v>
      </c>
      <c r="BH142" s="173">
        <f>IF(N142="sníž. přenesená",J142,0)</f>
        <v>0</v>
      </c>
      <c r="BI142" s="173">
        <f>IF(N142="nulová",J142,0)</f>
        <v>0</v>
      </c>
      <c r="BJ142" s="17" t="s">
        <v>8</v>
      </c>
      <c r="BK142" s="173">
        <f>ROUND(I142*H142,0)</f>
        <v>0</v>
      </c>
      <c r="BL142" s="17" t="s">
        <v>120</v>
      </c>
      <c r="BM142" s="172" t="s">
        <v>159</v>
      </c>
    </row>
    <row r="143" spans="1:65" s="12" customFormat="1" ht="22.9" customHeight="1">
      <c r="B143" s="147"/>
      <c r="D143" s="148" t="s">
        <v>76</v>
      </c>
      <c r="E143" s="158" t="s">
        <v>160</v>
      </c>
      <c r="F143" s="158" t="s">
        <v>161</v>
      </c>
      <c r="I143" s="150"/>
      <c r="J143" s="159">
        <f>BK143</f>
        <v>0</v>
      </c>
      <c r="L143" s="147"/>
      <c r="M143" s="152"/>
      <c r="N143" s="153"/>
      <c r="O143" s="153"/>
      <c r="P143" s="154">
        <f>P144</f>
        <v>0</v>
      </c>
      <c r="Q143" s="153"/>
      <c r="R143" s="154">
        <f>R144</f>
        <v>0</v>
      </c>
      <c r="S143" s="153"/>
      <c r="T143" s="155">
        <f>T144</f>
        <v>0</v>
      </c>
      <c r="AR143" s="148" t="s">
        <v>8</v>
      </c>
      <c r="AT143" s="156" t="s">
        <v>76</v>
      </c>
      <c r="AU143" s="156" t="s">
        <v>8</v>
      </c>
      <c r="AY143" s="148" t="s">
        <v>119</v>
      </c>
      <c r="BK143" s="157">
        <f>BK144</f>
        <v>0</v>
      </c>
    </row>
    <row r="144" spans="1:65" s="2" customFormat="1" ht="24" customHeight="1">
      <c r="A144" s="32"/>
      <c r="B144" s="160"/>
      <c r="C144" s="161" t="s">
        <v>162</v>
      </c>
      <c r="D144" s="161" t="s">
        <v>122</v>
      </c>
      <c r="E144" s="162" t="s">
        <v>163</v>
      </c>
      <c r="F144" s="163" t="s">
        <v>164</v>
      </c>
      <c r="G144" s="164" t="s">
        <v>142</v>
      </c>
      <c r="H144" s="165">
        <v>2.0209999999999999</v>
      </c>
      <c r="I144" s="166"/>
      <c r="J144" s="167">
        <f>ROUND(I144*H144,0)</f>
        <v>0</v>
      </c>
      <c r="K144" s="163" t="s">
        <v>126</v>
      </c>
      <c r="L144" s="33"/>
      <c r="M144" s="168" t="s">
        <v>1</v>
      </c>
      <c r="N144" s="169" t="s">
        <v>42</v>
      </c>
      <c r="O144" s="58"/>
      <c r="P144" s="170">
        <f>O144*H144</f>
        <v>0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2" t="s">
        <v>120</v>
      </c>
      <c r="AT144" s="172" t="s">
        <v>122</v>
      </c>
      <c r="AU144" s="172" t="s">
        <v>85</v>
      </c>
      <c r="AY144" s="17" t="s">
        <v>119</v>
      </c>
      <c r="BE144" s="173">
        <f>IF(N144="základní",J144,0)</f>
        <v>0</v>
      </c>
      <c r="BF144" s="173">
        <f>IF(N144="snížená",J144,0)</f>
        <v>0</v>
      </c>
      <c r="BG144" s="173">
        <f>IF(N144="zákl. přenesená",J144,0)</f>
        <v>0</v>
      </c>
      <c r="BH144" s="173">
        <f>IF(N144="sníž. přenesená",J144,0)</f>
        <v>0</v>
      </c>
      <c r="BI144" s="173">
        <f>IF(N144="nulová",J144,0)</f>
        <v>0</v>
      </c>
      <c r="BJ144" s="17" t="s">
        <v>8</v>
      </c>
      <c r="BK144" s="173">
        <f>ROUND(I144*H144,0)</f>
        <v>0</v>
      </c>
      <c r="BL144" s="17" t="s">
        <v>120</v>
      </c>
      <c r="BM144" s="172" t="s">
        <v>165</v>
      </c>
    </row>
    <row r="145" spans="1:65" s="12" customFormat="1" ht="25.9" customHeight="1">
      <c r="B145" s="147"/>
      <c r="D145" s="148" t="s">
        <v>76</v>
      </c>
      <c r="E145" s="149" t="s">
        <v>166</v>
      </c>
      <c r="F145" s="149" t="s">
        <v>167</v>
      </c>
      <c r="I145" s="150"/>
      <c r="J145" s="151">
        <f>BK145</f>
        <v>0</v>
      </c>
      <c r="L145" s="147"/>
      <c r="M145" s="152"/>
      <c r="N145" s="153"/>
      <c r="O145" s="153"/>
      <c r="P145" s="154">
        <f>P146+P181</f>
        <v>0</v>
      </c>
      <c r="Q145" s="153"/>
      <c r="R145" s="154">
        <f>R146+R181</f>
        <v>5.8309591000000012</v>
      </c>
      <c r="S145" s="153"/>
      <c r="T145" s="155">
        <f>T146+T181</f>
        <v>3.538875</v>
      </c>
      <c r="AR145" s="148" t="s">
        <v>85</v>
      </c>
      <c r="AT145" s="156" t="s">
        <v>76</v>
      </c>
      <c r="AU145" s="156" t="s">
        <v>77</v>
      </c>
      <c r="AY145" s="148" t="s">
        <v>119</v>
      </c>
      <c r="BK145" s="157">
        <f>BK146+BK181</f>
        <v>0</v>
      </c>
    </row>
    <row r="146" spans="1:65" s="12" customFormat="1" ht="22.9" customHeight="1">
      <c r="B146" s="147"/>
      <c r="D146" s="148" t="s">
        <v>76</v>
      </c>
      <c r="E146" s="158" t="s">
        <v>168</v>
      </c>
      <c r="F146" s="158" t="s">
        <v>169</v>
      </c>
      <c r="I146" s="150"/>
      <c r="J146" s="159">
        <f>BK146</f>
        <v>0</v>
      </c>
      <c r="L146" s="147"/>
      <c r="M146" s="152"/>
      <c r="N146" s="153"/>
      <c r="O146" s="153"/>
      <c r="P146" s="154">
        <f>SUM(P147:P180)</f>
        <v>0</v>
      </c>
      <c r="Q146" s="153"/>
      <c r="R146" s="154">
        <f>SUM(R147:R180)</f>
        <v>5.7429175000000008</v>
      </c>
      <c r="S146" s="153"/>
      <c r="T146" s="155">
        <f>SUM(T147:T180)</f>
        <v>3.538875</v>
      </c>
      <c r="AR146" s="148" t="s">
        <v>85</v>
      </c>
      <c r="AT146" s="156" t="s">
        <v>76</v>
      </c>
      <c r="AU146" s="156" t="s">
        <v>8</v>
      </c>
      <c r="AY146" s="148" t="s">
        <v>119</v>
      </c>
      <c r="BK146" s="157">
        <f>SUM(BK147:BK180)</f>
        <v>0</v>
      </c>
    </row>
    <row r="147" spans="1:65" s="2" customFormat="1" ht="16.5" customHeight="1">
      <c r="A147" s="32"/>
      <c r="B147" s="160"/>
      <c r="C147" s="161" t="s">
        <v>133</v>
      </c>
      <c r="D147" s="161" t="s">
        <v>122</v>
      </c>
      <c r="E147" s="162" t="s">
        <v>170</v>
      </c>
      <c r="F147" s="163" t="s">
        <v>171</v>
      </c>
      <c r="G147" s="164" t="s">
        <v>125</v>
      </c>
      <c r="H147" s="165">
        <v>150</v>
      </c>
      <c r="I147" s="166"/>
      <c r="J147" s="167">
        <f>ROUND(I147*H147,0)</f>
        <v>0</v>
      </c>
      <c r="K147" s="163" t="s">
        <v>126</v>
      </c>
      <c r="L147" s="33"/>
      <c r="M147" s="168" t="s">
        <v>1</v>
      </c>
      <c r="N147" s="169" t="s">
        <v>42</v>
      </c>
      <c r="O147" s="58"/>
      <c r="P147" s="170">
        <f>O147*H147</f>
        <v>0</v>
      </c>
      <c r="Q147" s="170">
        <v>0</v>
      </c>
      <c r="R147" s="170">
        <f>Q147*H147</f>
        <v>0</v>
      </c>
      <c r="S147" s="170">
        <v>0</v>
      </c>
      <c r="T147" s="17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2" t="s">
        <v>172</v>
      </c>
      <c r="AT147" s="172" t="s">
        <v>122</v>
      </c>
      <c r="AU147" s="172" t="s">
        <v>85</v>
      </c>
      <c r="AY147" s="17" t="s">
        <v>119</v>
      </c>
      <c r="BE147" s="173">
        <f>IF(N147="základní",J147,0)</f>
        <v>0</v>
      </c>
      <c r="BF147" s="173">
        <f>IF(N147="snížená",J147,0)</f>
        <v>0</v>
      </c>
      <c r="BG147" s="173">
        <f>IF(N147="zákl. přenesená",J147,0)</f>
        <v>0</v>
      </c>
      <c r="BH147" s="173">
        <f>IF(N147="sníž. přenesená",J147,0)</f>
        <v>0</v>
      </c>
      <c r="BI147" s="173">
        <f>IF(N147="nulová",J147,0)</f>
        <v>0</v>
      </c>
      <c r="BJ147" s="17" t="s">
        <v>8</v>
      </c>
      <c r="BK147" s="173">
        <f>ROUND(I147*H147,0)</f>
        <v>0</v>
      </c>
      <c r="BL147" s="17" t="s">
        <v>172</v>
      </c>
      <c r="BM147" s="172" t="s">
        <v>173</v>
      </c>
    </row>
    <row r="148" spans="1:65" s="13" customFormat="1" ht="11.25">
      <c r="B148" s="174"/>
      <c r="D148" s="175" t="s">
        <v>128</v>
      </c>
      <c r="E148" s="176" t="s">
        <v>1</v>
      </c>
      <c r="F148" s="177" t="s">
        <v>174</v>
      </c>
      <c r="H148" s="178">
        <v>90</v>
      </c>
      <c r="I148" s="179"/>
      <c r="L148" s="174"/>
      <c r="M148" s="180"/>
      <c r="N148" s="181"/>
      <c r="O148" s="181"/>
      <c r="P148" s="181"/>
      <c r="Q148" s="181"/>
      <c r="R148" s="181"/>
      <c r="S148" s="181"/>
      <c r="T148" s="182"/>
      <c r="AT148" s="176" t="s">
        <v>128</v>
      </c>
      <c r="AU148" s="176" t="s">
        <v>85</v>
      </c>
      <c r="AV148" s="13" t="s">
        <v>85</v>
      </c>
      <c r="AW148" s="13" t="s">
        <v>33</v>
      </c>
      <c r="AX148" s="13" t="s">
        <v>77</v>
      </c>
      <c r="AY148" s="176" t="s">
        <v>119</v>
      </c>
    </row>
    <row r="149" spans="1:65" s="13" customFormat="1" ht="11.25">
      <c r="B149" s="174"/>
      <c r="D149" s="175" t="s">
        <v>128</v>
      </c>
      <c r="E149" s="176" t="s">
        <v>1</v>
      </c>
      <c r="F149" s="177" t="s">
        <v>175</v>
      </c>
      <c r="H149" s="178">
        <v>60</v>
      </c>
      <c r="I149" s="179"/>
      <c r="L149" s="174"/>
      <c r="M149" s="180"/>
      <c r="N149" s="181"/>
      <c r="O149" s="181"/>
      <c r="P149" s="181"/>
      <c r="Q149" s="181"/>
      <c r="R149" s="181"/>
      <c r="S149" s="181"/>
      <c r="T149" s="182"/>
      <c r="AT149" s="176" t="s">
        <v>128</v>
      </c>
      <c r="AU149" s="176" t="s">
        <v>85</v>
      </c>
      <c r="AV149" s="13" t="s">
        <v>85</v>
      </c>
      <c r="AW149" s="13" t="s">
        <v>33</v>
      </c>
      <c r="AX149" s="13" t="s">
        <v>77</v>
      </c>
      <c r="AY149" s="176" t="s">
        <v>119</v>
      </c>
    </row>
    <row r="150" spans="1:65" s="14" customFormat="1" ht="11.25">
      <c r="B150" s="183"/>
      <c r="D150" s="175" t="s">
        <v>128</v>
      </c>
      <c r="E150" s="184" t="s">
        <v>1</v>
      </c>
      <c r="F150" s="185" t="s">
        <v>131</v>
      </c>
      <c r="H150" s="186">
        <v>150</v>
      </c>
      <c r="I150" s="187"/>
      <c r="L150" s="183"/>
      <c r="M150" s="188"/>
      <c r="N150" s="189"/>
      <c r="O150" s="189"/>
      <c r="P150" s="189"/>
      <c r="Q150" s="189"/>
      <c r="R150" s="189"/>
      <c r="S150" s="189"/>
      <c r="T150" s="190"/>
      <c r="AT150" s="184" t="s">
        <v>128</v>
      </c>
      <c r="AU150" s="184" t="s">
        <v>85</v>
      </c>
      <c r="AV150" s="14" t="s">
        <v>132</v>
      </c>
      <c r="AW150" s="14" t="s">
        <v>33</v>
      </c>
      <c r="AX150" s="14" t="s">
        <v>8</v>
      </c>
      <c r="AY150" s="184" t="s">
        <v>119</v>
      </c>
    </row>
    <row r="151" spans="1:65" s="2" customFormat="1" ht="16.5" customHeight="1">
      <c r="A151" s="32"/>
      <c r="B151" s="160"/>
      <c r="C151" s="191" t="s">
        <v>176</v>
      </c>
      <c r="D151" s="191" t="s">
        <v>177</v>
      </c>
      <c r="E151" s="192" t="s">
        <v>178</v>
      </c>
      <c r="F151" s="193" t="s">
        <v>179</v>
      </c>
      <c r="G151" s="194" t="s">
        <v>125</v>
      </c>
      <c r="H151" s="195">
        <v>150</v>
      </c>
      <c r="I151" s="196"/>
      <c r="J151" s="197">
        <f>ROUND(I151*H151,0)</f>
        <v>0</v>
      </c>
      <c r="K151" s="193" t="s">
        <v>1</v>
      </c>
      <c r="L151" s="198"/>
      <c r="M151" s="199" t="s">
        <v>1</v>
      </c>
      <c r="N151" s="200" t="s">
        <v>42</v>
      </c>
      <c r="O151" s="58"/>
      <c r="P151" s="170">
        <f>O151*H151</f>
        <v>0</v>
      </c>
      <c r="Q151" s="170">
        <v>1E-3</v>
      </c>
      <c r="R151" s="170">
        <f>Q151*H151</f>
        <v>0.15</v>
      </c>
      <c r="S151" s="170">
        <v>0</v>
      </c>
      <c r="T151" s="17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2" t="s">
        <v>180</v>
      </c>
      <c r="AT151" s="172" t="s">
        <v>177</v>
      </c>
      <c r="AU151" s="172" t="s">
        <v>85</v>
      </c>
      <c r="AY151" s="17" t="s">
        <v>119</v>
      </c>
      <c r="BE151" s="173">
        <f>IF(N151="základní",J151,0)</f>
        <v>0</v>
      </c>
      <c r="BF151" s="173">
        <f>IF(N151="snížená",J151,0)</f>
        <v>0</v>
      </c>
      <c r="BG151" s="173">
        <f>IF(N151="zákl. přenesená",J151,0)</f>
        <v>0</v>
      </c>
      <c r="BH151" s="173">
        <f>IF(N151="sníž. přenesená",J151,0)</f>
        <v>0</v>
      </c>
      <c r="BI151" s="173">
        <f>IF(N151="nulová",J151,0)</f>
        <v>0</v>
      </c>
      <c r="BJ151" s="17" t="s">
        <v>8</v>
      </c>
      <c r="BK151" s="173">
        <f>ROUND(I151*H151,0)</f>
        <v>0</v>
      </c>
      <c r="BL151" s="17" t="s">
        <v>172</v>
      </c>
      <c r="BM151" s="172" t="s">
        <v>181</v>
      </c>
    </row>
    <row r="152" spans="1:65" s="2" customFormat="1" ht="16.5" customHeight="1">
      <c r="A152" s="32"/>
      <c r="B152" s="160"/>
      <c r="C152" s="161" t="s">
        <v>182</v>
      </c>
      <c r="D152" s="161" t="s">
        <v>122</v>
      </c>
      <c r="E152" s="162" t="s">
        <v>183</v>
      </c>
      <c r="F152" s="163" t="s">
        <v>184</v>
      </c>
      <c r="G152" s="164" t="s">
        <v>185</v>
      </c>
      <c r="H152" s="165">
        <v>170.5</v>
      </c>
      <c r="I152" s="166"/>
      <c r="J152" s="167">
        <f>ROUND(I152*H152,0)</f>
        <v>0</v>
      </c>
      <c r="K152" s="163" t="s">
        <v>126</v>
      </c>
      <c r="L152" s="33"/>
      <c r="M152" s="168" t="s">
        <v>1</v>
      </c>
      <c r="N152" s="169" t="s">
        <v>42</v>
      </c>
      <c r="O152" s="58"/>
      <c r="P152" s="170">
        <f>O152*H152</f>
        <v>0</v>
      </c>
      <c r="Q152" s="170">
        <v>0</v>
      </c>
      <c r="R152" s="170">
        <f>Q152*H152</f>
        <v>0</v>
      </c>
      <c r="S152" s="170">
        <v>0</v>
      </c>
      <c r="T152" s="17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2" t="s">
        <v>172</v>
      </c>
      <c r="AT152" s="172" t="s">
        <v>122</v>
      </c>
      <c r="AU152" s="172" t="s">
        <v>85</v>
      </c>
      <c r="AY152" s="17" t="s">
        <v>119</v>
      </c>
      <c r="BE152" s="173">
        <f>IF(N152="základní",J152,0)</f>
        <v>0</v>
      </c>
      <c r="BF152" s="173">
        <f>IF(N152="snížená",J152,0)</f>
        <v>0</v>
      </c>
      <c r="BG152" s="173">
        <f>IF(N152="zákl. přenesená",J152,0)</f>
        <v>0</v>
      </c>
      <c r="BH152" s="173">
        <f>IF(N152="sníž. přenesená",J152,0)</f>
        <v>0</v>
      </c>
      <c r="BI152" s="173">
        <f>IF(N152="nulová",J152,0)</f>
        <v>0</v>
      </c>
      <c r="BJ152" s="17" t="s">
        <v>8</v>
      </c>
      <c r="BK152" s="173">
        <f>ROUND(I152*H152,0)</f>
        <v>0</v>
      </c>
      <c r="BL152" s="17" t="s">
        <v>172</v>
      </c>
      <c r="BM152" s="172" t="s">
        <v>186</v>
      </c>
    </row>
    <row r="153" spans="1:65" s="13" customFormat="1" ht="11.25">
      <c r="B153" s="174"/>
      <c r="D153" s="175" t="s">
        <v>128</v>
      </c>
      <c r="E153" s="176" t="s">
        <v>1</v>
      </c>
      <c r="F153" s="177" t="s">
        <v>187</v>
      </c>
      <c r="H153" s="178">
        <v>92.5</v>
      </c>
      <c r="I153" s="179"/>
      <c r="L153" s="174"/>
      <c r="M153" s="180"/>
      <c r="N153" s="181"/>
      <c r="O153" s="181"/>
      <c r="P153" s="181"/>
      <c r="Q153" s="181"/>
      <c r="R153" s="181"/>
      <c r="S153" s="181"/>
      <c r="T153" s="182"/>
      <c r="AT153" s="176" t="s">
        <v>128</v>
      </c>
      <c r="AU153" s="176" t="s">
        <v>85</v>
      </c>
      <c r="AV153" s="13" t="s">
        <v>85</v>
      </c>
      <c r="AW153" s="13" t="s">
        <v>33</v>
      </c>
      <c r="AX153" s="13" t="s">
        <v>77</v>
      </c>
      <c r="AY153" s="176" t="s">
        <v>119</v>
      </c>
    </row>
    <row r="154" spans="1:65" s="13" customFormat="1" ht="11.25">
      <c r="B154" s="174"/>
      <c r="D154" s="175" t="s">
        <v>128</v>
      </c>
      <c r="E154" s="176" t="s">
        <v>1</v>
      </c>
      <c r="F154" s="177" t="s">
        <v>188</v>
      </c>
      <c r="H154" s="178">
        <v>78</v>
      </c>
      <c r="I154" s="179"/>
      <c r="L154" s="174"/>
      <c r="M154" s="180"/>
      <c r="N154" s="181"/>
      <c r="O154" s="181"/>
      <c r="P154" s="181"/>
      <c r="Q154" s="181"/>
      <c r="R154" s="181"/>
      <c r="S154" s="181"/>
      <c r="T154" s="182"/>
      <c r="AT154" s="176" t="s">
        <v>128</v>
      </c>
      <c r="AU154" s="176" t="s">
        <v>85</v>
      </c>
      <c r="AV154" s="13" t="s">
        <v>85</v>
      </c>
      <c r="AW154" s="13" t="s">
        <v>33</v>
      </c>
      <c r="AX154" s="13" t="s">
        <v>77</v>
      </c>
      <c r="AY154" s="176" t="s">
        <v>119</v>
      </c>
    </row>
    <row r="155" spans="1:65" s="14" customFormat="1" ht="11.25">
      <c r="B155" s="183"/>
      <c r="D155" s="175" t="s">
        <v>128</v>
      </c>
      <c r="E155" s="184" t="s">
        <v>1</v>
      </c>
      <c r="F155" s="185" t="s">
        <v>131</v>
      </c>
      <c r="H155" s="186">
        <v>170.5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128</v>
      </c>
      <c r="AU155" s="184" t="s">
        <v>85</v>
      </c>
      <c r="AV155" s="14" t="s">
        <v>132</v>
      </c>
      <c r="AW155" s="14" t="s">
        <v>33</v>
      </c>
      <c r="AX155" s="14" t="s">
        <v>8</v>
      </c>
      <c r="AY155" s="184" t="s">
        <v>119</v>
      </c>
    </row>
    <row r="156" spans="1:65" s="2" customFormat="1" ht="24" customHeight="1">
      <c r="A156" s="32"/>
      <c r="B156" s="160"/>
      <c r="C156" s="191" t="s">
        <v>189</v>
      </c>
      <c r="D156" s="191" t="s">
        <v>177</v>
      </c>
      <c r="E156" s="192" t="s">
        <v>190</v>
      </c>
      <c r="F156" s="193" t="s">
        <v>191</v>
      </c>
      <c r="G156" s="194" t="s">
        <v>192</v>
      </c>
      <c r="H156" s="195">
        <v>5.7969999999999997</v>
      </c>
      <c r="I156" s="196"/>
      <c r="J156" s="197">
        <f>ROUND(I156*H156,0)</f>
        <v>0</v>
      </c>
      <c r="K156" s="193" t="s">
        <v>1</v>
      </c>
      <c r="L156" s="198"/>
      <c r="M156" s="199" t="s">
        <v>1</v>
      </c>
      <c r="N156" s="200" t="s">
        <v>42</v>
      </c>
      <c r="O156" s="58"/>
      <c r="P156" s="170">
        <f>O156*H156</f>
        <v>0</v>
      </c>
      <c r="Q156" s="170">
        <v>0.55000000000000004</v>
      </c>
      <c r="R156" s="170">
        <f>Q156*H156</f>
        <v>3.1883500000000002</v>
      </c>
      <c r="S156" s="170">
        <v>0</v>
      </c>
      <c r="T156" s="17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2" t="s">
        <v>180</v>
      </c>
      <c r="AT156" s="172" t="s">
        <v>177</v>
      </c>
      <c r="AU156" s="172" t="s">
        <v>85</v>
      </c>
      <c r="AY156" s="17" t="s">
        <v>119</v>
      </c>
      <c r="BE156" s="173">
        <f>IF(N156="základní",J156,0)</f>
        <v>0</v>
      </c>
      <c r="BF156" s="173">
        <f>IF(N156="snížená",J156,0)</f>
        <v>0</v>
      </c>
      <c r="BG156" s="173">
        <f>IF(N156="zákl. přenesená",J156,0)</f>
        <v>0</v>
      </c>
      <c r="BH156" s="173">
        <f>IF(N156="sníž. přenesená",J156,0)</f>
        <v>0</v>
      </c>
      <c r="BI156" s="173">
        <f>IF(N156="nulová",J156,0)</f>
        <v>0</v>
      </c>
      <c r="BJ156" s="17" t="s">
        <v>8</v>
      </c>
      <c r="BK156" s="173">
        <f>ROUND(I156*H156,0)</f>
        <v>0</v>
      </c>
      <c r="BL156" s="17" t="s">
        <v>172</v>
      </c>
      <c r="BM156" s="172" t="s">
        <v>193</v>
      </c>
    </row>
    <row r="157" spans="1:65" s="13" customFormat="1" ht="11.25">
      <c r="B157" s="174"/>
      <c r="D157" s="175" t="s">
        <v>128</v>
      </c>
      <c r="E157" s="176" t="s">
        <v>1</v>
      </c>
      <c r="F157" s="177" t="s">
        <v>194</v>
      </c>
      <c r="H157" s="178">
        <v>3.145</v>
      </c>
      <c r="I157" s="179"/>
      <c r="L157" s="174"/>
      <c r="M157" s="180"/>
      <c r="N157" s="181"/>
      <c r="O157" s="181"/>
      <c r="P157" s="181"/>
      <c r="Q157" s="181"/>
      <c r="R157" s="181"/>
      <c r="S157" s="181"/>
      <c r="T157" s="182"/>
      <c r="AT157" s="176" t="s">
        <v>128</v>
      </c>
      <c r="AU157" s="176" t="s">
        <v>85</v>
      </c>
      <c r="AV157" s="13" t="s">
        <v>85</v>
      </c>
      <c r="AW157" s="13" t="s">
        <v>33</v>
      </c>
      <c r="AX157" s="13" t="s">
        <v>77</v>
      </c>
      <c r="AY157" s="176" t="s">
        <v>119</v>
      </c>
    </row>
    <row r="158" spans="1:65" s="13" customFormat="1" ht="11.25">
      <c r="B158" s="174"/>
      <c r="D158" s="175" t="s">
        <v>128</v>
      </c>
      <c r="E158" s="176" t="s">
        <v>1</v>
      </c>
      <c r="F158" s="177" t="s">
        <v>195</v>
      </c>
      <c r="H158" s="178">
        <v>2.6520000000000001</v>
      </c>
      <c r="I158" s="179"/>
      <c r="L158" s="174"/>
      <c r="M158" s="180"/>
      <c r="N158" s="181"/>
      <c r="O158" s="181"/>
      <c r="P158" s="181"/>
      <c r="Q158" s="181"/>
      <c r="R158" s="181"/>
      <c r="S158" s="181"/>
      <c r="T158" s="182"/>
      <c r="AT158" s="176" t="s">
        <v>128</v>
      </c>
      <c r="AU158" s="176" t="s">
        <v>85</v>
      </c>
      <c r="AV158" s="13" t="s">
        <v>85</v>
      </c>
      <c r="AW158" s="13" t="s">
        <v>33</v>
      </c>
      <c r="AX158" s="13" t="s">
        <v>77</v>
      </c>
      <c r="AY158" s="176" t="s">
        <v>119</v>
      </c>
    </row>
    <row r="159" spans="1:65" s="14" customFormat="1" ht="11.25">
      <c r="B159" s="183"/>
      <c r="D159" s="175" t="s">
        <v>128</v>
      </c>
      <c r="E159" s="184" t="s">
        <v>1</v>
      </c>
      <c r="F159" s="185" t="s">
        <v>131</v>
      </c>
      <c r="H159" s="186">
        <v>5.7970000000000006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128</v>
      </c>
      <c r="AU159" s="184" t="s">
        <v>85</v>
      </c>
      <c r="AV159" s="14" t="s">
        <v>132</v>
      </c>
      <c r="AW159" s="14" t="s">
        <v>33</v>
      </c>
      <c r="AX159" s="14" t="s">
        <v>8</v>
      </c>
      <c r="AY159" s="184" t="s">
        <v>119</v>
      </c>
    </row>
    <row r="160" spans="1:65" s="2" customFormat="1" ht="16.5" customHeight="1">
      <c r="A160" s="32"/>
      <c r="B160" s="160"/>
      <c r="C160" s="191" t="s">
        <v>196</v>
      </c>
      <c r="D160" s="191" t="s">
        <v>177</v>
      </c>
      <c r="E160" s="192" t="s">
        <v>197</v>
      </c>
      <c r="F160" s="193" t="s">
        <v>198</v>
      </c>
      <c r="G160" s="194" t="s">
        <v>192</v>
      </c>
      <c r="H160" s="195">
        <v>1.0229999999999999</v>
      </c>
      <c r="I160" s="196"/>
      <c r="J160" s="197">
        <f>ROUND(I160*H160,0)</f>
        <v>0</v>
      </c>
      <c r="K160" s="193" t="s">
        <v>126</v>
      </c>
      <c r="L160" s="198"/>
      <c r="M160" s="199" t="s">
        <v>1</v>
      </c>
      <c r="N160" s="200" t="s">
        <v>42</v>
      </c>
      <c r="O160" s="58"/>
      <c r="P160" s="170">
        <f>O160*H160</f>
        <v>0</v>
      </c>
      <c r="Q160" s="170">
        <v>0.55000000000000004</v>
      </c>
      <c r="R160" s="170">
        <f>Q160*H160</f>
        <v>0.56264999999999998</v>
      </c>
      <c r="S160" s="170">
        <v>0</v>
      </c>
      <c r="T160" s="17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2" t="s">
        <v>180</v>
      </c>
      <c r="AT160" s="172" t="s">
        <v>177</v>
      </c>
      <c r="AU160" s="172" t="s">
        <v>85</v>
      </c>
      <c r="AY160" s="17" t="s">
        <v>119</v>
      </c>
      <c r="BE160" s="173">
        <f>IF(N160="základní",J160,0)</f>
        <v>0</v>
      </c>
      <c r="BF160" s="173">
        <f>IF(N160="snížená",J160,0)</f>
        <v>0</v>
      </c>
      <c r="BG160" s="173">
        <f>IF(N160="zákl. přenesená",J160,0)</f>
        <v>0</v>
      </c>
      <c r="BH160" s="173">
        <f>IF(N160="sníž. přenesená",J160,0)</f>
        <v>0</v>
      </c>
      <c r="BI160" s="173">
        <f>IF(N160="nulová",J160,0)</f>
        <v>0</v>
      </c>
      <c r="BJ160" s="17" t="s">
        <v>8</v>
      </c>
      <c r="BK160" s="173">
        <f>ROUND(I160*H160,0)</f>
        <v>0</v>
      </c>
      <c r="BL160" s="17" t="s">
        <v>172</v>
      </c>
      <c r="BM160" s="172" t="s">
        <v>199</v>
      </c>
    </row>
    <row r="161" spans="1:65" s="13" customFormat="1" ht="11.25">
      <c r="B161" s="174"/>
      <c r="D161" s="175" t="s">
        <v>128</v>
      </c>
      <c r="E161" s="176" t="s">
        <v>1</v>
      </c>
      <c r="F161" s="177" t="s">
        <v>200</v>
      </c>
      <c r="H161" s="178">
        <v>0.55500000000000005</v>
      </c>
      <c r="I161" s="179"/>
      <c r="L161" s="174"/>
      <c r="M161" s="180"/>
      <c r="N161" s="181"/>
      <c r="O161" s="181"/>
      <c r="P161" s="181"/>
      <c r="Q161" s="181"/>
      <c r="R161" s="181"/>
      <c r="S161" s="181"/>
      <c r="T161" s="182"/>
      <c r="AT161" s="176" t="s">
        <v>128</v>
      </c>
      <c r="AU161" s="176" t="s">
        <v>85</v>
      </c>
      <c r="AV161" s="13" t="s">
        <v>85</v>
      </c>
      <c r="AW161" s="13" t="s">
        <v>33</v>
      </c>
      <c r="AX161" s="13" t="s">
        <v>77</v>
      </c>
      <c r="AY161" s="176" t="s">
        <v>119</v>
      </c>
    </row>
    <row r="162" spans="1:65" s="13" customFormat="1" ht="11.25">
      <c r="B162" s="174"/>
      <c r="D162" s="175" t="s">
        <v>128</v>
      </c>
      <c r="E162" s="176" t="s">
        <v>1</v>
      </c>
      <c r="F162" s="177" t="s">
        <v>201</v>
      </c>
      <c r="H162" s="178">
        <v>0.46800000000000003</v>
      </c>
      <c r="I162" s="179"/>
      <c r="L162" s="174"/>
      <c r="M162" s="180"/>
      <c r="N162" s="181"/>
      <c r="O162" s="181"/>
      <c r="P162" s="181"/>
      <c r="Q162" s="181"/>
      <c r="R162" s="181"/>
      <c r="S162" s="181"/>
      <c r="T162" s="182"/>
      <c r="AT162" s="176" t="s">
        <v>128</v>
      </c>
      <c r="AU162" s="176" t="s">
        <v>85</v>
      </c>
      <c r="AV162" s="13" t="s">
        <v>85</v>
      </c>
      <c r="AW162" s="13" t="s">
        <v>33</v>
      </c>
      <c r="AX162" s="13" t="s">
        <v>77</v>
      </c>
      <c r="AY162" s="176" t="s">
        <v>119</v>
      </c>
    </row>
    <row r="163" spans="1:65" s="14" customFormat="1" ht="11.25">
      <c r="B163" s="183"/>
      <c r="D163" s="175" t="s">
        <v>128</v>
      </c>
      <c r="E163" s="184" t="s">
        <v>1</v>
      </c>
      <c r="F163" s="185" t="s">
        <v>131</v>
      </c>
      <c r="H163" s="186">
        <v>1.0230000000000001</v>
      </c>
      <c r="I163" s="187"/>
      <c r="L163" s="183"/>
      <c r="M163" s="188"/>
      <c r="N163" s="189"/>
      <c r="O163" s="189"/>
      <c r="P163" s="189"/>
      <c r="Q163" s="189"/>
      <c r="R163" s="189"/>
      <c r="S163" s="189"/>
      <c r="T163" s="190"/>
      <c r="AT163" s="184" t="s">
        <v>128</v>
      </c>
      <c r="AU163" s="184" t="s">
        <v>85</v>
      </c>
      <c r="AV163" s="14" t="s">
        <v>132</v>
      </c>
      <c r="AW163" s="14" t="s">
        <v>33</v>
      </c>
      <c r="AX163" s="14" t="s">
        <v>8</v>
      </c>
      <c r="AY163" s="184" t="s">
        <v>119</v>
      </c>
    </row>
    <row r="164" spans="1:65" s="2" customFormat="1" ht="24" customHeight="1">
      <c r="A164" s="32"/>
      <c r="B164" s="160"/>
      <c r="C164" s="161" t="s">
        <v>202</v>
      </c>
      <c r="D164" s="161" t="s">
        <v>122</v>
      </c>
      <c r="E164" s="162" t="s">
        <v>203</v>
      </c>
      <c r="F164" s="163" t="s">
        <v>204</v>
      </c>
      <c r="G164" s="164" t="s">
        <v>185</v>
      </c>
      <c r="H164" s="165">
        <v>124.25</v>
      </c>
      <c r="I164" s="166"/>
      <c r="J164" s="167">
        <f>ROUND(I164*H164,0)</f>
        <v>0</v>
      </c>
      <c r="K164" s="163" t="s">
        <v>126</v>
      </c>
      <c r="L164" s="33"/>
      <c r="M164" s="168" t="s">
        <v>1</v>
      </c>
      <c r="N164" s="169" t="s">
        <v>42</v>
      </c>
      <c r="O164" s="58"/>
      <c r="P164" s="170">
        <f>O164*H164</f>
        <v>0</v>
      </c>
      <c r="Q164" s="170">
        <v>0</v>
      </c>
      <c r="R164" s="170">
        <f>Q164*H164</f>
        <v>0</v>
      </c>
      <c r="S164" s="170">
        <v>2.4E-2</v>
      </c>
      <c r="T164" s="171">
        <f>S164*H164</f>
        <v>2.9820000000000002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2" t="s">
        <v>172</v>
      </c>
      <c r="AT164" s="172" t="s">
        <v>122</v>
      </c>
      <c r="AU164" s="172" t="s">
        <v>85</v>
      </c>
      <c r="AY164" s="17" t="s">
        <v>119</v>
      </c>
      <c r="BE164" s="173">
        <f>IF(N164="základní",J164,0)</f>
        <v>0</v>
      </c>
      <c r="BF164" s="173">
        <f>IF(N164="snížená",J164,0)</f>
        <v>0</v>
      </c>
      <c r="BG164" s="173">
        <f>IF(N164="zákl. přenesená",J164,0)</f>
        <v>0</v>
      </c>
      <c r="BH164" s="173">
        <f>IF(N164="sníž. přenesená",J164,0)</f>
        <v>0</v>
      </c>
      <c r="BI164" s="173">
        <f>IF(N164="nulová",J164,0)</f>
        <v>0</v>
      </c>
      <c r="BJ164" s="17" t="s">
        <v>8</v>
      </c>
      <c r="BK164" s="173">
        <f>ROUND(I164*H164,0)</f>
        <v>0</v>
      </c>
      <c r="BL164" s="17" t="s">
        <v>172</v>
      </c>
      <c r="BM164" s="172" t="s">
        <v>205</v>
      </c>
    </row>
    <row r="165" spans="1:65" s="13" customFormat="1" ht="22.5">
      <c r="B165" s="174"/>
      <c r="D165" s="175" t="s">
        <v>128</v>
      </c>
      <c r="E165" s="176" t="s">
        <v>1</v>
      </c>
      <c r="F165" s="177" t="s">
        <v>206</v>
      </c>
      <c r="H165" s="178">
        <v>46.25</v>
      </c>
      <c r="I165" s="179"/>
      <c r="L165" s="174"/>
      <c r="M165" s="180"/>
      <c r="N165" s="181"/>
      <c r="O165" s="181"/>
      <c r="P165" s="181"/>
      <c r="Q165" s="181"/>
      <c r="R165" s="181"/>
      <c r="S165" s="181"/>
      <c r="T165" s="182"/>
      <c r="AT165" s="176" t="s">
        <v>128</v>
      </c>
      <c r="AU165" s="176" t="s">
        <v>85</v>
      </c>
      <c r="AV165" s="13" t="s">
        <v>85</v>
      </c>
      <c r="AW165" s="13" t="s">
        <v>33</v>
      </c>
      <c r="AX165" s="13" t="s">
        <v>77</v>
      </c>
      <c r="AY165" s="176" t="s">
        <v>119</v>
      </c>
    </row>
    <row r="166" spans="1:65" s="13" customFormat="1" ht="11.25">
      <c r="B166" s="174"/>
      <c r="D166" s="175" t="s">
        <v>128</v>
      </c>
      <c r="E166" s="176" t="s">
        <v>1</v>
      </c>
      <c r="F166" s="177" t="s">
        <v>207</v>
      </c>
      <c r="H166" s="178">
        <v>78</v>
      </c>
      <c r="I166" s="179"/>
      <c r="L166" s="174"/>
      <c r="M166" s="180"/>
      <c r="N166" s="181"/>
      <c r="O166" s="181"/>
      <c r="P166" s="181"/>
      <c r="Q166" s="181"/>
      <c r="R166" s="181"/>
      <c r="S166" s="181"/>
      <c r="T166" s="182"/>
      <c r="AT166" s="176" t="s">
        <v>128</v>
      </c>
      <c r="AU166" s="176" t="s">
        <v>85</v>
      </c>
      <c r="AV166" s="13" t="s">
        <v>85</v>
      </c>
      <c r="AW166" s="13" t="s">
        <v>33</v>
      </c>
      <c r="AX166" s="13" t="s">
        <v>77</v>
      </c>
      <c r="AY166" s="176" t="s">
        <v>119</v>
      </c>
    </row>
    <row r="167" spans="1:65" s="14" customFormat="1" ht="11.25">
      <c r="B167" s="183"/>
      <c r="D167" s="175" t="s">
        <v>128</v>
      </c>
      <c r="E167" s="184" t="s">
        <v>1</v>
      </c>
      <c r="F167" s="185" t="s">
        <v>131</v>
      </c>
      <c r="H167" s="186">
        <v>124.25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128</v>
      </c>
      <c r="AU167" s="184" t="s">
        <v>85</v>
      </c>
      <c r="AV167" s="14" t="s">
        <v>132</v>
      </c>
      <c r="AW167" s="14" t="s">
        <v>33</v>
      </c>
      <c r="AX167" s="14" t="s">
        <v>8</v>
      </c>
      <c r="AY167" s="184" t="s">
        <v>119</v>
      </c>
    </row>
    <row r="168" spans="1:65" s="2" customFormat="1" ht="36" customHeight="1">
      <c r="A168" s="32"/>
      <c r="B168" s="160"/>
      <c r="C168" s="161" t="s">
        <v>9</v>
      </c>
      <c r="D168" s="161" t="s">
        <v>122</v>
      </c>
      <c r="E168" s="162" t="s">
        <v>208</v>
      </c>
      <c r="F168" s="163" t="s">
        <v>209</v>
      </c>
      <c r="G168" s="164" t="s">
        <v>210</v>
      </c>
      <c r="H168" s="165">
        <v>22.5</v>
      </c>
      <c r="I168" s="166"/>
      <c r="J168" s="167">
        <f>ROUND(I168*H168,0)</f>
        <v>0</v>
      </c>
      <c r="K168" s="163" t="s">
        <v>1</v>
      </c>
      <c r="L168" s="33"/>
      <c r="M168" s="168" t="s">
        <v>1</v>
      </c>
      <c r="N168" s="169" t="s">
        <v>42</v>
      </c>
      <c r="O168" s="58"/>
      <c r="P168" s="170">
        <f>O168*H168</f>
        <v>0</v>
      </c>
      <c r="Q168" s="170">
        <v>0</v>
      </c>
      <c r="R168" s="170">
        <f>Q168*H168</f>
        <v>0</v>
      </c>
      <c r="S168" s="170">
        <v>2.4750000000000001E-2</v>
      </c>
      <c r="T168" s="171">
        <f>S168*H168</f>
        <v>0.55687500000000001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2" t="s">
        <v>172</v>
      </c>
      <c r="AT168" s="172" t="s">
        <v>122</v>
      </c>
      <c r="AU168" s="172" t="s">
        <v>85</v>
      </c>
      <c r="AY168" s="17" t="s">
        <v>119</v>
      </c>
      <c r="BE168" s="173">
        <f>IF(N168="základní",J168,0)</f>
        <v>0</v>
      </c>
      <c r="BF168" s="173">
        <f>IF(N168="snížená",J168,0)</f>
        <v>0</v>
      </c>
      <c r="BG168" s="173">
        <f>IF(N168="zákl. přenesená",J168,0)</f>
        <v>0</v>
      </c>
      <c r="BH168" s="173">
        <f>IF(N168="sníž. přenesená",J168,0)</f>
        <v>0</v>
      </c>
      <c r="BI168" s="173">
        <f>IF(N168="nulová",J168,0)</f>
        <v>0</v>
      </c>
      <c r="BJ168" s="17" t="s">
        <v>8</v>
      </c>
      <c r="BK168" s="173">
        <f>ROUND(I168*H168,0)</f>
        <v>0</v>
      </c>
      <c r="BL168" s="17" t="s">
        <v>172</v>
      </c>
      <c r="BM168" s="172" t="s">
        <v>211</v>
      </c>
    </row>
    <row r="169" spans="1:65" s="13" customFormat="1" ht="11.25">
      <c r="B169" s="174"/>
      <c r="D169" s="175" t="s">
        <v>128</v>
      </c>
      <c r="E169" s="176" t="s">
        <v>1</v>
      </c>
      <c r="F169" s="177" t="s">
        <v>212</v>
      </c>
      <c r="H169" s="178">
        <v>13.5</v>
      </c>
      <c r="I169" s="179"/>
      <c r="L169" s="174"/>
      <c r="M169" s="180"/>
      <c r="N169" s="181"/>
      <c r="O169" s="181"/>
      <c r="P169" s="181"/>
      <c r="Q169" s="181"/>
      <c r="R169" s="181"/>
      <c r="S169" s="181"/>
      <c r="T169" s="182"/>
      <c r="AT169" s="176" t="s">
        <v>128</v>
      </c>
      <c r="AU169" s="176" t="s">
        <v>85</v>
      </c>
      <c r="AV169" s="13" t="s">
        <v>85</v>
      </c>
      <c r="AW169" s="13" t="s">
        <v>33</v>
      </c>
      <c r="AX169" s="13" t="s">
        <v>77</v>
      </c>
      <c r="AY169" s="176" t="s">
        <v>119</v>
      </c>
    </row>
    <row r="170" spans="1:65" s="13" customFormat="1" ht="11.25">
      <c r="B170" s="174"/>
      <c r="D170" s="175" t="s">
        <v>128</v>
      </c>
      <c r="E170" s="176" t="s">
        <v>1</v>
      </c>
      <c r="F170" s="177" t="s">
        <v>213</v>
      </c>
      <c r="H170" s="178">
        <v>9</v>
      </c>
      <c r="I170" s="179"/>
      <c r="L170" s="174"/>
      <c r="M170" s="180"/>
      <c r="N170" s="181"/>
      <c r="O170" s="181"/>
      <c r="P170" s="181"/>
      <c r="Q170" s="181"/>
      <c r="R170" s="181"/>
      <c r="S170" s="181"/>
      <c r="T170" s="182"/>
      <c r="AT170" s="176" t="s">
        <v>128</v>
      </c>
      <c r="AU170" s="176" t="s">
        <v>85</v>
      </c>
      <c r="AV170" s="13" t="s">
        <v>85</v>
      </c>
      <c r="AW170" s="13" t="s">
        <v>33</v>
      </c>
      <c r="AX170" s="13" t="s">
        <v>77</v>
      </c>
      <c r="AY170" s="176" t="s">
        <v>119</v>
      </c>
    </row>
    <row r="171" spans="1:65" s="14" customFormat="1" ht="11.25">
      <c r="B171" s="183"/>
      <c r="D171" s="175" t="s">
        <v>128</v>
      </c>
      <c r="E171" s="184" t="s">
        <v>1</v>
      </c>
      <c r="F171" s="185" t="s">
        <v>131</v>
      </c>
      <c r="H171" s="186">
        <v>22.5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128</v>
      </c>
      <c r="AU171" s="184" t="s">
        <v>85</v>
      </c>
      <c r="AV171" s="14" t="s">
        <v>132</v>
      </c>
      <c r="AW171" s="14" t="s">
        <v>33</v>
      </c>
      <c r="AX171" s="14" t="s">
        <v>8</v>
      </c>
      <c r="AY171" s="184" t="s">
        <v>119</v>
      </c>
    </row>
    <row r="172" spans="1:65" s="2" customFormat="1" ht="24" customHeight="1">
      <c r="A172" s="32"/>
      <c r="B172" s="160"/>
      <c r="C172" s="161" t="s">
        <v>172</v>
      </c>
      <c r="D172" s="161" t="s">
        <v>122</v>
      </c>
      <c r="E172" s="162" t="s">
        <v>214</v>
      </c>
      <c r="F172" s="163" t="s">
        <v>215</v>
      </c>
      <c r="G172" s="164" t="s">
        <v>210</v>
      </c>
      <c r="H172" s="165">
        <v>90</v>
      </c>
      <c r="I172" s="166"/>
      <c r="J172" s="167">
        <f>ROUND(I172*H172,0)</f>
        <v>0</v>
      </c>
      <c r="K172" s="163" t="s">
        <v>126</v>
      </c>
      <c r="L172" s="33"/>
      <c r="M172" s="168" t="s">
        <v>1</v>
      </c>
      <c r="N172" s="169" t="s">
        <v>42</v>
      </c>
      <c r="O172" s="58"/>
      <c r="P172" s="170">
        <f>O172*H172</f>
        <v>0</v>
      </c>
      <c r="Q172" s="170">
        <v>1.3634E-2</v>
      </c>
      <c r="R172" s="170">
        <f>Q172*H172</f>
        <v>1.22706</v>
      </c>
      <c r="S172" s="170">
        <v>0</v>
      </c>
      <c r="T172" s="17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2" t="s">
        <v>172</v>
      </c>
      <c r="AT172" s="172" t="s">
        <v>122</v>
      </c>
      <c r="AU172" s="172" t="s">
        <v>85</v>
      </c>
      <c r="AY172" s="17" t="s">
        <v>119</v>
      </c>
      <c r="BE172" s="173">
        <f>IF(N172="základní",J172,0)</f>
        <v>0</v>
      </c>
      <c r="BF172" s="173">
        <f>IF(N172="snížená",J172,0)</f>
        <v>0</v>
      </c>
      <c r="BG172" s="173">
        <f>IF(N172="zákl. přenesená",J172,0)</f>
        <v>0</v>
      </c>
      <c r="BH172" s="173">
        <f>IF(N172="sníž. přenesená",J172,0)</f>
        <v>0</v>
      </c>
      <c r="BI172" s="173">
        <f>IF(N172="nulová",J172,0)</f>
        <v>0</v>
      </c>
      <c r="BJ172" s="17" t="s">
        <v>8</v>
      </c>
      <c r="BK172" s="173">
        <f>ROUND(I172*H172,0)</f>
        <v>0</v>
      </c>
      <c r="BL172" s="17" t="s">
        <v>172</v>
      </c>
      <c r="BM172" s="172" t="s">
        <v>216</v>
      </c>
    </row>
    <row r="173" spans="1:65" s="13" customFormat="1" ht="11.25">
      <c r="B173" s="174"/>
      <c r="D173" s="175" t="s">
        <v>128</v>
      </c>
      <c r="E173" s="176" t="s">
        <v>1</v>
      </c>
      <c r="F173" s="177" t="s">
        <v>217</v>
      </c>
      <c r="H173" s="178">
        <v>54</v>
      </c>
      <c r="I173" s="179"/>
      <c r="L173" s="174"/>
      <c r="M173" s="180"/>
      <c r="N173" s="181"/>
      <c r="O173" s="181"/>
      <c r="P173" s="181"/>
      <c r="Q173" s="181"/>
      <c r="R173" s="181"/>
      <c r="S173" s="181"/>
      <c r="T173" s="182"/>
      <c r="AT173" s="176" t="s">
        <v>128</v>
      </c>
      <c r="AU173" s="176" t="s">
        <v>85</v>
      </c>
      <c r="AV173" s="13" t="s">
        <v>85</v>
      </c>
      <c r="AW173" s="13" t="s">
        <v>33</v>
      </c>
      <c r="AX173" s="13" t="s">
        <v>77</v>
      </c>
      <c r="AY173" s="176" t="s">
        <v>119</v>
      </c>
    </row>
    <row r="174" spans="1:65" s="13" customFormat="1" ht="11.25">
      <c r="B174" s="174"/>
      <c r="D174" s="175" t="s">
        <v>128</v>
      </c>
      <c r="E174" s="176" t="s">
        <v>1</v>
      </c>
      <c r="F174" s="177" t="s">
        <v>218</v>
      </c>
      <c r="H174" s="178">
        <v>36</v>
      </c>
      <c r="I174" s="179"/>
      <c r="L174" s="174"/>
      <c r="M174" s="180"/>
      <c r="N174" s="181"/>
      <c r="O174" s="181"/>
      <c r="P174" s="181"/>
      <c r="Q174" s="181"/>
      <c r="R174" s="181"/>
      <c r="S174" s="181"/>
      <c r="T174" s="182"/>
      <c r="AT174" s="176" t="s">
        <v>128</v>
      </c>
      <c r="AU174" s="176" t="s">
        <v>85</v>
      </c>
      <c r="AV174" s="13" t="s">
        <v>85</v>
      </c>
      <c r="AW174" s="13" t="s">
        <v>33</v>
      </c>
      <c r="AX174" s="13" t="s">
        <v>77</v>
      </c>
      <c r="AY174" s="176" t="s">
        <v>119</v>
      </c>
    </row>
    <row r="175" spans="1:65" s="14" customFormat="1" ht="11.25">
      <c r="B175" s="183"/>
      <c r="D175" s="175" t="s">
        <v>128</v>
      </c>
      <c r="E175" s="184" t="s">
        <v>1</v>
      </c>
      <c r="F175" s="185" t="s">
        <v>131</v>
      </c>
      <c r="H175" s="186">
        <v>90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128</v>
      </c>
      <c r="AU175" s="184" t="s">
        <v>85</v>
      </c>
      <c r="AV175" s="14" t="s">
        <v>132</v>
      </c>
      <c r="AW175" s="14" t="s">
        <v>33</v>
      </c>
      <c r="AX175" s="14" t="s">
        <v>8</v>
      </c>
      <c r="AY175" s="184" t="s">
        <v>119</v>
      </c>
    </row>
    <row r="176" spans="1:65" s="2" customFormat="1" ht="24" customHeight="1">
      <c r="A176" s="32"/>
      <c r="B176" s="160"/>
      <c r="C176" s="161" t="s">
        <v>219</v>
      </c>
      <c r="D176" s="161" t="s">
        <v>122</v>
      </c>
      <c r="E176" s="162" t="s">
        <v>220</v>
      </c>
      <c r="F176" s="163" t="s">
        <v>221</v>
      </c>
      <c r="G176" s="164" t="s">
        <v>210</v>
      </c>
      <c r="H176" s="165">
        <v>22.5</v>
      </c>
      <c r="I176" s="166"/>
      <c r="J176" s="167">
        <f>ROUND(I176*H176,0)</f>
        <v>0</v>
      </c>
      <c r="K176" s="163" t="s">
        <v>126</v>
      </c>
      <c r="L176" s="33"/>
      <c r="M176" s="168" t="s">
        <v>1</v>
      </c>
      <c r="N176" s="169" t="s">
        <v>42</v>
      </c>
      <c r="O176" s="58"/>
      <c r="P176" s="170">
        <f>O176*H176</f>
        <v>0</v>
      </c>
      <c r="Q176" s="170">
        <v>2.7327000000000001E-2</v>
      </c>
      <c r="R176" s="170">
        <f>Q176*H176</f>
        <v>0.61485750000000006</v>
      </c>
      <c r="S176" s="170">
        <v>0</v>
      </c>
      <c r="T176" s="17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2" t="s">
        <v>172</v>
      </c>
      <c r="AT176" s="172" t="s">
        <v>122</v>
      </c>
      <c r="AU176" s="172" t="s">
        <v>85</v>
      </c>
      <c r="AY176" s="17" t="s">
        <v>119</v>
      </c>
      <c r="BE176" s="173">
        <f>IF(N176="základní",J176,0)</f>
        <v>0</v>
      </c>
      <c r="BF176" s="173">
        <f>IF(N176="snížená",J176,0)</f>
        <v>0</v>
      </c>
      <c r="BG176" s="173">
        <f>IF(N176="zákl. přenesená",J176,0)</f>
        <v>0</v>
      </c>
      <c r="BH176" s="173">
        <f>IF(N176="sníž. přenesená",J176,0)</f>
        <v>0</v>
      </c>
      <c r="BI176" s="173">
        <f>IF(N176="nulová",J176,0)</f>
        <v>0</v>
      </c>
      <c r="BJ176" s="17" t="s">
        <v>8</v>
      </c>
      <c r="BK176" s="173">
        <f>ROUND(I176*H176,0)</f>
        <v>0</v>
      </c>
      <c r="BL176" s="17" t="s">
        <v>172</v>
      </c>
      <c r="BM176" s="172" t="s">
        <v>222</v>
      </c>
    </row>
    <row r="177" spans="1:65" s="13" customFormat="1" ht="11.25">
      <c r="B177" s="174"/>
      <c r="D177" s="175" t="s">
        <v>128</v>
      </c>
      <c r="E177" s="176" t="s">
        <v>1</v>
      </c>
      <c r="F177" s="177" t="s">
        <v>212</v>
      </c>
      <c r="H177" s="178">
        <v>13.5</v>
      </c>
      <c r="I177" s="179"/>
      <c r="L177" s="174"/>
      <c r="M177" s="180"/>
      <c r="N177" s="181"/>
      <c r="O177" s="181"/>
      <c r="P177" s="181"/>
      <c r="Q177" s="181"/>
      <c r="R177" s="181"/>
      <c r="S177" s="181"/>
      <c r="T177" s="182"/>
      <c r="AT177" s="176" t="s">
        <v>128</v>
      </c>
      <c r="AU177" s="176" t="s">
        <v>85</v>
      </c>
      <c r="AV177" s="13" t="s">
        <v>85</v>
      </c>
      <c r="AW177" s="13" t="s">
        <v>33</v>
      </c>
      <c r="AX177" s="13" t="s">
        <v>77</v>
      </c>
      <c r="AY177" s="176" t="s">
        <v>119</v>
      </c>
    </row>
    <row r="178" spans="1:65" s="13" customFormat="1" ht="11.25">
      <c r="B178" s="174"/>
      <c r="D178" s="175" t="s">
        <v>128</v>
      </c>
      <c r="E178" s="176" t="s">
        <v>1</v>
      </c>
      <c r="F178" s="177" t="s">
        <v>213</v>
      </c>
      <c r="H178" s="178">
        <v>9</v>
      </c>
      <c r="I178" s="179"/>
      <c r="L178" s="174"/>
      <c r="M178" s="180"/>
      <c r="N178" s="181"/>
      <c r="O178" s="181"/>
      <c r="P178" s="181"/>
      <c r="Q178" s="181"/>
      <c r="R178" s="181"/>
      <c r="S178" s="181"/>
      <c r="T178" s="182"/>
      <c r="AT178" s="176" t="s">
        <v>128</v>
      </c>
      <c r="AU178" s="176" t="s">
        <v>85</v>
      </c>
      <c r="AV178" s="13" t="s">
        <v>85</v>
      </c>
      <c r="AW178" s="13" t="s">
        <v>33</v>
      </c>
      <c r="AX178" s="13" t="s">
        <v>77</v>
      </c>
      <c r="AY178" s="176" t="s">
        <v>119</v>
      </c>
    </row>
    <row r="179" spans="1:65" s="14" customFormat="1" ht="11.25">
      <c r="B179" s="183"/>
      <c r="D179" s="175" t="s">
        <v>128</v>
      </c>
      <c r="E179" s="184" t="s">
        <v>1</v>
      </c>
      <c r="F179" s="185" t="s">
        <v>131</v>
      </c>
      <c r="H179" s="186">
        <v>22.5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128</v>
      </c>
      <c r="AU179" s="184" t="s">
        <v>85</v>
      </c>
      <c r="AV179" s="14" t="s">
        <v>132</v>
      </c>
      <c r="AW179" s="14" t="s">
        <v>33</v>
      </c>
      <c r="AX179" s="14" t="s">
        <v>8</v>
      </c>
      <c r="AY179" s="184" t="s">
        <v>119</v>
      </c>
    </row>
    <row r="180" spans="1:65" s="2" customFormat="1" ht="24" customHeight="1">
      <c r="A180" s="32"/>
      <c r="B180" s="160"/>
      <c r="C180" s="161" t="s">
        <v>223</v>
      </c>
      <c r="D180" s="161" t="s">
        <v>122</v>
      </c>
      <c r="E180" s="162" t="s">
        <v>224</v>
      </c>
      <c r="F180" s="163" t="s">
        <v>225</v>
      </c>
      <c r="G180" s="164" t="s">
        <v>142</v>
      </c>
      <c r="H180" s="165">
        <v>5.7430000000000003</v>
      </c>
      <c r="I180" s="166"/>
      <c r="J180" s="167">
        <f>ROUND(I180*H180,0)</f>
        <v>0</v>
      </c>
      <c r="K180" s="163" t="s">
        <v>126</v>
      </c>
      <c r="L180" s="33"/>
      <c r="M180" s="168" t="s">
        <v>1</v>
      </c>
      <c r="N180" s="169" t="s">
        <v>42</v>
      </c>
      <c r="O180" s="58"/>
      <c r="P180" s="170">
        <f>O180*H180</f>
        <v>0</v>
      </c>
      <c r="Q180" s="170">
        <v>0</v>
      </c>
      <c r="R180" s="170">
        <f>Q180*H180</f>
        <v>0</v>
      </c>
      <c r="S180" s="170">
        <v>0</v>
      </c>
      <c r="T180" s="17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2" t="s">
        <v>172</v>
      </c>
      <c r="AT180" s="172" t="s">
        <v>122</v>
      </c>
      <c r="AU180" s="172" t="s">
        <v>85</v>
      </c>
      <c r="AY180" s="17" t="s">
        <v>119</v>
      </c>
      <c r="BE180" s="173">
        <f>IF(N180="základní",J180,0)</f>
        <v>0</v>
      </c>
      <c r="BF180" s="173">
        <f>IF(N180="snížená",J180,0)</f>
        <v>0</v>
      </c>
      <c r="BG180" s="173">
        <f>IF(N180="zákl. přenesená",J180,0)</f>
        <v>0</v>
      </c>
      <c r="BH180" s="173">
        <f>IF(N180="sníž. přenesená",J180,0)</f>
        <v>0</v>
      </c>
      <c r="BI180" s="173">
        <f>IF(N180="nulová",J180,0)</f>
        <v>0</v>
      </c>
      <c r="BJ180" s="17" t="s">
        <v>8</v>
      </c>
      <c r="BK180" s="173">
        <f>ROUND(I180*H180,0)</f>
        <v>0</v>
      </c>
      <c r="BL180" s="17" t="s">
        <v>172</v>
      </c>
      <c r="BM180" s="172" t="s">
        <v>226</v>
      </c>
    </row>
    <row r="181" spans="1:65" s="12" customFormat="1" ht="22.9" customHeight="1">
      <c r="B181" s="147"/>
      <c r="D181" s="148" t="s">
        <v>76</v>
      </c>
      <c r="E181" s="158" t="s">
        <v>227</v>
      </c>
      <c r="F181" s="158" t="s">
        <v>228</v>
      </c>
      <c r="I181" s="150"/>
      <c r="J181" s="159">
        <f>BK181</f>
        <v>0</v>
      </c>
      <c r="L181" s="147"/>
      <c r="M181" s="152"/>
      <c r="N181" s="153"/>
      <c r="O181" s="153"/>
      <c r="P181" s="154">
        <f>SUM(P182:P192)</f>
        <v>0</v>
      </c>
      <c r="Q181" s="153"/>
      <c r="R181" s="154">
        <f>SUM(R182:R192)</f>
        <v>8.8041599999999998E-2</v>
      </c>
      <c r="S181" s="153"/>
      <c r="T181" s="155">
        <f>SUM(T182:T192)</f>
        <v>0</v>
      </c>
      <c r="AR181" s="148" t="s">
        <v>85</v>
      </c>
      <c r="AT181" s="156" t="s">
        <v>76</v>
      </c>
      <c r="AU181" s="156" t="s">
        <v>8</v>
      </c>
      <c r="AY181" s="148" t="s">
        <v>119</v>
      </c>
      <c r="BK181" s="157">
        <f>SUM(BK182:BK192)</f>
        <v>0</v>
      </c>
    </row>
    <row r="182" spans="1:65" s="2" customFormat="1" ht="24" customHeight="1">
      <c r="A182" s="32"/>
      <c r="B182" s="160"/>
      <c r="C182" s="161" t="s">
        <v>229</v>
      </c>
      <c r="D182" s="161" t="s">
        <v>122</v>
      </c>
      <c r="E182" s="162" t="s">
        <v>230</v>
      </c>
      <c r="F182" s="163" t="s">
        <v>231</v>
      </c>
      <c r="G182" s="164" t="s">
        <v>185</v>
      </c>
      <c r="H182" s="165">
        <v>407.6</v>
      </c>
      <c r="I182" s="166"/>
      <c r="J182" s="167">
        <f>ROUND(I182*H182,0)</f>
        <v>0</v>
      </c>
      <c r="K182" s="163" t="s">
        <v>126</v>
      </c>
      <c r="L182" s="33"/>
      <c r="M182" s="168" t="s">
        <v>1</v>
      </c>
      <c r="N182" s="169" t="s">
        <v>42</v>
      </c>
      <c r="O182" s="58"/>
      <c r="P182" s="170">
        <f>O182*H182</f>
        <v>0</v>
      </c>
      <c r="Q182" s="170">
        <v>2.1599999999999999E-4</v>
      </c>
      <c r="R182" s="170">
        <f>Q182*H182</f>
        <v>8.8041599999999998E-2</v>
      </c>
      <c r="S182" s="170">
        <v>0</v>
      </c>
      <c r="T182" s="17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2" t="s">
        <v>172</v>
      </c>
      <c r="AT182" s="172" t="s">
        <v>122</v>
      </c>
      <c r="AU182" s="172" t="s">
        <v>85</v>
      </c>
      <c r="AY182" s="17" t="s">
        <v>119</v>
      </c>
      <c r="BE182" s="173">
        <f>IF(N182="základní",J182,0)</f>
        <v>0</v>
      </c>
      <c r="BF182" s="173">
        <f>IF(N182="snížená",J182,0)</f>
        <v>0</v>
      </c>
      <c r="BG182" s="173">
        <f>IF(N182="zákl. přenesená",J182,0)</f>
        <v>0</v>
      </c>
      <c r="BH182" s="173">
        <f>IF(N182="sníž. přenesená",J182,0)</f>
        <v>0</v>
      </c>
      <c r="BI182" s="173">
        <f>IF(N182="nulová",J182,0)</f>
        <v>0</v>
      </c>
      <c r="BJ182" s="17" t="s">
        <v>8</v>
      </c>
      <c r="BK182" s="173">
        <f>ROUND(I182*H182,0)</f>
        <v>0</v>
      </c>
      <c r="BL182" s="17" t="s">
        <v>172</v>
      </c>
      <c r="BM182" s="172" t="s">
        <v>232</v>
      </c>
    </row>
    <row r="183" spans="1:65" s="13" customFormat="1" ht="11.25">
      <c r="B183" s="174"/>
      <c r="D183" s="175" t="s">
        <v>128</v>
      </c>
      <c r="E183" s="176" t="s">
        <v>1</v>
      </c>
      <c r="F183" s="177" t="s">
        <v>233</v>
      </c>
      <c r="H183" s="178">
        <v>30.24</v>
      </c>
      <c r="I183" s="179"/>
      <c r="L183" s="174"/>
      <c r="M183" s="180"/>
      <c r="N183" s="181"/>
      <c r="O183" s="181"/>
      <c r="P183" s="181"/>
      <c r="Q183" s="181"/>
      <c r="R183" s="181"/>
      <c r="S183" s="181"/>
      <c r="T183" s="182"/>
      <c r="AT183" s="176" t="s">
        <v>128</v>
      </c>
      <c r="AU183" s="176" t="s">
        <v>85</v>
      </c>
      <c r="AV183" s="13" t="s">
        <v>85</v>
      </c>
      <c r="AW183" s="13" t="s">
        <v>33</v>
      </c>
      <c r="AX183" s="13" t="s">
        <v>77</v>
      </c>
      <c r="AY183" s="176" t="s">
        <v>119</v>
      </c>
    </row>
    <row r="184" spans="1:65" s="13" customFormat="1" ht="11.25">
      <c r="B184" s="174"/>
      <c r="D184" s="175" t="s">
        <v>128</v>
      </c>
      <c r="E184" s="176" t="s">
        <v>1</v>
      </c>
      <c r="F184" s="177" t="s">
        <v>234</v>
      </c>
      <c r="H184" s="178">
        <v>20.16</v>
      </c>
      <c r="I184" s="179"/>
      <c r="L184" s="174"/>
      <c r="M184" s="180"/>
      <c r="N184" s="181"/>
      <c r="O184" s="181"/>
      <c r="P184" s="181"/>
      <c r="Q184" s="181"/>
      <c r="R184" s="181"/>
      <c r="S184" s="181"/>
      <c r="T184" s="182"/>
      <c r="AT184" s="176" t="s">
        <v>128</v>
      </c>
      <c r="AU184" s="176" t="s">
        <v>85</v>
      </c>
      <c r="AV184" s="13" t="s">
        <v>85</v>
      </c>
      <c r="AW184" s="13" t="s">
        <v>33</v>
      </c>
      <c r="AX184" s="13" t="s">
        <v>77</v>
      </c>
      <c r="AY184" s="176" t="s">
        <v>119</v>
      </c>
    </row>
    <row r="185" spans="1:65" s="14" customFormat="1" ht="11.25">
      <c r="B185" s="183"/>
      <c r="D185" s="175" t="s">
        <v>128</v>
      </c>
      <c r="E185" s="184" t="s">
        <v>1</v>
      </c>
      <c r="F185" s="185" t="s">
        <v>131</v>
      </c>
      <c r="H185" s="186">
        <v>50.4</v>
      </c>
      <c r="I185" s="187"/>
      <c r="L185" s="183"/>
      <c r="M185" s="188"/>
      <c r="N185" s="189"/>
      <c r="O185" s="189"/>
      <c r="P185" s="189"/>
      <c r="Q185" s="189"/>
      <c r="R185" s="189"/>
      <c r="S185" s="189"/>
      <c r="T185" s="190"/>
      <c r="AT185" s="184" t="s">
        <v>128</v>
      </c>
      <c r="AU185" s="184" t="s">
        <v>85</v>
      </c>
      <c r="AV185" s="14" t="s">
        <v>132</v>
      </c>
      <c r="AW185" s="14" t="s">
        <v>33</v>
      </c>
      <c r="AX185" s="14" t="s">
        <v>77</v>
      </c>
      <c r="AY185" s="184" t="s">
        <v>119</v>
      </c>
    </row>
    <row r="186" spans="1:65" s="13" customFormat="1" ht="11.25">
      <c r="B186" s="174"/>
      <c r="D186" s="175" t="s">
        <v>128</v>
      </c>
      <c r="E186" s="176" t="s">
        <v>1</v>
      </c>
      <c r="F186" s="177" t="s">
        <v>235</v>
      </c>
      <c r="H186" s="178">
        <v>9.7200000000000006</v>
      </c>
      <c r="I186" s="179"/>
      <c r="L186" s="174"/>
      <c r="M186" s="180"/>
      <c r="N186" s="181"/>
      <c r="O186" s="181"/>
      <c r="P186" s="181"/>
      <c r="Q186" s="181"/>
      <c r="R186" s="181"/>
      <c r="S186" s="181"/>
      <c r="T186" s="182"/>
      <c r="AT186" s="176" t="s">
        <v>128</v>
      </c>
      <c r="AU186" s="176" t="s">
        <v>85</v>
      </c>
      <c r="AV186" s="13" t="s">
        <v>85</v>
      </c>
      <c r="AW186" s="13" t="s">
        <v>33</v>
      </c>
      <c r="AX186" s="13" t="s">
        <v>77</v>
      </c>
      <c r="AY186" s="176" t="s">
        <v>119</v>
      </c>
    </row>
    <row r="187" spans="1:65" s="13" customFormat="1" ht="11.25">
      <c r="B187" s="174"/>
      <c r="D187" s="175" t="s">
        <v>128</v>
      </c>
      <c r="E187" s="176" t="s">
        <v>1</v>
      </c>
      <c r="F187" s="177" t="s">
        <v>236</v>
      </c>
      <c r="H187" s="178">
        <v>6.48</v>
      </c>
      <c r="I187" s="179"/>
      <c r="L187" s="174"/>
      <c r="M187" s="180"/>
      <c r="N187" s="181"/>
      <c r="O187" s="181"/>
      <c r="P187" s="181"/>
      <c r="Q187" s="181"/>
      <c r="R187" s="181"/>
      <c r="S187" s="181"/>
      <c r="T187" s="182"/>
      <c r="AT187" s="176" t="s">
        <v>128</v>
      </c>
      <c r="AU187" s="176" t="s">
        <v>85</v>
      </c>
      <c r="AV187" s="13" t="s">
        <v>85</v>
      </c>
      <c r="AW187" s="13" t="s">
        <v>33</v>
      </c>
      <c r="AX187" s="13" t="s">
        <v>77</v>
      </c>
      <c r="AY187" s="176" t="s">
        <v>119</v>
      </c>
    </row>
    <row r="188" spans="1:65" s="14" customFormat="1" ht="11.25">
      <c r="B188" s="183"/>
      <c r="D188" s="175" t="s">
        <v>128</v>
      </c>
      <c r="E188" s="184" t="s">
        <v>1</v>
      </c>
      <c r="F188" s="185" t="s">
        <v>131</v>
      </c>
      <c r="H188" s="186">
        <v>16.200000000000003</v>
      </c>
      <c r="I188" s="187"/>
      <c r="L188" s="183"/>
      <c r="M188" s="188"/>
      <c r="N188" s="189"/>
      <c r="O188" s="189"/>
      <c r="P188" s="189"/>
      <c r="Q188" s="189"/>
      <c r="R188" s="189"/>
      <c r="S188" s="189"/>
      <c r="T188" s="190"/>
      <c r="AT188" s="184" t="s">
        <v>128</v>
      </c>
      <c r="AU188" s="184" t="s">
        <v>85</v>
      </c>
      <c r="AV188" s="14" t="s">
        <v>132</v>
      </c>
      <c r="AW188" s="14" t="s">
        <v>33</v>
      </c>
      <c r="AX188" s="14" t="s">
        <v>77</v>
      </c>
      <c r="AY188" s="184" t="s">
        <v>119</v>
      </c>
    </row>
    <row r="189" spans="1:65" s="13" customFormat="1" ht="11.25">
      <c r="B189" s="174"/>
      <c r="D189" s="175" t="s">
        <v>128</v>
      </c>
      <c r="E189" s="176" t="s">
        <v>1</v>
      </c>
      <c r="F189" s="177" t="s">
        <v>237</v>
      </c>
      <c r="H189" s="178">
        <v>185</v>
      </c>
      <c r="I189" s="179"/>
      <c r="L189" s="174"/>
      <c r="M189" s="180"/>
      <c r="N189" s="181"/>
      <c r="O189" s="181"/>
      <c r="P189" s="181"/>
      <c r="Q189" s="181"/>
      <c r="R189" s="181"/>
      <c r="S189" s="181"/>
      <c r="T189" s="182"/>
      <c r="AT189" s="176" t="s">
        <v>128</v>
      </c>
      <c r="AU189" s="176" t="s">
        <v>85</v>
      </c>
      <c r="AV189" s="13" t="s">
        <v>85</v>
      </c>
      <c r="AW189" s="13" t="s">
        <v>33</v>
      </c>
      <c r="AX189" s="13" t="s">
        <v>77</v>
      </c>
      <c r="AY189" s="176" t="s">
        <v>119</v>
      </c>
    </row>
    <row r="190" spans="1:65" s="13" customFormat="1" ht="11.25">
      <c r="B190" s="174"/>
      <c r="D190" s="175" t="s">
        <v>128</v>
      </c>
      <c r="E190" s="176" t="s">
        <v>1</v>
      </c>
      <c r="F190" s="177" t="s">
        <v>238</v>
      </c>
      <c r="H190" s="178">
        <v>156</v>
      </c>
      <c r="I190" s="179"/>
      <c r="L190" s="174"/>
      <c r="M190" s="180"/>
      <c r="N190" s="181"/>
      <c r="O190" s="181"/>
      <c r="P190" s="181"/>
      <c r="Q190" s="181"/>
      <c r="R190" s="181"/>
      <c r="S190" s="181"/>
      <c r="T190" s="182"/>
      <c r="AT190" s="176" t="s">
        <v>128</v>
      </c>
      <c r="AU190" s="176" t="s">
        <v>85</v>
      </c>
      <c r="AV190" s="13" t="s">
        <v>85</v>
      </c>
      <c r="AW190" s="13" t="s">
        <v>33</v>
      </c>
      <c r="AX190" s="13" t="s">
        <v>77</v>
      </c>
      <c r="AY190" s="176" t="s">
        <v>119</v>
      </c>
    </row>
    <row r="191" spans="1:65" s="14" customFormat="1" ht="11.25">
      <c r="B191" s="183"/>
      <c r="D191" s="175" t="s">
        <v>128</v>
      </c>
      <c r="E191" s="184" t="s">
        <v>1</v>
      </c>
      <c r="F191" s="185" t="s">
        <v>131</v>
      </c>
      <c r="H191" s="186">
        <v>341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128</v>
      </c>
      <c r="AU191" s="184" t="s">
        <v>85</v>
      </c>
      <c r="AV191" s="14" t="s">
        <v>132</v>
      </c>
      <c r="AW191" s="14" t="s">
        <v>33</v>
      </c>
      <c r="AX191" s="14" t="s">
        <v>77</v>
      </c>
      <c r="AY191" s="184" t="s">
        <v>119</v>
      </c>
    </row>
    <row r="192" spans="1:65" s="15" customFormat="1" ht="11.25">
      <c r="B192" s="201"/>
      <c r="D192" s="175" t="s">
        <v>128</v>
      </c>
      <c r="E192" s="202" t="s">
        <v>1</v>
      </c>
      <c r="F192" s="203" t="s">
        <v>239</v>
      </c>
      <c r="H192" s="204">
        <v>407.6</v>
      </c>
      <c r="I192" s="205"/>
      <c r="L192" s="201"/>
      <c r="M192" s="206"/>
      <c r="N192" s="207"/>
      <c r="O192" s="207"/>
      <c r="P192" s="207"/>
      <c r="Q192" s="207"/>
      <c r="R192" s="207"/>
      <c r="S192" s="207"/>
      <c r="T192" s="208"/>
      <c r="AT192" s="202" t="s">
        <v>128</v>
      </c>
      <c r="AU192" s="202" t="s">
        <v>85</v>
      </c>
      <c r="AV192" s="15" t="s">
        <v>120</v>
      </c>
      <c r="AW192" s="15" t="s">
        <v>33</v>
      </c>
      <c r="AX192" s="15" t="s">
        <v>8</v>
      </c>
      <c r="AY192" s="202" t="s">
        <v>119</v>
      </c>
    </row>
    <row r="193" spans="1:31" s="2" customFormat="1" ht="6.95" customHeight="1">
      <c r="A193" s="32"/>
      <c r="B193" s="47"/>
      <c r="C193" s="48"/>
      <c r="D193" s="48"/>
      <c r="E193" s="48"/>
      <c r="F193" s="48"/>
      <c r="G193" s="48"/>
      <c r="H193" s="48"/>
      <c r="I193" s="120"/>
      <c r="J193" s="48"/>
      <c r="K193" s="48"/>
      <c r="L193" s="33"/>
      <c r="M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</row>
  </sheetData>
  <autoFilter ref="C123:K192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87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88</v>
      </c>
      <c r="I4" s="93"/>
      <c r="L4" s="20"/>
      <c r="M4" s="95" t="s">
        <v>11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17</v>
      </c>
      <c r="I6" s="93"/>
      <c r="L6" s="20"/>
    </row>
    <row r="7" spans="1:46" s="1" customFormat="1" ht="16.5" customHeight="1">
      <c r="B7" s="20"/>
      <c r="E7" s="253" t="str">
        <f>'Rekapitulace stavby'!K6</f>
        <v>Rekonstrukce střechy budovy č.p.2</v>
      </c>
      <c r="F7" s="254"/>
      <c r="G7" s="254"/>
      <c r="H7" s="254"/>
      <c r="I7" s="93"/>
      <c r="L7" s="20"/>
    </row>
    <row r="8" spans="1:46" s="2" customFormat="1" ht="12" customHeight="1">
      <c r="A8" s="32"/>
      <c r="B8" s="33"/>
      <c r="C8" s="32"/>
      <c r="D8" s="27" t="s">
        <v>89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3" t="s">
        <v>240</v>
      </c>
      <c r="F9" s="255"/>
      <c r="G9" s="255"/>
      <c r="H9" s="255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7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7" t="s">
        <v>23</v>
      </c>
      <c r="J12" s="55" t="str">
        <f>'Rekapitulace stavby'!AN8</f>
        <v>23. 4. 2020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25</v>
      </c>
      <c r="E14" s="32"/>
      <c r="F14" s="32"/>
      <c r="G14" s="32"/>
      <c r="H14" s="32"/>
      <c r="I14" s="97" t="s">
        <v>26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97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97" t="s">
        <v>26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6" t="str">
        <f>'Rekapitulace stavby'!E14</f>
        <v>Vyplň údaj</v>
      </c>
      <c r="F18" s="236"/>
      <c r="G18" s="236"/>
      <c r="H18" s="236"/>
      <c r="I18" s="97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97" t="s">
        <v>26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32</v>
      </c>
      <c r="F21" s="32"/>
      <c r="G21" s="32"/>
      <c r="H21" s="32"/>
      <c r="I21" s="97" t="s">
        <v>28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7" t="s">
        <v>26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35</v>
      </c>
      <c r="F24" s="32"/>
      <c r="G24" s="32"/>
      <c r="H24" s="32"/>
      <c r="I24" s="97" t="s">
        <v>28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0" t="s">
        <v>1</v>
      </c>
      <c r="F27" s="240"/>
      <c r="G27" s="240"/>
      <c r="H27" s="240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37</v>
      </c>
      <c r="E30" s="32"/>
      <c r="F30" s="32"/>
      <c r="G30" s="32"/>
      <c r="H30" s="32"/>
      <c r="I30" s="96"/>
      <c r="J30" s="71">
        <f>ROUND(J126, 0)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4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41</v>
      </c>
      <c r="E33" s="27" t="s">
        <v>42</v>
      </c>
      <c r="F33" s="106">
        <f>ROUND((SUM(BE126:BE145)),  0)</f>
        <v>0</v>
      </c>
      <c r="G33" s="32"/>
      <c r="H33" s="32"/>
      <c r="I33" s="107">
        <v>0.21</v>
      </c>
      <c r="J33" s="106">
        <f>ROUND(((SUM(BE126:BE145))*I33),  0)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6">
        <f>ROUND((SUM(BF126:BF145)),  0)</f>
        <v>0</v>
      </c>
      <c r="G34" s="32"/>
      <c r="H34" s="32"/>
      <c r="I34" s="107">
        <v>0.15</v>
      </c>
      <c r="J34" s="106">
        <f>ROUND(((SUM(BF126:BF145))*I34),  0)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6">
        <f>ROUND((SUM(BG126:BG145)),  0)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6">
        <f>ROUND((SUM(BH126:BH145)),  0)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6">
        <f>ROUND((SUM(BI126:BI145)),  0)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47</v>
      </c>
      <c r="E39" s="60"/>
      <c r="F39" s="60"/>
      <c r="G39" s="110" t="s">
        <v>48</v>
      </c>
      <c r="H39" s="111" t="s">
        <v>49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6" t="s">
        <v>53</v>
      </c>
      <c r="G61" s="45" t="s">
        <v>52</v>
      </c>
      <c r="H61" s="35"/>
      <c r="I61" s="117"/>
      <c r="J61" s="11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6" t="s">
        <v>53</v>
      </c>
      <c r="G76" s="45" t="s">
        <v>52</v>
      </c>
      <c r="H76" s="35"/>
      <c r="I76" s="117"/>
      <c r="J76" s="11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91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3" t="str">
        <f>E7</f>
        <v>Rekonstrukce střechy budovy č.p.2</v>
      </c>
      <c r="F85" s="254"/>
      <c r="G85" s="254"/>
      <c r="H85" s="254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89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3" t="str">
        <f>E9</f>
        <v>2 - Vedlejší náklady</v>
      </c>
      <c r="F87" s="255"/>
      <c r="G87" s="255"/>
      <c r="H87" s="255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2"/>
      <c r="E89" s="32"/>
      <c r="F89" s="25" t="str">
        <f>F12</f>
        <v>Dvůr Králové nad Labem</v>
      </c>
      <c r="G89" s="32"/>
      <c r="H89" s="32"/>
      <c r="I89" s="97" t="s">
        <v>23</v>
      </c>
      <c r="J89" s="55" t="str">
        <f>IF(J12="","",J12)</f>
        <v>23. 4. 2020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3.15" customHeight="1">
      <c r="A91" s="32"/>
      <c r="B91" s="33"/>
      <c r="C91" s="27" t="s">
        <v>25</v>
      </c>
      <c r="D91" s="32"/>
      <c r="E91" s="32"/>
      <c r="F91" s="25" t="str">
        <f>E15</f>
        <v xml:space="preserve">Město Dvůr Králové nad Labem, nám. TGM 38 </v>
      </c>
      <c r="G91" s="32"/>
      <c r="H91" s="32"/>
      <c r="I91" s="97" t="s">
        <v>31</v>
      </c>
      <c r="J91" s="30" t="str">
        <f>E21</f>
        <v>Projektis spol. s r.o., Legionářská 562, D.K.n.L.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97" t="s">
        <v>34</v>
      </c>
      <c r="J92" s="30" t="str">
        <f>E24</f>
        <v>ing. V. Švehla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92</v>
      </c>
      <c r="D94" s="108"/>
      <c r="E94" s="108"/>
      <c r="F94" s="108"/>
      <c r="G94" s="108"/>
      <c r="H94" s="108"/>
      <c r="I94" s="123"/>
      <c r="J94" s="124" t="s">
        <v>93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94</v>
      </c>
      <c r="D96" s="32"/>
      <c r="E96" s="32"/>
      <c r="F96" s="32"/>
      <c r="G96" s="32"/>
      <c r="H96" s="32"/>
      <c r="I96" s="96"/>
      <c r="J96" s="71">
        <f>J126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95</v>
      </c>
    </row>
    <row r="97" spans="1:31" s="9" customFormat="1" ht="24.95" customHeight="1">
      <c r="B97" s="126"/>
      <c r="D97" s="127" t="s">
        <v>241</v>
      </c>
      <c r="E97" s="128"/>
      <c r="F97" s="128"/>
      <c r="G97" s="128"/>
      <c r="H97" s="128"/>
      <c r="I97" s="129"/>
      <c r="J97" s="130">
        <f>J127</f>
        <v>0</v>
      </c>
      <c r="L97" s="126"/>
    </row>
    <row r="98" spans="1:31" s="10" customFormat="1" ht="19.899999999999999" customHeight="1">
      <c r="B98" s="131"/>
      <c r="D98" s="132" t="s">
        <v>242</v>
      </c>
      <c r="E98" s="133"/>
      <c r="F98" s="133"/>
      <c r="G98" s="133"/>
      <c r="H98" s="133"/>
      <c r="I98" s="134"/>
      <c r="J98" s="135">
        <f>J128</f>
        <v>0</v>
      </c>
      <c r="L98" s="131"/>
    </row>
    <row r="99" spans="1:31" s="10" customFormat="1" ht="19.899999999999999" customHeight="1">
      <c r="B99" s="131"/>
      <c r="D99" s="132" t="s">
        <v>243</v>
      </c>
      <c r="E99" s="133"/>
      <c r="F99" s="133"/>
      <c r="G99" s="133"/>
      <c r="H99" s="133"/>
      <c r="I99" s="134"/>
      <c r="J99" s="135">
        <f>J130</f>
        <v>0</v>
      </c>
      <c r="L99" s="131"/>
    </row>
    <row r="100" spans="1:31" s="10" customFormat="1" ht="19.899999999999999" customHeight="1">
      <c r="B100" s="131"/>
      <c r="D100" s="132" t="s">
        <v>244</v>
      </c>
      <c r="E100" s="133"/>
      <c r="F100" s="133"/>
      <c r="G100" s="133"/>
      <c r="H100" s="133"/>
      <c r="I100" s="134"/>
      <c r="J100" s="135">
        <f>J132</f>
        <v>0</v>
      </c>
      <c r="L100" s="131"/>
    </row>
    <row r="101" spans="1:31" s="10" customFormat="1" ht="19.899999999999999" customHeight="1">
      <c r="B101" s="131"/>
      <c r="D101" s="132" t="s">
        <v>245</v>
      </c>
      <c r="E101" s="133"/>
      <c r="F101" s="133"/>
      <c r="G101" s="133"/>
      <c r="H101" s="133"/>
      <c r="I101" s="134"/>
      <c r="J101" s="135">
        <f>J134</f>
        <v>0</v>
      </c>
      <c r="L101" s="131"/>
    </row>
    <row r="102" spans="1:31" s="10" customFormat="1" ht="19.899999999999999" customHeight="1">
      <c r="B102" s="131"/>
      <c r="D102" s="132" t="s">
        <v>246</v>
      </c>
      <c r="E102" s="133"/>
      <c r="F102" s="133"/>
      <c r="G102" s="133"/>
      <c r="H102" s="133"/>
      <c r="I102" s="134"/>
      <c r="J102" s="135">
        <f>J136</f>
        <v>0</v>
      </c>
      <c r="L102" s="131"/>
    </row>
    <row r="103" spans="1:31" s="10" customFormat="1" ht="19.899999999999999" customHeight="1">
      <c r="B103" s="131"/>
      <c r="D103" s="132" t="s">
        <v>247</v>
      </c>
      <c r="E103" s="133"/>
      <c r="F103" s="133"/>
      <c r="G103" s="133"/>
      <c r="H103" s="133"/>
      <c r="I103" s="134"/>
      <c r="J103" s="135">
        <f>J138</f>
        <v>0</v>
      </c>
      <c r="L103" s="131"/>
    </row>
    <row r="104" spans="1:31" s="10" customFormat="1" ht="19.899999999999999" customHeight="1">
      <c r="B104" s="131"/>
      <c r="D104" s="132" t="s">
        <v>248</v>
      </c>
      <c r="E104" s="133"/>
      <c r="F104" s="133"/>
      <c r="G104" s="133"/>
      <c r="H104" s="133"/>
      <c r="I104" s="134"/>
      <c r="J104" s="135">
        <f>J140</f>
        <v>0</v>
      </c>
      <c r="L104" s="131"/>
    </row>
    <row r="105" spans="1:31" s="10" customFormat="1" ht="19.899999999999999" customHeight="1">
      <c r="B105" s="131"/>
      <c r="D105" s="132" t="s">
        <v>249</v>
      </c>
      <c r="E105" s="133"/>
      <c r="F105" s="133"/>
      <c r="G105" s="133"/>
      <c r="H105" s="133"/>
      <c r="I105" s="134"/>
      <c r="J105" s="135">
        <f>J142</f>
        <v>0</v>
      </c>
      <c r="L105" s="131"/>
    </row>
    <row r="106" spans="1:31" s="10" customFormat="1" ht="19.899999999999999" customHeight="1">
      <c r="B106" s="131"/>
      <c r="D106" s="132" t="s">
        <v>250</v>
      </c>
      <c r="E106" s="133"/>
      <c r="F106" s="133"/>
      <c r="G106" s="133"/>
      <c r="H106" s="133"/>
      <c r="I106" s="134"/>
      <c r="J106" s="135">
        <f>J144</f>
        <v>0</v>
      </c>
      <c r="L106" s="131"/>
    </row>
    <row r="107" spans="1:31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120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121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104</v>
      </c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17</v>
      </c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53" t="str">
        <f>E7</f>
        <v>Rekonstrukce střechy budovy č.p.2</v>
      </c>
      <c r="F116" s="254"/>
      <c r="G116" s="254"/>
      <c r="H116" s="254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89</v>
      </c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33" t="str">
        <f>E9</f>
        <v>2 - Vedlejší náklady</v>
      </c>
      <c r="F118" s="255"/>
      <c r="G118" s="255"/>
      <c r="H118" s="255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21</v>
      </c>
      <c r="D120" s="32"/>
      <c r="E120" s="32"/>
      <c r="F120" s="25" t="str">
        <f>F12</f>
        <v>Dvůr Králové nad Labem</v>
      </c>
      <c r="G120" s="32"/>
      <c r="H120" s="32"/>
      <c r="I120" s="97" t="s">
        <v>23</v>
      </c>
      <c r="J120" s="55" t="str">
        <f>IF(J12="","",J12)</f>
        <v>23. 4. 2020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43.15" customHeight="1">
      <c r="A122" s="32"/>
      <c r="B122" s="33"/>
      <c r="C122" s="27" t="s">
        <v>25</v>
      </c>
      <c r="D122" s="32"/>
      <c r="E122" s="32"/>
      <c r="F122" s="25" t="str">
        <f>E15</f>
        <v xml:space="preserve">Město Dvůr Králové nad Labem, nám. TGM 38 </v>
      </c>
      <c r="G122" s="32"/>
      <c r="H122" s="32"/>
      <c r="I122" s="97" t="s">
        <v>31</v>
      </c>
      <c r="J122" s="30" t="str">
        <f>E21</f>
        <v>Projektis spol. s r.o., Legionářská 562, D.K.n.L.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29</v>
      </c>
      <c r="D123" s="32"/>
      <c r="E123" s="32"/>
      <c r="F123" s="25" t="str">
        <f>IF(E18="","",E18)</f>
        <v>Vyplň údaj</v>
      </c>
      <c r="G123" s="32"/>
      <c r="H123" s="32"/>
      <c r="I123" s="97" t="s">
        <v>34</v>
      </c>
      <c r="J123" s="30" t="str">
        <f>E24</f>
        <v>ing. V. Švehla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96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36"/>
      <c r="B125" s="137"/>
      <c r="C125" s="138" t="s">
        <v>105</v>
      </c>
      <c r="D125" s="139" t="s">
        <v>62</v>
      </c>
      <c r="E125" s="139" t="s">
        <v>58</v>
      </c>
      <c r="F125" s="139" t="s">
        <v>59</v>
      </c>
      <c r="G125" s="139" t="s">
        <v>106</v>
      </c>
      <c r="H125" s="139" t="s">
        <v>107</v>
      </c>
      <c r="I125" s="140" t="s">
        <v>108</v>
      </c>
      <c r="J125" s="139" t="s">
        <v>93</v>
      </c>
      <c r="K125" s="141" t="s">
        <v>109</v>
      </c>
      <c r="L125" s="142"/>
      <c r="M125" s="62" t="s">
        <v>1</v>
      </c>
      <c r="N125" s="63" t="s">
        <v>41</v>
      </c>
      <c r="O125" s="63" t="s">
        <v>110</v>
      </c>
      <c r="P125" s="63" t="s">
        <v>111</v>
      </c>
      <c r="Q125" s="63" t="s">
        <v>112</v>
      </c>
      <c r="R125" s="63" t="s">
        <v>113</v>
      </c>
      <c r="S125" s="63" t="s">
        <v>114</v>
      </c>
      <c r="T125" s="64" t="s">
        <v>115</v>
      </c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</row>
    <row r="126" spans="1:63" s="2" customFormat="1" ht="22.9" customHeight="1">
      <c r="A126" s="32"/>
      <c r="B126" s="33"/>
      <c r="C126" s="69" t="s">
        <v>116</v>
      </c>
      <c r="D126" s="32"/>
      <c r="E126" s="32"/>
      <c r="F126" s="32"/>
      <c r="G126" s="32"/>
      <c r="H126" s="32"/>
      <c r="I126" s="96"/>
      <c r="J126" s="143">
        <f>BK126</f>
        <v>0</v>
      </c>
      <c r="K126" s="32"/>
      <c r="L126" s="33"/>
      <c r="M126" s="65"/>
      <c r="N126" s="56"/>
      <c r="O126" s="66"/>
      <c r="P126" s="144">
        <f>P127</f>
        <v>0</v>
      </c>
      <c r="Q126" s="66"/>
      <c r="R126" s="144">
        <f>R127</f>
        <v>0</v>
      </c>
      <c r="S126" s="66"/>
      <c r="T126" s="145">
        <f>T127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76</v>
      </c>
      <c r="AU126" s="17" t="s">
        <v>95</v>
      </c>
      <c r="BK126" s="146">
        <f>BK127</f>
        <v>0</v>
      </c>
    </row>
    <row r="127" spans="1:63" s="12" customFormat="1" ht="25.9" customHeight="1">
      <c r="B127" s="147"/>
      <c r="D127" s="148" t="s">
        <v>76</v>
      </c>
      <c r="E127" s="149" t="s">
        <v>251</v>
      </c>
      <c r="F127" s="149" t="s">
        <v>252</v>
      </c>
      <c r="I127" s="150"/>
      <c r="J127" s="151">
        <f>BK127</f>
        <v>0</v>
      </c>
      <c r="L127" s="147"/>
      <c r="M127" s="152"/>
      <c r="N127" s="153"/>
      <c r="O127" s="153"/>
      <c r="P127" s="154">
        <f>P128+P130+P132+P134+P136+P138+P140+P142+P144</f>
        <v>0</v>
      </c>
      <c r="Q127" s="153"/>
      <c r="R127" s="154">
        <f>R128+R130+R132+R134+R136+R138+R140+R142+R144</f>
        <v>0</v>
      </c>
      <c r="S127" s="153"/>
      <c r="T127" s="155">
        <f>T128+T130+T132+T134+T136+T138+T140+T142+T144</f>
        <v>0</v>
      </c>
      <c r="AR127" s="148" t="s">
        <v>147</v>
      </c>
      <c r="AT127" s="156" t="s">
        <v>76</v>
      </c>
      <c r="AU127" s="156" t="s">
        <v>77</v>
      </c>
      <c r="AY127" s="148" t="s">
        <v>119</v>
      </c>
      <c r="BK127" s="157">
        <f>BK128+BK130+BK132+BK134+BK136+BK138+BK140+BK142+BK144</f>
        <v>0</v>
      </c>
    </row>
    <row r="128" spans="1:63" s="12" customFormat="1" ht="22.9" customHeight="1">
      <c r="B128" s="147"/>
      <c r="D128" s="148" t="s">
        <v>76</v>
      </c>
      <c r="E128" s="158" t="s">
        <v>253</v>
      </c>
      <c r="F128" s="158" t="s">
        <v>254</v>
      </c>
      <c r="I128" s="150"/>
      <c r="J128" s="159">
        <f>BK128</f>
        <v>0</v>
      </c>
      <c r="L128" s="147"/>
      <c r="M128" s="152"/>
      <c r="N128" s="153"/>
      <c r="O128" s="153"/>
      <c r="P128" s="154">
        <f>P129</f>
        <v>0</v>
      </c>
      <c r="Q128" s="153"/>
      <c r="R128" s="154">
        <f>R129</f>
        <v>0</v>
      </c>
      <c r="S128" s="153"/>
      <c r="T128" s="155">
        <f>T129</f>
        <v>0</v>
      </c>
      <c r="AR128" s="148" t="s">
        <v>147</v>
      </c>
      <c r="AT128" s="156" t="s">
        <v>76</v>
      </c>
      <c r="AU128" s="156" t="s">
        <v>8</v>
      </c>
      <c r="AY128" s="148" t="s">
        <v>119</v>
      </c>
      <c r="BK128" s="157">
        <f>BK129</f>
        <v>0</v>
      </c>
    </row>
    <row r="129" spans="1:65" s="2" customFormat="1" ht="16.5" customHeight="1">
      <c r="A129" s="32"/>
      <c r="B129" s="160"/>
      <c r="C129" s="161" t="s">
        <v>8</v>
      </c>
      <c r="D129" s="161" t="s">
        <v>122</v>
      </c>
      <c r="E129" s="162" t="s">
        <v>255</v>
      </c>
      <c r="F129" s="163" t="s">
        <v>254</v>
      </c>
      <c r="G129" s="164" t="s">
        <v>256</v>
      </c>
      <c r="H129" s="165">
        <v>1</v>
      </c>
      <c r="I129" s="166"/>
      <c r="J129" s="167">
        <f>ROUND(I129*H129,0)</f>
        <v>0</v>
      </c>
      <c r="K129" s="163" t="s">
        <v>126</v>
      </c>
      <c r="L129" s="33"/>
      <c r="M129" s="168" t="s">
        <v>1</v>
      </c>
      <c r="N129" s="169" t="s">
        <v>42</v>
      </c>
      <c r="O129" s="58"/>
      <c r="P129" s="170">
        <f>O129*H129</f>
        <v>0</v>
      </c>
      <c r="Q129" s="170">
        <v>0</v>
      </c>
      <c r="R129" s="170">
        <f>Q129*H129</f>
        <v>0</v>
      </c>
      <c r="S129" s="170">
        <v>0</v>
      </c>
      <c r="T129" s="17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2" t="s">
        <v>257</v>
      </c>
      <c r="AT129" s="172" t="s">
        <v>122</v>
      </c>
      <c r="AU129" s="172" t="s">
        <v>85</v>
      </c>
      <c r="AY129" s="17" t="s">
        <v>119</v>
      </c>
      <c r="BE129" s="173">
        <f>IF(N129="základní",J129,0)</f>
        <v>0</v>
      </c>
      <c r="BF129" s="173">
        <f>IF(N129="snížená",J129,0)</f>
        <v>0</v>
      </c>
      <c r="BG129" s="173">
        <f>IF(N129="zákl. přenesená",J129,0)</f>
        <v>0</v>
      </c>
      <c r="BH129" s="173">
        <f>IF(N129="sníž. přenesená",J129,0)</f>
        <v>0</v>
      </c>
      <c r="BI129" s="173">
        <f>IF(N129="nulová",J129,0)</f>
        <v>0</v>
      </c>
      <c r="BJ129" s="17" t="s">
        <v>8</v>
      </c>
      <c r="BK129" s="173">
        <f>ROUND(I129*H129,0)</f>
        <v>0</v>
      </c>
      <c r="BL129" s="17" t="s">
        <v>257</v>
      </c>
      <c r="BM129" s="172" t="s">
        <v>258</v>
      </c>
    </row>
    <row r="130" spans="1:65" s="12" customFormat="1" ht="22.9" customHeight="1">
      <c r="B130" s="147"/>
      <c r="D130" s="148" t="s">
        <v>76</v>
      </c>
      <c r="E130" s="158" t="s">
        <v>259</v>
      </c>
      <c r="F130" s="158" t="s">
        <v>260</v>
      </c>
      <c r="I130" s="150"/>
      <c r="J130" s="159">
        <f>BK130</f>
        <v>0</v>
      </c>
      <c r="L130" s="147"/>
      <c r="M130" s="152"/>
      <c r="N130" s="153"/>
      <c r="O130" s="153"/>
      <c r="P130" s="154">
        <f>P131</f>
        <v>0</v>
      </c>
      <c r="Q130" s="153"/>
      <c r="R130" s="154">
        <f>R131</f>
        <v>0</v>
      </c>
      <c r="S130" s="153"/>
      <c r="T130" s="155">
        <f>T131</f>
        <v>0</v>
      </c>
      <c r="AR130" s="148" t="s">
        <v>147</v>
      </c>
      <c r="AT130" s="156" t="s">
        <v>76</v>
      </c>
      <c r="AU130" s="156" t="s">
        <v>8</v>
      </c>
      <c r="AY130" s="148" t="s">
        <v>119</v>
      </c>
      <c r="BK130" s="157">
        <f>BK131</f>
        <v>0</v>
      </c>
    </row>
    <row r="131" spans="1:65" s="2" customFormat="1" ht="16.5" customHeight="1">
      <c r="A131" s="32"/>
      <c r="B131" s="160"/>
      <c r="C131" s="161" t="s">
        <v>85</v>
      </c>
      <c r="D131" s="161" t="s">
        <v>122</v>
      </c>
      <c r="E131" s="162" t="s">
        <v>261</v>
      </c>
      <c r="F131" s="163" t="s">
        <v>260</v>
      </c>
      <c r="G131" s="164" t="s">
        <v>256</v>
      </c>
      <c r="H131" s="165">
        <v>1</v>
      </c>
      <c r="I131" s="166"/>
      <c r="J131" s="167">
        <f>ROUND(I131*H131,0)</f>
        <v>0</v>
      </c>
      <c r="K131" s="163" t="s">
        <v>126</v>
      </c>
      <c r="L131" s="33"/>
      <c r="M131" s="168" t="s">
        <v>1</v>
      </c>
      <c r="N131" s="169" t="s">
        <v>42</v>
      </c>
      <c r="O131" s="58"/>
      <c r="P131" s="170">
        <f>O131*H131</f>
        <v>0</v>
      </c>
      <c r="Q131" s="170">
        <v>0</v>
      </c>
      <c r="R131" s="170">
        <f>Q131*H131</f>
        <v>0</v>
      </c>
      <c r="S131" s="170">
        <v>0</v>
      </c>
      <c r="T131" s="17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2" t="s">
        <v>257</v>
      </c>
      <c r="AT131" s="172" t="s">
        <v>122</v>
      </c>
      <c r="AU131" s="172" t="s">
        <v>85</v>
      </c>
      <c r="AY131" s="17" t="s">
        <v>119</v>
      </c>
      <c r="BE131" s="173">
        <f>IF(N131="základní",J131,0)</f>
        <v>0</v>
      </c>
      <c r="BF131" s="173">
        <f>IF(N131="snížená",J131,0)</f>
        <v>0</v>
      </c>
      <c r="BG131" s="173">
        <f>IF(N131="zákl. přenesená",J131,0)</f>
        <v>0</v>
      </c>
      <c r="BH131" s="173">
        <f>IF(N131="sníž. přenesená",J131,0)</f>
        <v>0</v>
      </c>
      <c r="BI131" s="173">
        <f>IF(N131="nulová",J131,0)</f>
        <v>0</v>
      </c>
      <c r="BJ131" s="17" t="s">
        <v>8</v>
      </c>
      <c r="BK131" s="173">
        <f>ROUND(I131*H131,0)</f>
        <v>0</v>
      </c>
      <c r="BL131" s="17" t="s">
        <v>257</v>
      </c>
      <c r="BM131" s="172" t="s">
        <v>262</v>
      </c>
    </row>
    <row r="132" spans="1:65" s="12" customFormat="1" ht="22.9" customHeight="1">
      <c r="B132" s="147"/>
      <c r="D132" s="148" t="s">
        <v>76</v>
      </c>
      <c r="E132" s="158" t="s">
        <v>263</v>
      </c>
      <c r="F132" s="158" t="s">
        <v>264</v>
      </c>
      <c r="I132" s="150"/>
      <c r="J132" s="159">
        <f>BK132</f>
        <v>0</v>
      </c>
      <c r="L132" s="147"/>
      <c r="M132" s="152"/>
      <c r="N132" s="153"/>
      <c r="O132" s="153"/>
      <c r="P132" s="154">
        <f>P133</f>
        <v>0</v>
      </c>
      <c r="Q132" s="153"/>
      <c r="R132" s="154">
        <f>R133</f>
        <v>0</v>
      </c>
      <c r="S132" s="153"/>
      <c r="T132" s="155">
        <f>T133</f>
        <v>0</v>
      </c>
      <c r="AR132" s="148" t="s">
        <v>147</v>
      </c>
      <c r="AT132" s="156" t="s">
        <v>76</v>
      </c>
      <c r="AU132" s="156" t="s">
        <v>8</v>
      </c>
      <c r="AY132" s="148" t="s">
        <v>119</v>
      </c>
      <c r="BK132" s="157">
        <f>BK133</f>
        <v>0</v>
      </c>
    </row>
    <row r="133" spans="1:65" s="2" customFormat="1" ht="16.5" customHeight="1">
      <c r="A133" s="32"/>
      <c r="B133" s="160"/>
      <c r="C133" s="161" t="s">
        <v>132</v>
      </c>
      <c r="D133" s="161" t="s">
        <v>122</v>
      </c>
      <c r="E133" s="162" t="s">
        <v>265</v>
      </c>
      <c r="F133" s="163" t="s">
        <v>264</v>
      </c>
      <c r="G133" s="164" t="s">
        <v>256</v>
      </c>
      <c r="H133" s="165">
        <v>1</v>
      </c>
      <c r="I133" s="166"/>
      <c r="J133" s="167">
        <f>ROUND(I133*H133,0)</f>
        <v>0</v>
      </c>
      <c r="K133" s="163" t="s">
        <v>126</v>
      </c>
      <c r="L133" s="33"/>
      <c r="M133" s="168" t="s">
        <v>1</v>
      </c>
      <c r="N133" s="169" t="s">
        <v>42</v>
      </c>
      <c r="O133" s="58"/>
      <c r="P133" s="170">
        <f>O133*H133</f>
        <v>0</v>
      </c>
      <c r="Q133" s="170">
        <v>0</v>
      </c>
      <c r="R133" s="170">
        <f>Q133*H133</f>
        <v>0</v>
      </c>
      <c r="S133" s="170">
        <v>0</v>
      </c>
      <c r="T133" s="17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2" t="s">
        <v>257</v>
      </c>
      <c r="AT133" s="172" t="s">
        <v>122</v>
      </c>
      <c r="AU133" s="172" t="s">
        <v>85</v>
      </c>
      <c r="AY133" s="17" t="s">
        <v>119</v>
      </c>
      <c r="BE133" s="173">
        <f>IF(N133="základní",J133,0)</f>
        <v>0</v>
      </c>
      <c r="BF133" s="173">
        <f>IF(N133="snížená",J133,0)</f>
        <v>0</v>
      </c>
      <c r="BG133" s="173">
        <f>IF(N133="zákl. přenesená",J133,0)</f>
        <v>0</v>
      </c>
      <c r="BH133" s="173">
        <f>IF(N133="sníž. přenesená",J133,0)</f>
        <v>0</v>
      </c>
      <c r="BI133" s="173">
        <f>IF(N133="nulová",J133,0)</f>
        <v>0</v>
      </c>
      <c r="BJ133" s="17" t="s">
        <v>8</v>
      </c>
      <c r="BK133" s="173">
        <f>ROUND(I133*H133,0)</f>
        <v>0</v>
      </c>
      <c r="BL133" s="17" t="s">
        <v>257</v>
      </c>
      <c r="BM133" s="172" t="s">
        <v>266</v>
      </c>
    </row>
    <row r="134" spans="1:65" s="12" customFormat="1" ht="22.9" customHeight="1">
      <c r="B134" s="147"/>
      <c r="D134" s="148" t="s">
        <v>76</v>
      </c>
      <c r="E134" s="158" t="s">
        <v>267</v>
      </c>
      <c r="F134" s="158" t="s">
        <v>268</v>
      </c>
      <c r="I134" s="150"/>
      <c r="J134" s="159">
        <f>BK134</f>
        <v>0</v>
      </c>
      <c r="L134" s="147"/>
      <c r="M134" s="152"/>
      <c r="N134" s="153"/>
      <c r="O134" s="153"/>
      <c r="P134" s="154">
        <f>P135</f>
        <v>0</v>
      </c>
      <c r="Q134" s="153"/>
      <c r="R134" s="154">
        <f>R135</f>
        <v>0</v>
      </c>
      <c r="S134" s="153"/>
      <c r="T134" s="155">
        <f>T135</f>
        <v>0</v>
      </c>
      <c r="AR134" s="148" t="s">
        <v>147</v>
      </c>
      <c r="AT134" s="156" t="s">
        <v>76</v>
      </c>
      <c r="AU134" s="156" t="s">
        <v>8</v>
      </c>
      <c r="AY134" s="148" t="s">
        <v>119</v>
      </c>
      <c r="BK134" s="157">
        <f>BK135</f>
        <v>0</v>
      </c>
    </row>
    <row r="135" spans="1:65" s="2" customFormat="1" ht="16.5" customHeight="1">
      <c r="A135" s="32"/>
      <c r="B135" s="160"/>
      <c r="C135" s="161" t="s">
        <v>120</v>
      </c>
      <c r="D135" s="161" t="s">
        <v>122</v>
      </c>
      <c r="E135" s="162" t="s">
        <v>269</v>
      </c>
      <c r="F135" s="163" t="s">
        <v>268</v>
      </c>
      <c r="G135" s="164" t="s">
        <v>256</v>
      </c>
      <c r="H135" s="165">
        <v>1</v>
      </c>
      <c r="I135" s="166"/>
      <c r="J135" s="167">
        <f>ROUND(I135*H135,0)</f>
        <v>0</v>
      </c>
      <c r="K135" s="163" t="s">
        <v>126</v>
      </c>
      <c r="L135" s="33"/>
      <c r="M135" s="168" t="s">
        <v>1</v>
      </c>
      <c r="N135" s="169" t="s">
        <v>42</v>
      </c>
      <c r="O135" s="58"/>
      <c r="P135" s="170">
        <f>O135*H135</f>
        <v>0</v>
      </c>
      <c r="Q135" s="170">
        <v>0</v>
      </c>
      <c r="R135" s="170">
        <f>Q135*H135</f>
        <v>0</v>
      </c>
      <c r="S135" s="170">
        <v>0</v>
      </c>
      <c r="T135" s="17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2" t="s">
        <v>257</v>
      </c>
      <c r="AT135" s="172" t="s">
        <v>122</v>
      </c>
      <c r="AU135" s="172" t="s">
        <v>85</v>
      </c>
      <c r="AY135" s="17" t="s">
        <v>119</v>
      </c>
      <c r="BE135" s="173">
        <f>IF(N135="základní",J135,0)</f>
        <v>0</v>
      </c>
      <c r="BF135" s="173">
        <f>IF(N135="snížená",J135,0)</f>
        <v>0</v>
      </c>
      <c r="BG135" s="173">
        <f>IF(N135="zákl. přenesená",J135,0)</f>
        <v>0</v>
      </c>
      <c r="BH135" s="173">
        <f>IF(N135="sníž. přenesená",J135,0)</f>
        <v>0</v>
      </c>
      <c r="BI135" s="173">
        <f>IF(N135="nulová",J135,0)</f>
        <v>0</v>
      </c>
      <c r="BJ135" s="17" t="s">
        <v>8</v>
      </c>
      <c r="BK135" s="173">
        <f>ROUND(I135*H135,0)</f>
        <v>0</v>
      </c>
      <c r="BL135" s="17" t="s">
        <v>257</v>
      </c>
      <c r="BM135" s="172" t="s">
        <v>270</v>
      </c>
    </row>
    <row r="136" spans="1:65" s="12" customFormat="1" ht="22.9" customHeight="1">
      <c r="B136" s="147"/>
      <c r="D136" s="148" t="s">
        <v>76</v>
      </c>
      <c r="E136" s="158" t="s">
        <v>271</v>
      </c>
      <c r="F136" s="158" t="s">
        <v>272</v>
      </c>
      <c r="I136" s="150"/>
      <c r="J136" s="159">
        <f>BK136</f>
        <v>0</v>
      </c>
      <c r="L136" s="147"/>
      <c r="M136" s="152"/>
      <c r="N136" s="153"/>
      <c r="O136" s="153"/>
      <c r="P136" s="154">
        <f>P137</f>
        <v>0</v>
      </c>
      <c r="Q136" s="153"/>
      <c r="R136" s="154">
        <f>R137</f>
        <v>0</v>
      </c>
      <c r="S136" s="153"/>
      <c r="T136" s="155">
        <f>T137</f>
        <v>0</v>
      </c>
      <c r="AR136" s="148" t="s">
        <v>147</v>
      </c>
      <c r="AT136" s="156" t="s">
        <v>76</v>
      </c>
      <c r="AU136" s="156" t="s">
        <v>8</v>
      </c>
      <c r="AY136" s="148" t="s">
        <v>119</v>
      </c>
      <c r="BK136" s="157">
        <f>BK137</f>
        <v>0</v>
      </c>
    </row>
    <row r="137" spans="1:65" s="2" customFormat="1" ht="16.5" customHeight="1">
      <c r="A137" s="32"/>
      <c r="B137" s="160"/>
      <c r="C137" s="161" t="s">
        <v>147</v>
      </c>
      <c r="D137" s="161" t="s">
        <v>122</v>
      </c>
      <c r="E137" s="162" t="s">
        <v>273</v>
      </c>
      <c r="F137" s="163" t="s">
        <v>272</v>
      </c>
      <c r="G137" s="164" t="s">
        <v>256</v>
      </c>
      <c r="H137" s="165">
        <v>1</v>
      </c>
      <c r="I137" s="166"/>
      <c r="J137" s="167">
        <f>ROUND(I137*H137,0)</f>
        <v>0</v>
      </c>
      <c r="K137" s="163" t="s">
        <v>126</v>
      </c>
      <c r="L137" s="33"/>
      <c r="M137" s="168" t="s">
        <v>1</v>
      </c>
      <c r="N137" s="169" t="s">
        <v>42</v>
      </c>
      <c r="O137" s="58"/>
      <c r="P137" s="170">
        <f>O137*H137</f>
        <v>0</v>
      </c>
      <c r="Q137" s="170">
        <v>0</v>
      </c>
      <c r="R137" s="170">
        <f>Q137*H137</f>
        <v>0</v>
      </c>
      <c r="S137" s="170">
        <v>0</v>
      </c>
      <c r="T137" s="17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2" t="s">
        <v>257</v>
      </c>
      <c r="AT137" s="172" t="s">
        <v>122</v>
      </c>
      <c r="AU137" s="172" t="s">
        <v>85</v>
      </c>
      <c r="AY137" s="17" t="s">
        <v>119</v>
      </c>
      <c r="BE137" s="173">
        <f>IF(N137="základní",J137,0)</f>
        <v>0</v>
      </c>
      <c r="BF137" s="173">
        <f>IF(N137="snížená",J137,0)</f>
        <v>0</v>
      </c>
      <c r="BG137" s="173">
        <f>IF(N137="zákl. přenesená",J137,0)</f>
        <v>0</v>
      </c>
      <c r="BH137" s="173">
        <f>IF(N137="sníž. přenesená",J137,0)</f>
        <v>0</v>
      </c>
      <c r="BI137" s="173">
        <f>IF(N137="nulová",J137,0)</f>
        <v>0</v>
      </c>
      <c r="BJ137" s="17" t="s">
        <v>8</v>
      </c>
      <c r="BK137" s="173">
        <f>ROUND(I137*H137,0)</f>
        <v>0</v>
      </c>
      <c r="BL137" s="17" t="s">
        <v>257</v>
      </c>
      <c r="BM137" s="172" t="s">
        <v>274</v>
      </c>
    </row>
    <row r="138" spans="1:65" s="12" customFormat="1" ht="22.9" customHeight="1">
      <c r="B138" s="147"/>
      <c r="D138" s="148" t="s">
        <v>76</v>
      </c>
      <c r="E138" s="158" t="s">
        <v>275</v>
      </c>
      <c r="F138" s="158" t="s">
        <v>276</v>
      </c>
      <c r="I138" s="150"/>
      <c r="J138" s="159">
        <f>BK138</f>
        <v>0</v>
      </c>
      <c r="L138" s="147"/>
      <c r="M138" s="152"/>
      <c r="N138" s="153"/>
      <c r="O138" s="153"/>
      <c r="P138" s="154">
        <f>P139</f>
        <v>0</v>
      </c>
      <c r="Q138" s="153"/>
      <c r="R138" s="154">
        <f>R139</f>
        <v>0</v>
      </c>
      <c r="S138" s="153"/>
      <c r="T138" s="155">
        <f>T139</f>
        <v>0</v>
      </c>
      <c r="AR138" s="148" t="s">
        <v>147</v>
      </c>
      <c r="AT138" s="156" t="s">
        <v>76</v>
      </c>
      <c r="AU138" s="156" t="s">
        <v>8</v>
      </c>
      <c r="AY138" s="148" t="s">
        <v>119</v>
      </c>
      <c r="BK138" s="157">
        <f>BK139</f>
        <v>0</v>
      </c>
    </row>
    <row r="139" spans="1:65" s="2" customFormat="1" ht="16.5" customHeight="1">
      <c r="A139" s="32"/>
      <c r="B139" s="160"/>
      <c r="C139" s="161" t="s">
        <v>152</v>
      </c>
      <c r="D139" s="161" t="s">
        <v>122</v>
      </c>
      <c r="E139" s="162" t="s">
        <v>277</v>
      </c>
      <c r="F139" s="163" t="s">
        <v>276</v>
      </c>
      <c r="G139" s="164" t="s">
        <v>256</v>
      </c>
      <c r="H139" s="165">
        <v>1</v>
      </c>
      <c r="I139" s="166"/>
      <c r="J139" s="167">
        <f>ROUND(I139*H139,0)</f>
        <v>0</v>
      </c>
      <c r="K139" s="163" t="s">
        <v>126</v>
      </c>
      <c r="L139" s="33"/>
      <c r="M139" s="168" t="s">
        <v>1</v>
      </c>
      <c r="N139" s="169" t="s">
        <v>42</v>
      </c>
      <c r="O139" s="58"/>
      <c r="P139" s="170">
        <f>O139*H139</f>
        <v>0</v>
      </c>
      <c r="Q139" s="170">
        <v>0</v>
      </c>
      <c r="R139" s="170">
        <f>Q139*H139</f>
        <v>0</v>
      </c>
      <c r="S139" s="170">
        <v>0</v>
      </c>
      <c r="T139" s="17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2" t="s">
        <v>257</v>
      </c>
      <c r="AT139" s="172" t="s">
        <v>122</v>
      </c>
      <c r="AU139" s="172" t="s">
        <v>85</v>
      </c>
      <c r="AY139" s="17" t="s">
        <v>119</v>
      </c>
      <c r="BE139" s="173">
        <f>IF(N139="základní",J139,0)</f>
        <v>0</v>
      </c>
      <c r="BF139" s="173">
        <f>IF(N139="snížená",J139,0)</f>
        <v>0</v>
      </c>
      <c r="BG139" s="173">
        <f>IF(N139="zákl. přenesená",J139,0)</f>
        <v>0</v>
      </c>
      <c r="BH139" s="173">
        <f>IF(N139="sníž. přenesená",J139,0)</f>
        <v>0</v>
      </c>
      <c r="BI139" s="173">
        <f>IF(N139="nulová",J139,0)</f>
        <v>0</v>
      </c>
      <c r="BJ139" s="17" t="s">
        <v>8</v>
      </c>
      <c r="BK139" s="173">
        <f>ROUND(I139*H139,0)</f>
        <v>0</v>
      </c>
      <c r="BL139" s="17" t="s">
        <v>257</v>
      </c>
      <c r="BM139" s="172" t="s">
        <v>278</v>
      </c>
    </row>
    <row r="140" spans="1:65" s="12" customFormat="1" ht="22.9" customHeight="1">
      <c r="B140" s="147"/>
      <c r="D140" s="148" t="s">
        <v>76</v>
      </c>
      <c r="E140" s="158" t="s">
        <v>279</v>
      </c>
      <c r="F140" s="158" t="s">
        <v>280</v>
      </c>
      <c r="I140" s="150"/>
      <c r="J140" s="159">
        <f>BK140</f>
        <v>0</v>
      </c>
      <c r="L140" s="147"/>
      <c r="M140" s="152"/>
      <c r="N140" s="153"/>
      <c r="O140" s="153"/>
      <c r="P140" s="154">
        <f>P141</f>
        <v>0</v>
      </c>
      <c r="Q140" s="153"/>
      <c r="R140" s="154">
        <f>R141</f>
        <v>0</v>
      </c>
      <c r="S140" s="153"/>
      <c r="T140" s="155">
        <f>T141</f>
        <v>0</v>
      </c>
      <c r="AR140" s="148" t="s">
        <v>147</v>
      </c>
      <c r="AT140" s="156" t="s">
        <v>76</v>
      </c>
      <c r="AU140" s="156" t="s">
        <v>8</v>
      </c>
      <c r="AY140" s="148" t="s">
        <v>119</v>
      </c>
      <c r="BK140" s="157">
        <f>BK141</f>
        <v>0</v>
      </c>
    </row>
    <row r="141" spans="1:65" s="2" customFormat="1" ht="16.5" customHeight="1">
      <c r="A141" s="32"/>
      <c r="B141" s="160"/>
      <c r="C141" s="161" t="s">
        <v>156</v>
      </c>
      <c r="D141" s="161" t="s">
        <v>122</v>
      </c>
      <c r="E141" s="162" t="s">
        <v>281</v>
      </c>
      <c r="F141" s="163" t="s">
        <v>280</v>
      </c>
      <c r="G141" s="164" t="s">
        <v>256</v>
      </c>
      <c r="H141" s="165">
        <v>1</v>
      </c>
      <c r="I141" s="166"/>
      <c r="J141" s="167">
        <f>ROUND(I141*H141,0)</f>
        <v>0</v>
      </c>
      <c r="K141" s="163" t="s">
        <v>126</v>
      </c>
      <c r="L141" s="33"/>
      <c r="M141" s="168" t="s">
        <v>1</v>
      </c>
      <c r="N141" s="169" t="s">
        <v>42</v>
      </c>
      <c r="O141" s="58"/>
      <c r="P141" s="170">
        <f>O141*H141</f>
        <v>0</v>
      </c>
      <c r="Q141" s="170">
        <v>0</v>
      </c>
      <c r="R141" s="170">
        <f>Q141*H141</f>
        <v>0</v>
      </c>
      <c r="S141" s="170">
        <v>0</v>
      </c>
      <c r="T141" s="17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2" t="s">
        <v>257</v>
      </c>
      <c r="AT141" s="172" t="s">
        <v>122</v>
      </c>
      <c r="AU141" s="172" t="s">
        <v>85</v>
      </c>
      <c r="AY141" s="17" t="s">
        <v>119</v>
      </c>
      <c r="BE141" s="173">
        <f>IF(N141="základní",J141,0)</f>
        <v>0</v>
      </c>
      <c r="BF141" s="173">
        <f>IF(N141="snížená",J141,0)</f>
        <v>0</v>
      </c>
      <c r="BG141" s="173">
        <f>IF(N141="zákl. přenesená",J141,0)</f>
        <v>0</v>
      </c>
      <c r="BH141" s="173">
        <f>IF(N141="sníž. přenesená",J141,0)</f>
        <v>0</v>
      </c>
      <c r="BI141" s="173">
        <f>IF(N141="nulová",J141,0)</f>
        <v>0</v>
      </c>
      <c r="BJ141" s="17" t="s">
        <v>8</v>
      </c>
      <c r="BK141" s="173">
        <f>ROUND(I141*H141,0)</f>
        <v>0</v>
      </c>
      <c r="BL141" s="17" t="s">
        <v>257</v>
      </c>
      <c r="BM141" s="172" t="s">
        <v>282</v>
      </c>
    </row>
    <row r="142" spans="1:65" s="12" customFormat="1" ht="22.9" customHeight="1">
      <c r="B142" s="147"/>
      <c r="D142" s="148" t="s">
        <v>76</v>
      </c>
      <c r="E142" s="158" t="s">
        <v>283</v>
      </c>
      <c r="F142" s="158" t="s">
        <v>284</v>
      </c>
      <c r="I142" s="150"/>
      <c r="J142" s="159">
        <f>BK142</f>
        <v>0</v>
      </c>
      <c r="L142" s="147"/>
      <c r="M142" s="152"/>
      <c r="N142" s="153"/>
      <c r="O142" s="153"/>
      <c r="P142" s="154">
        <f>P143</f>
        <v>0</v>
      </c>
      <c r="Q142" s="153"/>
      <c r="R142" s="154">
        <f>R143</f>
        <v>0</v>
      </c>
      <c r="S142" s="153"/>
      <c r="T142" s="155">
        <f>T143</f>
        <v>0</v>
      </c>
      <c r="AR142" s="148" t="s">
        <v>147</v>
      </c>
      <c r="AT142" s="156" t="s">
        <v>76</v>
      </c>
      <c r="AU142" s="156" t="s">
        <v>8</v>
      </c>
      <c r="AY142" s="148" t="s">
        <v>119</v>
      </c>
      <c r="BK142" s="157">
        <f>BK143</f>
        <v>0</v>
      </c>
    </row>
    <row r="143" spans="1:65" s="2" customFormat="1" ht="16.5" customHeight="1">
      <c r="A143" s="32"/>
      <c r="B143" s="160"/>
      <c r="C143" s="161" t="s">
        <v>162</v>
      </c>
      <c r="D143" s="161" t="s">
        <v>122</v>
      </c>
      <c r="E143" s="162" t="s">
        <v>285</v>
      </c>
      <c r="F143" s="163" t="s">
        <v>286</v>
      </c>
      <c r="G143" s="164" t="s">
        <v>256</v>
      </c>
      <c r="H143" s="165">
        <v>1</v>
      </c>
      <c r="I143" s="166"/>
      <c r="J143" s="167">
        <f>ROUND(I143*H143,0)</f>
        <v>0</v>
      </c>
      <c r="K143" s="163" t="s">
        <v>126</v>
      </c>
      <c r="L143" s="33"/>
      <c r="M143" s="168" t="s">
        <v>1</v>
      </c>
      <c r="N143" s="169" t="s">
        <v>42</v>
      </c>
      <c r="O143" s="58"/>
      <c r="P143" s="170">
        <f>O143*H143</f>
        <v>0</v>
      </c>
      <c r="Q143" s="170">
        <v>0</v>
      </c>
      <c r="R143" s="170">
        <f>Q143*H143</f>
        <v>0</v>
      </c>
      <c r="S143" s="170">
        <v>0</v>
      </c>
      <c r="T143" s="17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2" t="s">
        <v>257</v>
      </c>
      <c r="AT143" s="172" t="s">
        <v>122</v>
      </c>
      <c r="AU143" s="172" t="s">
        <v>85</v>
      </c>
      <c r="AY143" s="17" t="s">
        <v>119</v>
      </c>
      <c r="BE143" s="173">
        <f>IF(N143="základní",J143,0)</f>
        <v>0</v>
      </c>
      <c r="BF143" s="173">
        <f>IF(N143="snížená",J143,0)</f>
        <v>0</v>
      </c>
      <c r="BG143" s="173">
        <f>IF(N143="zákl. přenesená",J143,0)</f>
        <v>0</v>
      </c>
      <c r="BH143" s="173">
        <f>IF(N143="sníž. přenesená",J143,0)</f>
        <v>0</v>
      </c>
      <c r="BI143" s="173">
        <f>IF(N143="nulová",J143,0)</f>
        <v>0</v>
      </c>
      <c r="BJ143" s="17" t="s">
        <v>8</v>
      </c>
      <c r="BK143" s="173">
        <f>ROUND(I143*H143,0)</f>
        <v>0</v>
      </c>
      <c r="BL143" s="17" t="s">
        <v>257</v>
      </c>
      <c r="BM143" s="172" t="s">
        <v>287</v>
      </c>
    </row>
    <row r="144" spans="1:65" s="12" customFormat="1" ht="22.9" customHeight="1">
      <c r="B144" s="147"/>
      <c r="D144" s="148" t="s">
        <v>76</v>
      </c>
      <c r="E144" s="158" t="s">
        <v>288</v>
      </c>
      <c r="F144" s="158" t="s">
        <v>289</v>
      </c>
      <c r="I144" s="150"/>
      <c r="J144" s="159">
        <f>BK144</f>
        <v>0</v>
      </c>
      <c r="L144" s="147"/>
      <c r="M144" s="152"/>
      <c r="N144" s="153"/>
      <c r="O144" s="153"/>
      <c r="P144" s="154">
        <f>P145</f>
        <v>0</v>
      </c>
      <c r="Q144" s="153"/>
      <c r="R144" s="154">
        <f>R145</f>
        <v>0</v>
      </c>
      <c r="S144" s="153"/>
      <c r="T144" s="155">
        <f>T145</f>
        <v>0</v>
      </c>
      <c r="AR144" s="148" t="s">
        <v>147</v>
      </c>
      <c r="AT144" s="156" t="s">
        <v>76</v>
      </c>
      <c r="AU144" s="156" t="s">
        <v>8</v>
      </c>
      <c r="AY144" s="148" t="s">
        <v>119</v>
      </c>
      <c r="BK144" s="157">
        <f>BK145</f>
        <v>0</v>
      </c>
    </row>
    <row r="145" spans="1:65" s="2" customFormat="1" ht="16.5" customHeight="1">
      <c r="A145" s="32"/>
      <c r="B145" s="160"/>
      <c r="C145" s="161" t="s">
        <v>133</v>
      </c>
      <c r="D145" s="161" t="s">
        <v>122</v>
      </c>
      <c r="E145" s="162" t="s">
        <v>290</v>
      </c>
      <c r="F145" s="163" t="s">
        <v>289</v>
      </c>
      <c r="G145" s="164" t="s">
        <v>256</v>
      </c>
      <c r="H145" s="165">
        <v>1</v>
      </c>
      <c r="I145" s="166"/>
      <c r="J145" s="167">
        <f>ROUND(I145*H145,0)</f>
        <v>0</v>
      </c>
      <c r="K145" s="163" t="s">
        <v>126</v>
      </c>
      <c r="L145" s="33"/>
      <c r="M145" s="209" t="s">
        <v>1</v>
      </c>
      <c r="N145" s="210" t="s">
        <v>42</v>
      </c>
      <c r="O145" s="211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2" t="s">
        <v>257</v>
      </c>
      <c r="AT145" s="172" t="s">
        <v>122</v>
      </c>
      <c r="AU145" s="172" t="s">
        <v>85</v>
      </c>
      <c r="AY145" s="17" t="s">
        <v>119</v>
      </c>
      <c r="BE145" s="173">
        <f>IF(N145="základní",J145,0)</f>
        <v>0</v>
      </c>
      <c r="BF145" s="173">
        <f>IF(N145="snížená",J145,0)</f>
        <v>0</v>
      </c>
      <c r="BG145" s="173">
        <f>IF(N145="zákl. přenesená",J145,0)</f>
        <v>0</v>
      </c>
      <c r="BH145" s="173">
        <f>IF(N145="sníž. přenesená",J145,0)</f>
        <v>0</v>
      </c>
      <c r="BI145" s="173">
        <f>IF(N145="nulová",J145,0)</f>
        <v>0</v>
      </c>
      <c r="BJ145" s="17" t="s">
        <v>8</v>
      </c>
      <c r="BK145" s="173">
        <f>ROUND(I145*H145,0)</f>
        <v>0</v>
      </c>
      <c r="BL145" s="17" t="s">
        <v>257</v>
      </c>
      <c r="BM145" s="172" t="s">
        <v>291</v>
      </c>
    </row>
    <row r="146" spans="1:65" s="2" customFormat="1" ht="6.95" customHeight="1">
      <c r="A146" s="32"/>
      <c r="B146" s="47"/>
      <c r="C146" s="48"/>
      <c r="D146" s="48"/>
      <c r="E146" s="48"/>
      <c r="F146" s="48"/>
      <c r="G146" s="48"/>
      <c r="H146" s="48"/>
      <c r="I146" s="120"/>
      <c r="J146" s="48"/>
      <c r="K146" s="48"/>
      <c r="L146" s="33"/>
      <c r="M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</row>
  </sheetData>
  <autoFilter ref="C125:K145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1 - Opravy stropů</vt:lpstr>
      <vt:lpstr>2 - Vedlejší náklady</vt:lpstr>
      <vt:lpstr>'1 - Opravy stropů'!Názvy_tisku</vt:lpstr>
      <vt:lpstr>'2 - Vedlejší náklady'!Názvy_tisku</vt:lpstr>
      <vt:lpstr>'Rekapitulace stavby'!Názvy_tisku</vt:lpstr>
      <vt:lpstr>'1 - Opravy stropů'!Oblast_tisku</vt:lpstr>
      <vt:lpstr>'2 - Vedlejší náklady'!Oblast_tisku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Lenovo-PC\Svehla</dc:creator>
  <cp:lastModifiedBy>Haas Jan</cp:lastModifiedBy>
  <dcterms:created xsi:type="dcterms:W3CDTF">2020-05-18T07:41:17Z</dcterms:created>
  <dcterms:modified xsi:type="dcterms:W3CDTF">2020-06-03T05:05:07Z</dcterms:modified>
</cp:coreProperties>
</file>