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14_11 - Východní průčel..." sheetId="2" r:id="rId2"/>
    <sheet name="2014_12 - Jižní průčelí s..." sheetId="3" r:id="rId3"/>
    <sheet name="2014_13 - Západní průčelí..." sheetId="4" r:id="rId4"/>
    <sheet name="2014_14 - Průčelí schodiš..." sheetId="5" r:id="rId5"/>
    <sheet name="2014_15 - dešťová kanalizace" sheetId="6" r:id="rId6"/>
    <sheet name="2014_16 - hromosvod" sheetId="7" r:id="rId7"/>
  </sheets>
  <definedNames>
    <definedName name="_xlnm.Print_Area" localSheetId="0">'Rekapitulace stavby'!$D$4:$AO$76,'Rekapitulace stavby'!$C$82:$AQ$101</definedName>
    <definedName name="_xlnm._FilterDatabase" localSheetId="1" hidden="1">'2014_11 - Východní průčel...'!$C$126:$K$178</definedName>
    <definedName name="_xlnm.Print_Area" localSheetId="1">'2014_11 - Východní průčel...'!$C$4:$J$76,'2014_11 - Východní průčel...'!$C$82:$J$108,'2014_11 - Východní průčel...'!$C$114:$K$178</definedName>
    <definedName name="_xlnm._FilterDatabase" localSheetId="2" hidden="1">'2014_12 - Jižní průčelí s...'!$C$125:$K$178</definedName>
    <definedName name="_xlnm.Print_Area" localSheetId="2">'2014_12 - Jižní průčelí s...'!$C$4:$J$76,'2014_12 - Jižní průčelí s...'!$C$82:$J$107,'2014_12 - Jižní průčelí s...'!$C$113:$K$178</definedName>
    <definedName name="_xlnm._FilterDatabase" localSheetId="3" hidden="1">'2014_13 - Západní průčelí...'!$C$128:$K$195</definedName>
    <definedName name="_xlnm.Print_Area" localSheetId="3">'2014_13 - Západní průčelí...'!$C$4:$J$76,'2014_13 - Západní průčelí...'!$C$82:$J$110,'2014_13 - Západní průčelí...'!$C$116:$K$195</definedName>
    <definedName name="_xlnm._FilterDatabase" localSheetId="4" hidden="1">'2014_14 - Průčelí schodiš...'!$C$126:$K$180</definedName>
    <definedName name="_xlnm.Print_Area" localSheetId="4">'2014_14 - Průčelí schodiš...'!$C$4:$J$76,'2014_14 - Průčelí schodiš...'!$C$82:$J$108,'2014_14 - Průčelí schodiš...'!$C$114:$K$180</definedName>
    <definedName name="_xlnm._FilterDatabase" localSheetId="5" hidden="1">'2014_15 - dešťová kanalizace'!$C$120:$K$157</definedName>
    <definedName name="_xlnm.Print_Area" localSheetId="5">'2014_15 - dešťová kanalizace'!$C$4:$J$76,'2014_15 - dešťová kanalizace'!$C$82:$J$102,'2014_15 - dešťová kanalizace'!$C$108:$K$157</definedName>
    <definedName name="_xlnm._FilterDatabase" localSheetId="6" hidden="1">'2014_16 - hromosvod'!$C$117:$K$123</definedName>
    <definedName name="_xlnm.Print_Area" localSheetId="6">'2014_16 - hromosvod'!$C$4:$J$76,'2014_16 - hromosvod'!$C$82:$J$99,'2014_16 - hromosvod'!$C$105:$K$123</definedName>
    <definedName name="_xlnm.Print_Titles" localSheetId="0">'Rekapitulace stavby'!$92:$92</definedName>
    <definedName name="_xlnm.Print_Titles" localSheetId="1">'2014_11 - Východní průčel...'!$126:$126</definedName>
    <definedName name="_xlnm.Print_Titles" localSheetId="2">'2014_12 - Jižní průčelí s...'!$125:$125</definedName>
    <definedName name="_xlnm.Print_Titles" localSheetId="3">'2014_13 - Západní průčelí...'!$128:$128</definedName>
    <definedName name="_xlnm.Print_Titles" localSheetId="4">'2014_14 - Průčelí schodiš...'!$126:$126</definedName>
    <definedName name="_xlnm.Print_Titles" localSheetId="5">'2014_15 - dešťová kanalizace'!$120:$120</definedName>
    <definedName name="_xlnm.Print_Titles" localSheetId="6">'2014_16 - hromosvod'!$117:$117</definedName>
  </definedNames>
  <calcPr fullCalcOnLoad="1"/>
</workbook>
</file>

<file path=xl/sharedStrings.xml><?xml version="1.0" encoding="utf-8"?>
<sst xmlns="http://schemas.openxmlformats.org/spreadsheetml/2006/main" count="3832" uniqueCount="488">
  <si>
    <t>Export Komplet</t>
  </si>
  <si>
    <t/>
  </si>
  <si>
    <t>2.0</t>
  </si>
  <si>
    <t>ZAMOK</t>
  </si>
  <si>
    <t>False</t>
  </si>
  <si>
    <t>{52f2175a-0b41-42f1-948f-0f4a309a82a0}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</si>
  <si>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</si>
  <si>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</si>
  <si>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</si>
  <si>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</si>
  <si>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</si>
  <si>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</si>
  <si>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</si>
  <si>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</si>
  <si>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07_2020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</si>
  <si>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</si>
  <si>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</si>
  <si>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Obnova dvorních průčelí budovy gymnázia č.p. 304 ve Dvoře Králové nad Labem - I. etapa</t>
  </si>
  <si>
    <t>0,1</t>
  </si>
  <si>
    <t>KSO:</t>
  </si>
  <si>
    <t>CC-CZ:</t>
  </si>
  <si>
    <t>1</t>
  </si>
  <si>
    <t>Místo:</t>
  </si>
  <si>
    <t xml:space="preserve"> </t>
  </si>
  <si>
    <t>Datum:</t>
  </si>
  <si>
    <t>11. 1. 2021</t>
  </si>
  <si>
    <t>10</t>
  </si>
  <si>
    <t>100</t>
  </si>
  <si>
    <t>Zadavatel:</t>
  </si>
  <si>
    <t>IČ:</t>
  </si>
  <si>
    <t>277819</t>
  </si>
  <si>
    <t>Město Dvůr Králové nad Labem</t>
  </si>
  <si>
    <t>DIČ:</t>
  </si>
  <si>
    <t>CZ00277819</t>
  </si>
  <si>
    <t>Uchazeč:</t>
  </si>
  <si>
    <t>Vyplň údaj</t>
  </si>
  <si>
    <t>Projektant:</t>
  </si>
  <si>
    <t>Ing. Miloš Kudrnovský</t>
  </si>
  <si>
    <t>True</t>
  </si>
  <si>
    <t>Zpracovatel:</t>
  </si>
  <si>
    <t>06226787</t>
  </si>
  <si>
    <t>Projekční atelier</t>
  </si>
  <si>
    <t>CZ06226787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</si>
  <si>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</si>
  <si>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</si>
  <si>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</si>
  <si>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</si>
  <si>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</si>
  <si>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</si>
  <si>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</si>
  <si>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</si>
  <si>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</si>
  <si>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</si>
  <si>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</si>
  <si>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</si>
  <si>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</si>
  <si>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</si>
  <si>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</si>
  <si>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</si>
  <si>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</si>
  <si>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</si>
  <si>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</si>
  <si>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</si>
  <si>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</si>
  <si>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</si>
  <si>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</si>
  <si>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</si>
  <si>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</si>
  <si>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</si>
  <si>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</si>
  <si>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</si>
  <si>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</si>
  <si>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</si>
  <si>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</si>
  <si>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</si>
  <si>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</si>
  <si>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</si>
  <si>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</si>
  <si>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</si>
  <si>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</si>
  <si>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</si>
  <si>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</si>
  <si>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</si>
  <si>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</si>
  <si>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</si>
  <si>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</si>
  <si>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</si>
  <si>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</si>
  <si>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</si>
  <si>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2014_11</t>
  </si>
  <si>
    <t>Východní průčelí západního křídla - sanace podzemní části</t>
  </si>
  <si>
    <t>STA</t>
  </si>
  <si>
    <t>{df86d88a-ff08-47ba-bf05-b4c379cdeab6}</t>
  </si>
  <si>
    <t>2</t>
  </si>
  <si>
    <t>2014_12</t>
  </si>
  <si>
    <t>Jižní průčelí severního křídla - sanace podzemní části</t>
  </si>
  <si>
    <t>{b3286cd9-40fa-44de-9479-d1f2e2af9bd1}</t>
  </si>
  <si>
    <t>2014_13</t>
  </si>
  <si>
    <t>Západní průčelí východního křídla - sanace podzemní části</t>
  </si>
  <si>
    <t>{58864ae0-1fe5-4f86-9a29-d31ce4f2f632}</t>
  </si>
  <si>
    <t>2014_14</t>
  </si>
  <si>
    <t>Průčelí schodišťového rizalitu - sanace podzemní části</t>
  </si>
  <si>
    <t>{5d3975b7-8f8f-4471-bf9c-308bb98b0df2}</t>
  </si>
  <si>
    <t>2014_15</t>
  </si>
  <si>
    <t>dešťová kanalizace</t>
  </si>
  <si>
    <t>{16b741d6-608a-4be6-b768-5f340b8eeccf}</t>
  </si>
  <si>
    <t>2014_16</t>
  </si>
  <si>
    <t>hromosvod</t>
  </si>
  <si>
    <t>{f42a11e7-bbf8-4627-b51d-8f7952ff42c0}</t>
  </si>
  <si>
    <t>KRYCÍ LIST SOUPISU PRACÍ</t>
  </si>
  <si>
    <t>Objekt:</t>
  </si>
  <si>
    <t>2014_11 - Východní průčelí západního křídla - sanace podzemní části</t>
  </si>
  <si>
    <t>74376586</t>
  </si>
  <si>
    <t>CZ7904303583</t>
  </si>
  <si>
    <t>REKAPITULACE ČLENĚNÍ SOUPISU PRACÍ</t>
  </si>
  <si>
    <t>Kód dílu - Popis</t>
  </si>
  <si>
    <t>Cena celkem [CZK]</t>
  </si>
  <si>
    <t>Náklady ze soupisu prací</t>
  </si>
  <si>
    <t>-1</t>
  </si>
  <si>
    <t>997 - Přesun sutě</t>
  </si>
  <si>
    <t>HSV - Práce a dodávky HSV</t>
  </si>
  <si>
    <t xml:space="preserve">    1 - Zemní práce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</si>
  <si>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</si>
  <si>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</si>
  <si>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</si>
  <si>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</si>
  <si>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</si>
  <si>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721 - Zdravotechnika - vnitřní kanalizace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</si>
  <si>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</si>
  <si>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</si>
  <si>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</si>
  <si>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</si>
  <si>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</si>
  <si>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</si>
  <si>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</si>
  <si>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</si>
  <si>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</si>
  <si>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</si>
  <si>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</si>
  <si>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</si>
  <si>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</si>
  <si>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</si>
  <si>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</si>
  <si>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997</t>
  </si>
  <si>
    <t>Přesun sutě</t>
  </si>
  <si>
    <t>ROZPOCET</t>
  </si>
  <si>
    <t>32</t>
  </si>
  <si>
    <t>K</t>
  </si>
  <si>
    <t>997013501</t>
  </si>
  <si>
    <t>Odvoz suti a vybouraných hmot na skládku nebo meziskládku do 1 km se složením</t>
  </si>
  <si>
    <t>t</t>
  </si>
  <si>
    <t>4</t>
  </si>
  <si>
    <t>981292722</t>
  </si>
  <si>
    <t>33</t>
  </si>
  <si>
    <t>997013509</t>
  </si>
  <si>
    <t>Příplatek k odvozu suti a vybouraných hmot na skládku ZKD 1 km přes 1 km</t>
  </si>
  <si>
    <t>-1764559070</t>
  </si>
  <si>
    <t>VV</t>
  </si>
  <si>
    <t>2*10</t>
  </si>
  <si>
    <t>31</t>
  </si>
  <si>
    <t>997013831</t>
  </si>
  <si>
    <t>Poplatek za uložení na skládce (skládkovné) stavebního odpadu směsného kód odpadu 170 904</t>
  </si>
  <si>
    <t>CS ÚRS 2019 01</t>
  </si>
  <si>
    <t>932093984</t>
  </si>
  <si>
    <t>HSV</t>
  </si>
  <si>
    <t>Práce a dodávky HSV</t>
  </si>
  <si>
    <t>Zemní práce</t>
  </si>
  <si>
    <t>132201201</t>
  </si>
  <si>
    <t>Hloubení rýh š do 2000 mm v hornině tř. 3 objemu do 100 m3</t>
  </si>
  <si>
    <t>m3</t>
  </si>
  <si>
    <t>-1030990031</t>
  </si>
  <si>
    <t>(6,65+0,99+20,2)*1,2*1,6</t>
  </si>
  <si>
    <t>3</t>
  </si>
  <si>
    <t>132201209</t>
  </si>
  <si>
    <t>Příplatek za lepivost k hloubení rýh š do 2000 mm v hornině tř. 3</t>
  </si>
  <si>
    <t>949580210</t>
  </si>
  <si>
    <t>151101101</t>
  </si>
  <si>
    <t>Zřízení příložného pažení a rozepření stěn rýh hl do 2 m</t>
  </si>
  <si>
    <t>m2</t>
  </si>
  <si>
    <t>1893481045</t>
  </si>
  <si>
    <t>(6,65+0,99+20,2)*1,6</t>
  </si>
  <si>
    <t>5</t>
  </si>
  <si>
    <t>151101111</t>
  </si>
  <si>
    <t>Odstranění příložného pažení a rozepření stěn rýh hl do 2 m</t>
  </si>
  <si>
    <t>-153124679</t>
  </si>
  <si>
    <t>18</t>
  </si>
  <si>
    <t>174101101</t>
  </si>
  <si>
    <t>Zásyp jam, šachet rýh nebo kolem objektů sypaninou se zhutněním</t>
  </si>
  <si>
    <t>499583266</t>
  </si>
  <si>
    <t>Svislé a kompletní konstrukce</t>
  </si>
  <si>
    <t>19</t>
  </si>
  <si>
    <t>310231051R</t>
  </si>
  <si>
    <t>Lokální přezdění smíšeného zdiva do 30 cm (10% z celkové plochy zdiva)</t>
  </si>
  <si>
    <t>-1255629108</t>
  </si>
  <si>
    <t>(6,65+0,99+20,2)*1,6*0,1</t>
  </si>
  <si>
    <t>319202215</t>
  </si>
  <si>
    <t>Dodatečná izolace zdiva tl do 900 mm beztlakou injektáží silikonovou mikroemulzí</t>
  </si>
  <si>
    <t>m</t>
  </si>
  <si>
    <t>710129098</t>
  </si>
  <si>
    <t>6,65+1,79+20,2</t>
  </si>
  <si>
    <t>6</t>
  </si>
  <si>
    <t>Úpravy povrchů, podlahy a osazování výplní</t>
  </si>
  <si>
    <t>25</t>
  </si>
  <si>
    <t>612321141</t>
  </si>
  <si>
    <t>Vápenocementová omítka štuková dvouvrstvá vnitřních stěn nanášená ručně</t>
  </si>
  <si>
    <t>1416703123</t>
  </si>
  <si>
    <t>(6,65+0,99+22,2)*0,8*1,15</t>
  </si>
  <si>
    <t>26</t>
  </si>
  <si>
    <t>622321141</t>
  </si>
  <si>
    <t>Vápenocementová omítka štuková dvouvrstvá vnějších stěn nanášená ručně</t>
  </si>
  <si>
    <t>1621341747</t>
  </si>
  <si>
    <t>16</t>
  </si>
  <si>
    <t>629995101</t>
  </si>
  <si>
    <t>Očištění vnějších ploch tlakovou vodou</t>
  </si>
  <si>
    <t>-219230248</t>
  </si>
  <si>
    <t>Součet</t>
  </si>
  <si>
    <t>9</t>
  </si>
  <si>
    <t>Ostatní konstrukce a práce, bourání</t>
  </si>
  <si>
    <t>23</t>
  </si>
  <si>
    <t>978013191</t>
  </si>
  <si>
    <t>Otlučení (osekání) vnitřní vápenné nebo vápenocementové omítky stěn v rozsahu do 100 %</t>
  </si>
  <si>
    <t>1835516237</t>
  </si>
  <si>
    <t>24</t>
  </si>
  <si>
    <t>978015391</t>
  </si>
  <si>
    <t>Otlučení (osekání) vnější vápenné nebo vápenocementové omítky stupně členitosti 1 a 2 do 100%</t>
  </si>
  <si>
    <t>-1165298837</t>
  </si>
  <si>
    <t>998</t>
  </si>
  <si>
    <t>Přesun hmot</t>
  </si>
  <si>
    <t>13</t>
  </si>
  <si>
    <t>998017001</t>
  </si>
  <si>
    <t>Přesun hmot s omezením mechanizace pro budovy v do 6 m</t>
  </si>
  <si>
    <t>1305510127</t>
  </si>
  <si>
    <t>PSV</t>
  </si>
  <si>
    <t>Práce a dodávky PSV</t>
  </si>
  <si>
    <t>721</t>
  </si>
  <si>
    <t>Zdravotechnika - vnitřní kanalizace</t>
  </si>
  <si>
    <t>22</t>
  </si>
  <si>
    <t>721241102</t>
  </si>
  <si>
    <t>Lapač střešních splavenin z litiny DN 125</t>
  </si>
  <si>
    <t>kus</t>
  </si>
  <si>
    <t>1735348028</t>
  </si>
  <si>
    <t>783</t>
  </si>
  <si>
    <t>Dokončovací práce - nátěry</t>
  </si>
  <si>
    <t>27</t>
  </si>
  <si>
    <t>783823133</t>
  </si>
  <si>
    <t>Penetrační silikátový nátěr hladkých, tenkovrstvých zrnitých nebo štukových omítek</t>
  </si>
  <si>
    <t>66572258</t>
  </si>
  <si>
    <t>28</t>
  </si>
  <si>
    <t>783827423</t>
  </si>
  <si>
    <t>Krycí dvojnásobný silikátový nátěr omítek stupně členitosti 1 a 2</t>
  </si>
  <si>
    <t>-946379992</t>
  </si>
  <si>
    <t>784</t>
  </si>
  <si>
    <t>Dokončovací práce - malby a tapety</t>
  </si>
  <si>
    <t>29</t>
  </si>
  <si>
    <t>784181111</t>
  </si>
  <si>
    <t>Základní silikátová jednonásobná penetrace podkladu v místnostech výšky do 3,80m</t>
  </si>
  <si>
    <t>-68348851</t>
  </si>
  <si>
    <t>30</t>
  </si>
  <si>
    <t>784211011</t>
  </si>
  <si>
    <t>Jednonásobné bílé malby ze směsí za mokra velmi dobře otěruvzdorných v místnostech výšky do 3,80 m</t>
  </si>
  <si>
    <t>232363595</t>
  </si>
  <si>
    <t>2014_12 - Jižní průčelí severního křídla - sanace podzemní části</t>
  </si>
  <si>
    <t xml:space="preserve">    711 - Izolace proti vodě, vlhkosti a plynům</t>
  </si>
  <si>
    <t xml:space="preserve">    767 - Konstrukce zámečnické</t>
  </si>
  <si>
    <t>654466849</t>
  </si>
  <si>
    <t>-623322610</t>
  </si>
  <si>
    <t>1,5*10</t>
  </si>
  <si>
    <t>-1769977546</t>
  </si>
  <si>
    <t>-294071209</t>
  </si>
  <si>
    <t>10,45*1,2*2,5</t>
  </si>
  <si>
    <t>659787386</t>
  </si>
  <si>
    <t>20</t>
  </si>
  <si>
    <t>151101102</t>
  </si>
  <si>
    <t>Zřízení příložného pažení a rozepření stěn rýh hl do 4 m</t>
  </si>
  <si>
    <t>179575042</t>
  </si>
  <si>
    <t>10,45*2,5</t>
  </si>
  <si>
    <t>151101112</t>
  </si>
  <si>
    <t>Odstranění příložného pažení a rozepření stěn rýh hl do 4 m</t>
  </si>
  <si>
    <t>-286115927</t>
  </si>
  <si>
    <t>1574296269</t>
  </si>
  <si>
    <t>-635813654</t>
  </si>
  <si>
    <t>10,45*2,5*0,1</t>
  </si>
  <si>
    <t>8</t>
  </si>
  <si>
    <t>319201321R</t>
  </si>
  <si>
    <t xml:space="preserve">Vyrovnání nerovného povrchu zdiva smíšeného tl do 30 mm </t>
  </si>
  <si>
    <t>369485967</t>
  </si>
  <si>
    <t>10,45*2,0</t>
  </si>
  <si>
    <t>319202216</t>
  </si>
  <si>
    <t>Dodatečná izolace zdiva tl do 1200 mm beztlakou injektáží silikonovou mikroemulzí</t>
  </si>
  <si>
    <t>-1479695687</t>
  </si>
  <si>
    <t>10,45+2,0+2,0</t>
  </si>
  <si>
    <t>622131101R</t>
  </si>
  <si>
    <t>Adhezní podhoz na bázi trasového cementu a mrazuvzdorného dolomitického písku</t>
  </si>
  <si>
    <t>-1786521243</t>
  </si>
  <si>
    <t>271876970</t>
  </si>
  <si>
    <t>10,45*0,8*1,15</t>
  </si>
  <si>
    <t>622331111R</t>
  </si>
  <si>
    <t>Vyrovnávací vrstva na bázi trasového cementu, vápna a mrazuvzdorného dolomitického písku</t>
  </si>
  <si>
    <t>1727135625</t>
  </si>
  <si>
    <t>-1902428527</t>
  </si>
  <si>
    <t>-165143075</t>
  </si>
  <si>
    <t>17</t>
  </si>
  <si>
    <t>978036191</t>
  </si>
  <si>
    <t>Otlučení (osekání) cementových omítek vnějších ploch v rozsahu do 100 %</t>
  </si>
  <si>
    <t>-1554479812</t>
  </si>
  <si>
    <t>1838112785</t>
  </si>
  <si>
    <t>711</t>
  </si>
  <si>
    <t>Izolace proti vodě, vlhkosti a plynům</t>
  </si>
  <si>
    <t>14</t>
  </si>
  <si>
    <t>711193131</t>
  </si>
  <si>
    <t>Izolace proti vlhkosti na svislé ploše těsnicí kaší minerální minerální na bázi cementu a disperze dvousložková</t>
  </si>
  <si>
    <t>170900705</t>
  </si>
  <si>
    <t>767</t>
  </si>
  <si>
    <t>Konstrukce zámečnické</t>
  </si>
  <si>
    <t>767632811</t>
  </si>
  <si>
    <t>Jednokřídlý kovový poklop (1330*850 mm) včetně montáže, povrchové úpravy a demontáže původního poklopu</t>
  </si>
  <si>
    <t>-872769188</t>
  </si>
  <si>
    <t>-1495162122</t>
  </si>
  <si>
    <t>-1657849558</t>
  </si>
  <si>
    <t>2014_13 - Západní průčelí východního křídla - sanace podzemní části</t>
  </si>
  <si>
    <t xml:space="preserve">    764 - Konstrukce klempířské</t>
  </si>
  <si>
    <t>36</t>
  </si>
  <si>
    <t>1060644778</t>
  </si>
  <si>
    <t>37</t>
  </si>
  <si>
    <t>-1246268021</t>
  </si>
  <si>
    <t>1,6*10</t>
  </si>
  <si>
    <t>997013821</t>
  </si>
  <si>
    <t>Poplatek za uložení na skládce (skládkovné) stavebního odpadu s obsahem azbestu kód odpadu 170 605</t>
  </si>
  <si>
    <t>-23196010</t>
  </si>
  <si>
    <t>38</t>
  </si>
  <si>
    <t>-480800946</t>
  </si>
  <si>
    <t>-1773710449</t>
  </si>
  <si>
    <t>(11,4+3,5+6,4)*1,2*1,6</t>
  </si>
  <si>
    <t>-1956848163</t>
  </si>
  <si>
    <t>-2103816567</t>
  </si>
  <si>
    <t>(11,4+3,5+6,4)*1,6</t>
  </si>
  <si>
    <t>-315252704</t>
  </si>
  <si>
    <t>-426147456</t>
  </si>
  <si>
    <t>367757546</t>
  </si>
  <si>
    <t>6,4*1,6*0,1</t>
  </si>
  <si>
    <t xml:space="preserve">Vyrovnání nerovného povrchu zdiva cihelného tl do 30 mm </t>
  </si>
  <si>
    <t>-333689412</t>
  </si>
  <si>
    <t>(11,4+3,5)*1,6</t>
  </si>
  <si>
    <t>319202214</t>
  </si>
  <si>
    <t>Dodatečná izolace zdiva tl do 600 mm beztlakou injektáží silikonovou mikroemulzí</t>
  </si>
  <si>
    <t>491172691</t>
  </si>
  <si>
    <t>11,4+3,5+0,75+0,75</t>
  </si>
  <si>
    <t>765131801R</t>
  </si>
  <si>
    <t>Demontáž vláknocementového soklu do suti včetně ocelové nosné konstrukce</t>
  </si>
  <si>
    <t>-18130883</t>
  </si>
  <si>
    <t>(11,4+3,5+6,4)*0,6*1,15</t>
  </si>
  <si>
    <t>-921340735</t>
  </si>
  <si>
    <t>(11,4+3,5)*0,8*1,15</t>
  </si>
  <si>
    <t>-1233665902</t>
  </si>
  <si>
    <t>(11,4+3,5)*0,8</t>
  </si>
  <si>
    <t>1530914994</t>
  </si>
  <si>
    <t>(11,4+3,5+6,4)*0,8*1,15</t>
  </si>
  <si>
    <t>1621671688</t>
  </si>
  <si>
    <t>-166473452</t>
  </si>
  <si>
    <t>-1667680839</t>
  </si>
  <si>
    <t>850209910</t>
  </si>
  <si>
    <t>1749190549</t>
  </si>
  <si>
    <t>1646289609</t>
  </si>
  <si>
    <t>608105412</t>
  </si>
  <si>
    <t>764</t>
  </si>
  <si>
    <t>Konstrukce klempířské</t>
  </si>
  <si>
    <t>35</t>
  </si>
  <si>
    <t>764002861</t>
  </si>
  <si>
    <t>Demontáž oplechování říms a ozdobných prvků do suti</t>
  </si>
  <si>
    <t>317994474</t>
  </si>
  <si>
    <t>11,4+3,5+6,4</t>
  </si>
  <si>
    <t>-1214020212</t>
  </si>
  <si>
    <t>318043943</t>
  </si>
  <si>
    <t>2111604501</t>
  </si>
  <si>
    <t>-712277656</t>
  </si>
  <si>
    <t>2014_14 - Průčelí schodišťového rizalitu - sanace podzemní části</t>
  </si>
  <si>
    <t>1334650916</t>
  </si>
  <si>
    <t>-1165762501</t>
  </si>
  <si>
    <t>1*10</t>
  </si>
  <si>
    <t>1036639640</t>
  </si>
  <si>
    <t>1207138297</t>
  </si>
  <si>
    <t>11,0*1,2*1,6</t>
  </si>
  <si>
    <t>931561872</t>
  </si>
  <si>
    <t>36530977</t>
  </si>
  <si>
    <t>11,0*1,6</t>
  </si>
  <si>
    <t>1800645294</t>
  </si>
  <si>
    <t>171201211</t>
  </si>
  <si>
    <t>Poplatek za uložení stavebního odpadu - zeminy a kameniva na skládce</t>
  </si>
  <si>
    <t>-731852513</t>
  </si>
  <si>
    <t>21,178*2</t>
  </si>
  <si>
    <t>1809002293</t>
  </si>
  <si>
    <t>464298725</t>
  </si>
  <si>
    <t>11,0*1,6*0,1</t>
  </si>
  <si>
    <t>1940528517</t>
  </si>
  <si>
    <t>11,0</t>
  </si>
  <si>
    <t>796137915</t>
  </si>
  <si>
    <t>11,0*0,8*1,15</t>
  </si>
  <si>
    <t>-699456585</t>
  </si>
  <si>
    <t>2074941660</t>
  </si>
  <si>
    <t>1699072814</t>
  </si>
  <si>
    <t>-46760868</t>
  </si>
  <si>
    <t>1596490651</t>
  </si>
  <si>
    <t>-1212592058</t>
  </si>
  <si>
    <t>-553302690</t>
  </si>
  <si>
    <t>672971170</t>
  </si>
  <si>
    <t>-460580719</t>
  </si>
  <si>
    <t>1272591681</t>
  </si>
  <si>
    <t>2014_15 - dešťová kanalizace</t>
  </si>
  <si>
    <t xml:space="preserve">    8 - Trubní vedení</t>
  </si>
  <si>
    <t xml:space="preserve">    997 - Přesun sutě</t>
  </si>
  <si>
    <t>132201101</t>
  </si>
  <si>
    <t>Hloubení rýh š do 600 mm v hornině tř. 3 objemu do 100 m3</t>
  </si>
  <si>
    <t>919357263</t>
  </si>
  <si>
    <t>(4,8+21+1,5+3+10+2+8+5+2,5+2,5)*1,5*0,6</t>
  </si>
  <si>
    <t>132201109</t>
  </si>
  <si>
    <t>Příplatek za lepivost k hloubení rýh š do 600 mm v hornině tř. 3</t>
  </si>
  <si>
    <t>-1099646772</t>
  </si>
  <si>
    <t>-1691438014</t>
  </si>
  <si>
    <t>(4,8+21+1,5+3+10+2+8+5+2,5+2,5)*0,4*0,6</t>
  </si>
  <si>
    <t>932134503</t>
  </si>
  <si>
    <t>(4,8+21+1,5+3+10+2+8+5+2,5+2,5)*1,1*0,6</t>
  </si>
  <si>
    <t>175111101</t>
  </si>
  <si>
    <t>Obsypání potrubí ručně sypaninou bez prohození sítem, uloženou do 3 m</t>
  </si>
  <si>
    <t>1493489655</t>
  </si>
  <si>
    <t>M</t>
  </si>
  <si>
    <t>58156562</t>
  </si>
  <si>
    <t>písek podsypový spárovací frakce 0/1</t>
  </si>
  <si>
    <t>kg</t>
  </si>
  <si>
    <t>-576385102</t>
  </si>
  <si>
    <t>(4,8+21+1,5+3+10+2+8+5+2,5+2,5)*0,4*0,6*1,6</t>
  </si>
  <si>
    <t>Trubní vedení</t>
  </si>
  <si>
    <t>830361811</t>
  </si>
  <si>
    <t>Bourání stávajícího kameninového potrubí DN přes 150 do 250</t>
  </si>
  <si>
    <t>-2146349463</t>
  </si>
  <si>
    <t>4,8+21+1,5+3+10+2+8+5+2,5+6*1,3</t>
  </si>
  <si>
    <t>11</t>
  </si>
  <si>
    <t>871275211</t>
  </si>
  <si>
    <t>Kanalizační potrubí z tvrdého PVC jednovrstvé tuhost třídy SN4 DN 125</t>
  </si>
  <si>
    <t>2021197480</t>
  </si>
  <si>
    <t>2,5+2,5</t>
  </si>
  <si>
    <t>871315221</t>
  </si>
  <si>
    <t>Kanalizační potrubí z tvrdého PVC jednovrstvé tuhost třídy SN8 DN 160</t>
  </si>
  <si>
    <t>1592632940</t>
  </si>
  <si>
    <t>28611914</t>
  </si>
  <si>
    <t>odbočka kanalizační plastová s hrdlem KG 160/125/45°</t>
  </si>
  <si>
    <t>-1434640846</t>
  </si>
  <si>
    <t>28611361</t>
  </si>
  <si>
    <t>koleno kanalizační PVC KG 160x45°</t>
  </si>
  <si>
    <t>-667942890</t>
  </si>
  <si>
    <t>28612203</t>
  </si>
  <si>
    <t>koleno kanalizační plastové PVC KG DN 160/90° SN 12/16</t>
  </si>
  <si>
    <t>-678756360</t>
  </si>
  <si>
    <t>28611506</t>
  </si>
  <si>
    <t>redukce kanalizační PVC 160/125</t>
  </si>
  <si>
    <t>-1433101655</t>
  </si>
  <si>
    <t>28611916</t>
  </si>
  <si>
    <t>odbočka kanalizační plastová s hrdlem KG 160/160/45°</t>
  </si>
  <si>
    <t>961713145</t>
  </si>
  <si>
    <t>28611358</t>
  </si>
  <si>
    <t>koleno kanalizace PVC KG 125x87°</t>
  </si>
  <si>
    <t>1248425606</t>
  </si>
  <si>
    <t>7</t>
  </si>
  <si>
    <t>877315211</t>
  </si>
  <si>
    <t>Montáž tvarovek z tvrdého PVC-systém KG nebo z polypropylenu-systém KG 2000 jednoosé DN 160</t>
  </si>
  <si>
    <t>-298908168</t>
  </si>
  <si>
    <t>877315221</t>
  </si>
  <si>
    <t>Montáž tvarovek z tvrdého PVC-systém KG nebo z polypropylenu-systém KG 2000 dvouosé DN 160</t>
  </si>
  <si>
    <t>-80439770</t>
  </si>
  <si>
    <t>894812377</t>
  </si>
  <si>
    <t>Revizní a čistící šachta z PP DN 600 poklop litinový pro třídu zatížení D400 s teleskopickým adaptérem</t>
  </si>
  <si>
    <t>-1883767543</t>
  </si>
  <si>
    <t>-1004552541</t>
  </si>
  <si>
    <t>1731519035</t>
  </si>
  <si>
    <t>15*10</t>
  </si>
  <si>
    <t>998276101</t>
  </si>
  <si>
    <t>Přesun hmot pro trubní vedení z trub z plastických hmot otevřený výkop</t>
  </si>
  <si>
    <t>-1498735517</t>
  </si>
  <si>
    <t>2014_16 - hromosvod</t>
  </si>
  <si>
    <t xml:space="preserve">    741 - Elektroinstalace - silnoproud</t>
  </si>
  <si>
    <t>741</t>
  </si>
  <si>
    <t>Elektroinstalace - silnoproud</t>
  </si>
  <si>
    <t>741410021</t>
  </si>
  <si>
    <t>Montáž vodič uzemňovací pásek průřezu do 120 mm2 v městské zástavbě v zemi</t>
  </si>
  <si>
    <t>1840807098</t>
  </si>
  <si>
    <t>6,65+0,99+22,2+10,45+11,0+11,4+3,5+6,4</t>
  </si>
  <si>
    <t>35442062</t>
  </si>
  <si>
    <t>pás zemnící 30x4mm FeZn</t>
  </si>
  <si>
    <t>1502376215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</si>
</sst>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35" fillId="2" borderId="19" xfId="0" applyFont="1" applyFill="1" applyBorder="1" applyAlignment="1" applyProtection="1">
      <alignment horizontal="left" vertical="center"/>
      <protection locked="0"/>
    </xf>
    <xf numFmtId="0" fontId="35" fillId="0" borderId="2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18</v>
      </c>
    </row>
    <row r="7" spans="2:71" ht="12" customHeight="1">
      <c r="B7" s="19"/>
      <c r="C7" s="20"/>
      <c r="D7" s="30" t="s">
        <v>19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21</v>
      </c>
    </row>
    <row r="8" spans="2:71" ht="12" customHeight="1">
      <c r="B8" s="19"/>
      <c r="C8" s="20"/>
      <c r="D8" s="30" t="s">
        <v>22</v>
      </c>
      <c r="E8" s="20"/>
      <c r="F8" s="20"/>
      <c r="G8" s="20"/>
      <c r="H8" s="20"/>
      <c r="I8" s="20"/>
      <c r="J8" s="20"/>
      <c r="K8" s="25" t="s">
        <v>23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24</v>
      </c>
      <c r="AL8" s="20"/>
      <c r="AM8" s="20"/>
      <c r="AN8" s="31" t="s">
        <v>25</v>
      </c>
      <c r="AO8" s="20"/>
      <c r="AP8" s="20"/>
      <c r="AQ8" s="20"/>
      <c r="AR8" s="18"/>
      <c r="BE8" s="29"/>
      <c r="BS8" s="15" t="s">
        <v>26</v>
      </c>
    </row>
    <row r="9" spans="2:7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27</v>
      </c>
    </row>
    <row r="10" spans="2:71" ht="12" customHeight="1">
      <c r="B10" s="19"/>
      <c r="C10" s="20"/>
      <c r="D10" s="30" t="s">
        <v>28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29</v>
      </c>
      <c r="AL10" s="20"/>
      <c r="AM10" s="20"/>
      <c r="AN10" s="25" t="s">
        <v>30</v>
      </c>
      <c r="AO10" s="20"/>
      <c r="AP10" s="20"/>
      <c r="AQ10" s="20"/>
      <c r="AR10" s="18"/>
      <c r="BE10" s="29"/>
      <c r="BS10" s="15" t="s">
        <v>18</v>
      </c>
    </row>
    <row r="11" spans="2:71" ht="18.45" customHeight="1">
      <c r="B11" s="19"/>
      <c r="C11" s="20"/>
      <c r="D11" s="20"/>
      <c r="E11" s="25" t="s">
        <v>31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32</v>
      </c>
      <c r="AL11" s="20"/>
      <c r="AM11" s="20"/>
      <c r="AN11" s="25" t="s">
        <v>33</v>
      </c>
      <c r="AO11" s="20"/>
      <c r="AP11" s="20"/>
      <c r="AQ11" s="20"/>
      <c r="AR11" s="18"/>
      <c r="BE11" s="29"/>
      <c r="BS11" s="15" t="s">
        <v>18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18</v>
      </c>
    </row>
    <row r="13" spans="2:71" ht="12" customHeight="1">
      <c r="B13" s="19"/>
      <c r="C13" s="20"/>
      <c r="D13" s="30" t="s">
        <v>34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29</v>
      </c>
      <c r="AL13" s="20"/>
      <c r="AM13" s="20"/>
      <c r="AN13" s="32" t="s">
        <v>35</v>
      </c>
      <c r="AO13" s="20"/>
      <c r="AP13" s="20"/>
      <c r="AQ13" s="20"/>
      <c r="AR13" s="18"/>
      <c r="BE13" s="29"/>
      <c r="BS13" s="15" t="s">
        <v>18</v>
      </c>
    </row>
    <row r="14" spans="2:71" ht="12">
      <c r="B14" s="19"/>
      <c r="C14" s="20"/>
      <c r="D14" s="20"/>
      <c r="E14" s="32" t="s">
        <v>35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32</v>
      </c>
      <c r="AL14" s="20"/>
      <c r="AM14" s="20"/>
      <c r="AN14" s="32" t="s">
        <v>35</v>
      </c>
      <c r="AO14" s="20"/>
      <c r="AP14" s="20"/>
      <c r="AQ14" s="20"/>
      <c r="AR14" s="18"/>
      <c r="BE14" s="29"/>
      <c r="BS14" s="15" t="s">
        <v>18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ht="12" customHeight="1">
      <c r="B16" s="19"/>
      <c r="C16" s="20"/>
      <c r="D16" s="30" t="s">
        <v>36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29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ht="18.45" customHeight="1">
      <c r="B17" s="19"/>
      <c r="C17" s="20"/>
      <c r="D17" s="20"/>
      <c r="E17" s="25" t="s">
        <v>37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32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38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ht="12" customHeight="1">
      <c r="B19" s="19"/>
      <c r="C19" s="20"/>
      <c r="D19" s="30" t="s">
        <v>39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29</v>
      </c>
      <c r="AL19" s="20"/>
      <c r="AM19" s="20"/>
      <c r="AN19" s="25" t="s">
        <v>40</v>
      </c>
      <c r="AO19" s="20"/>
      <c r="AP19" s="20"/>
      <c r="AQ19" s="20"/>
      <c r="AR19" s="18"/>
      <c r="BE19" s="29"/>
      <c r="BS19" s="15" t="s">
        <v>6</v>
      </c>
    </row>
    <row r="20" spans="2:71" ht="18.45" customHeight="1">
      <c r="B20" s="19"/>
      <c r="C20" s="20"/>
      <c r="D20" s="20"/>
      <c r="E20" s="25" t="s">
        <v>41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32</v>
      </c>
      <c r="AL20" s="20"/>
      <c r="AM20" s="20"/>
      <c r="AN20" s="25" t="s">
        <v>42</v>
      </c>
      <c r="AO20" s="20"/>
      <c r="AP20" s="20"/>
      <c r="AQ20" s="20"/>
      <c r="AR20" s="18"/>
      <c r="BE20" s="29"/>
      <c r="BS20" s="15" t="s">
        <v>38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ht="12" customHeight="1">
      <c r="B22" s="19"/>
      <c r="C22" s="20"/>
      <c r="D22" s="30" t="s">
        <v>43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2:57" s="1" customFormat="1" ht="25.9" customHeight="1">
      <c r="B26" s="36"/>
      <c r="C26" s="37"/>
      <c r="D26" s="38" t="s">
        <v>44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9"/>
    </row>
    <row r="27" spans="2:57" s="1" customFormat="1" ht="6.95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9"/>
    </row>
    <row r="28" spans="2:57" s="1" customFormat="1" ht="12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45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46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47</v>
      </c>
      <c r="AL28" s="42"/>
      <c r="AM28" s="42"/>
      <c r="AN28" s="42"/>
      <c r="AO28" s="42"/>
      <c r="AP28" s="37"/>
      <c r="AQ28" s="37"/>
      <c r="AR28" s="41"/>
      <c r="BE28" s="29"/>
    </row>
    <row r="29" spans="2:57" s="2" customFormat="1" ht="14.4" customHeight="1">
      <c r="B29" s="43"/>
      <c r="C29" s="44"/>
      <c r="D29" s="30" t="s">
        <v>48</v>
      </c>
      <c r="E29" s="44"/>
      <c r="F29" s="30" t="s">
        <v>49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2:57" s="2" customFormat="1" ht="14.4" customHeight="1">
      <c r="B30" s="43"/>
      <c r="C30" s="44"/>
      <c r="D30" s="44"/>
      <c r="E30" s="44"/>
      <c r="F30" s="30" t="s">
        <v>50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2:57" s="2" customFormat="1" ht="14.4" customHeight="1" hidden="1">
      <c r="B31" s="43"/>
      <c r="C31" s="44"/>
      <c r="D31" s="44"/>
      <c r="E31" s="44"/>
      <c r="F31" s="30" t="s">
        <v>51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2:57" s="2" customFormat="1" ht="14.4" customHeight="1" hidden="1">
      <c r="B32" s="43"/>
      <c r="C32" s="44"/>
      <c r="D32" s="44"/>
      <c r="E32" s="44"/>
      <c r="F32" s="30" t="s">
        <v>52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2:57" s="2" customFormat="1" ht="14.4" customHeight="1" hidden="1">
      <c r="B33" s="43"/>
      <c r="C33" s="44"/>
      <c r="D33" s="44"/>
      <c r="E33" s="44"/>
      <c r="F33" s="30" t="s">
        <v>53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2:57" s="1" customFormat="1" ht="6.9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9"/>
    </row>
    <row r="35" spans="2:44" s="1" customFormat="1" ht="25.9" customHeight="1">
      <c r="B35" s="36"/>
      <c r="C35" s="49"/>
      <c r="D35" s="50" t="s">
        <v>54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55</v>
      </c>
      <c r="U35" s="51"/>
      <c r="V35" s="51"/>
      <c r="W35" s="51"/>
      <c r="X35" s="53" t="s">
        <v>56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</row>
    <row r="36" spans="2:44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</row>
    <row r="37" spans="2:44" s="1" customFormat="1" ht="14.4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</row>
    <row r="38" spans="2:44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1" customFormat="1" ht="14.4" customHeight="1">
      <c r="B49" s="36"/>
      <c r="C49" s="37"/>
      <c r="D49" s="56" t="s">
        <v>57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6" t="s">
        <v>58</v>
      </c>
      <c r="AI49" s="57"/>
      <c r="AJ49" s="57"/>
      <c r="AK49" s="57"/>
      <c r="AL49" s="57"/>
      <c r="AM49" s="57"/>
      <c r="AN49" s="57"/>
      <c r="AO49" s="57"/>
      <c r="AP49" s="37"/>
      <c r="AQ49" s="37"/>
      <c r="AR49" s="4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2:44" s="1" customFormat="1" ht="12">
      <c r="B60" s="36"/>
      <c r="C60" s="37"/>
      <c r="D60" s="58" t="s">
        <v>59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8" t="s">
        <v>60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8" t="s">
        <v>59</v>
      </c>
      <c r="AI60" s="39"/>
      <c r="AJ60" s="39"/>
      <c r="AK60" s="39"/>
      <c r="AL60" s="39"/>
      <c r="AM60" s="58" t="s">
        <v>60</v>
      </c>
      <c r="AN60" s="39"/>
      <c r="AO60" s="39"/>
      <c r="AP60" s="37"/>
      <c r="AQ60" s="37"/>
      <c r="AR60" s="41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2:44" s="1" customFormat="1" ht="12">
      <c r="B64" s="36"/>
      <c r="C64" s="37"/>
      <c r="D64" s="56" t="s">
        <v>61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6" t="s">
        <v>62</v>
      </c>
      <c r="AI64" s="57"/>
      <c r="AJ64" s="57"/>
      <c r="AK64" s="57"/>
      <c r="AL64" s="57"/>
      <c r="AM64" s="57"/>
      <c r="AN64" s="57"/>
      <c r="AO64" s="57"/>
      <c r="AP64" s="37"/>
      <c r="AQ64" s="37"/>
      <c r="AR64" s="41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2:44" s="1" customFormat="1" ht="12">
      <c r="B75" s="36"/>
      <c r="C75" s="37"/>
      <c r="D75" s="58" t="s">
        <v>59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8" t="s">
        <v>60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8" t="s">
        <v>59</v>
      </c>
      <c r="AI75" s="39"/>
      <c r="AJ75" s="39"/>
      <c r="AK75" s="39"/>
      <c r="AL75" s="39"/>
      <c r="AM75" s="58" t="s">
        <v>60</v>
      </c>
      <c r="AN75" s="39"/>
      <c r="AO75" s="39"/>
      <c r="AP75" s="37"/>
      <c r="AQ75" s="37"/>
      <c r="AR75" s="41"/>
    </row>
    <row r="76" spans="2:44" s="1" customFormat="1" ht="12"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</row>
    <row r="77" spans="2:44" s="1" customFormat="1" ht="6.95" customHeight="1"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41"/>
    </row>
    <row r="81" spans="2:44" s="1" customFormat="1" ht="6.95" customHeight="1"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41"/>
    </row>
    <row r="82" spans="2:44" s="1" customFormat="1" ht="24.95" customHeight="1">
      <c r="B82" s="36"/>
      <c r="C82" s="21" t="s">
        <v>63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</row>
    <row r="83" spans="2:44" s="1" customFormat="1" ht="6.95" customHeight="1"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</row>
    <row r="84" spans="2:44" s="3" customFormat="1" ht="12" customHeight="1">
      <c r="B84" s="63"/>
      <c r="C84" s="30" t="s">
        <v>13</v>
      </c>
      <c r="D84" s="64"/>
      <c r="E84" s="64"/>
      <c r="F84" s="64"/>
      <c r="G84" s="64"/>
      <c r="H84" s="64"/>
      <c r="I84" s="64"/>
      <c r="J84" s="64"/>
      <c r="K84" s="64"/>
      <c r="L84" s="64" t="str">
        <f>K5</f>
        <v>07_2020</v>
      </c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5"/>
    </row>
    <row r="85" spans="2:44" s="4" customFormat="1" ht="36.95" customHeight="1">
      <c r="B85" s="66"/>
      <c r="C85" s="67" t="s">
        <v>16</v>
      </c>
      <c r="D85" s="68"/>
      <c r="E85" s="68"/>
      <c r="F85" s="68"/>
      <c r="G85" s="68"/>
      <c r="H85" s="68"/>
      <c r="I85" s="68"/>
      <c r="J85" s="68"/>
      <c r="K85" s="68"/>
      <c r="L85" s="69" t="str">
        <f>K6</f>
        <v>Obnova dvorních průčelí budovy gymnázia č.p. 304 ve Dvoře Králové nad Labem - I. etapa</v>
      </c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70"/>
    </row>
    <row r="86" spans="2:44" s="1" customFormat="1" ht="6.95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</row>
    <row r="87" spans="2:44" s="1" customFormat="1" ht="12" customHeight="1">
      <c r="B87" s="36"/>
      <c r="C87" s="30" t="s">
        <v>22</v>
      </c>
      <c r="D87" s="37"/>
      <c r="E87" s="37"/>
      <c r="F87" s="37"/>
      <c r="G87" s="37"/>
      <c r="H87" s="37"/>
      <c r="I87" s="37"/>
      <c r="J87" s="37"/>
      <c r="K87" s="37"/>
      <c r="L87" s="71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24</v>
      </c>
      <c r="AJ87" s="37"/>
      <c r="AK87" s="37"/>
      <c r="AL87" s="37"/>
      <c r="AM87" s="72" t="str">
        <f>IF(AN8="","",AN8)</f>
        <v>11. 1. 2021</v>
      </c>
      <c r="AN87" s="72"/>
      <c r="AO87" s="37"/>
      <c r="AP87" s="37"/>
      <c r="AQ87" s="37"/>
      <c r="AR87" s="41"/>
    </row>
    <row r="88" spans="2:44" s="1" customFormat="1" ht="6.95" customHeight="1"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</row>
    <row r="89" spans="2:56" s="1" customFormat="1" ht="15.15" customHeight="1">
      <c r="B89" s="36"/>
      <c r="C89" s="30" t="s">
        <v>28</v>
      </c>
      <c r="D89" s="37"/>
      <c r="E89" s="37"/>
      <c r="F89" s="37"/>
      <c r="G89" s="37"/>
      <c r="H89" s="37"/>
      <c r="I89" s="37"/>
      <c r="J89" s="37"/>
      <c r="K89" s="37"/>
      <c r="L89" s="64" t="str">
        <f>IF(E11="","",E11)</f>
        <v>Město Dvůr Králové nad Labem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36</v>
      </c>
      <c r="AJ89" s="37"/>
      <c r="AK89" s="37"/>
      <c r="AL89" s="37"/>
      <c r="AM89" s="73" t="str">
        <f>IF(E17="","",E17)</f>
        <v>Ing. Miloš Kudrnovský</v>
      </c>
      <c r="AN89" s="64"/>
      <c r="AO89" s="64"/>
      <c r="AP89" s="64"/>
      <c r="AQ89" s="37"/>
      <c r="AR89" s="41"/>
      <c r="AS89" s="74" t="s">
        <v>64</v>
      </c>
      <c r="AT89" s="75"/>
      <c r="AU89" s="76"/>
      <c r="AV89" s="76"/>
      <c r="AW89" s="76"/>
      <c r="AX89" s="76"/>
      <c r="AY89" s="76"/>
      <c r="AZ89" s="76"/>
      <c r="BA89" s="76"/>
      <c r="BB89" s="76"/>
      <c r="BC89" s="76"/>
      <c r="BD89" s="77"/>
    </row>
    <row r="90" spans="2:56" s="1" customFormat="1" ht="15.15" customHeight="1">
      <c r="B90" s="36"/>
      <c r="C90" s="30" t="s">
        <v>34</v>
      </c>
      <c r="D90" s="37"/>
      <c r="E90" s="37"/>
      <c r="F90" s="37"/>
      <c r="G90" s="37"/>
      <c r="H90" s="37"/>
      <c r="I90" s="37"/>
      <c r="J90" s="37"/>
      <c r="K90" s="37"/>
      <c r="L90" s="64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39</v>
      </c>
      <c r="AJ90" s="37"/>
      <c r="AK90" s="37"/>
      <c r="AL90" s="37"/>
      <c r="AM90" s="73" t="str">
        <f>IF(E20="","",E20)</f>
        <v>Projekční atelier</v>
      </c>
      <c r="AN90" s="64"/>
      <c r="AO90" s="64"/>
      <c r="AP90" s="64"/>
      <c r="AQ90" s="37"/>
      <c r="AR90" s="41"/>
      <c r="AS90" s="78"/>
      <c r="AT90" s="79"/>
      <c r="AU90" s="80"/>
      <c r="AV90" s="80"/>
      <c r="AW90" s="80"/>
      <c r="AX90" s="80"/>
      <c r="AY90" s="80"/>
      <c r="AZ90" s="80"/>
      <c r="BA90" s="80"/>
      <c r="BB90" s="80"/>
      <c r="BC90" s="80"/>
      <c r="BD90" s="81"/>
    </row>
    <row r="91" spans="2:56" s="1" customFormat="1" ht="10.8" customHeight="1"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2"/>
      <c r="AT91" s="83"/>
      <c r="AU91" s="84"/>
      <c r="AV91" s="84"/>
      <c r="AW91" s="84"/>
      <c r="AX91" s="84"/>
      <c r="AY91" s="84"/>
      <c r="AZ91" s="84"/>
      <c r="BA91" s="84"/>
      <c r="BB91" s="84"/>
      <c r="BC91" s="84"/>
      <c r="BD91" s="85"/>
    </row>
    <row r="92" spans="2:56" s="1" customFormat="1" ht="29.25" customHeight="1">
      <c r="B92" s="36"/>
      <c r="C92" s="86" t="s">
        <v>65</v>
      </c>
      <c r="D92" s="87"/>
      <c r="E92" s="87"/>
      <c r="F92" s="87"/>
      <c r="G92" s="87"/>
      <c r="H92" s="88"/>
      <c r="I92" s="89" t="s">
        <v>66</v>
      </c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90" t="s">
        <v>67</v>
      </c>
      <c r="AH92" s="87"/>
      <c r="AI92" s="87"/>
      <c r="AJ92" s="87"/>
      <c r="AK92" s="87"/>
      <c r="AL92" s="87"/>
      <c r="AM92" s="87"/>
      <c r="AN92" s="89" t="s">
        <v>68</v>
      </c>
      <c r="AO92" s="87"/>
      <c r="AP92" s="91"/>
      <c r="AQ92" s="92" t="s">
        <v>69</v>
      </c>
      <c r="AR92" s="41"/>
      <c r="AS92" s="93" t="s">
        <v>70</v>
      </c>
      <c r="AT92" s="94" t="s">
        <v>71</v>
      </c>
      <c r="AU92" s="94" t="s">
        <v>72</v>
      </c>
      <c r="AV92" s="94" t="s">
        <v>73</v>
      </c>
      <c r="AW92" s="94" t="s">
        <v>74</v>
      </c>
      <c r="AX92" s="94" t="s">
        <v>75</v>
      </c>
      <c r="AY92" s="94" t="s">
        <v>76</v>
      </c>
      <c r="AZ92" s="94" t="s">
        <v>77</v>
      </c>
      <c r="BA92" s="94" t="s">
        <v>78</v>
      </c>
      <c r="BB92" s="94" t="s">
        <v>79</v>
      </c>
      <c r="BC92" s="94" t="s">
        <v>80</v>
      </c>
      <c r="BD92" s="95" t="s">
        <v>81</v>
      </c>
    </row>
    <row r="93" spans="2:56" s="1" customFormat="1" ht="10.8" customHeight="1"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96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8"/>
    </row>
    <row r="94" spans="2:90" s="5" customFormat="1" ht="32.4" customHeight="1">
      <c r="B94" s="99"/>
      <c r="C94" s="100" t="s">
        <v>82</v>
      </c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2">
        <f>ROUND(SUM(AG95:AG100),2)</f>
        <v>0</v>
      </c>
      <c r="AH94" s="102"/>
      <c r="AI94" s="102"/>
      <c r="AJ94" s="102"/>
      <c r="AK94" s="102"/>
      <c r="AL94" s="102"/>
      <c r="AM94" s="102"/>
      <c r="AN94" s="103">
        <f>SUM(AG94,AT94)</f>
        <v>0</v>
      </c>
      <c r="AO94" s="103"/>
      <c r="AP94" s="103"/>
      <c r="AQ94" s="104" t="s">
        <v>1</v>
      </c>
      <c r="AR94" s="105"/>
      <c r="AS94" s="106">
        <f>ROUND(SUM(AS95:AS100),2)</f>
        <v>0</v>
      </c>
      <c r="AT94" s="107">
        <f>ROUND(SUM(AV94:AW94),2)</f>
        <v>0</v>
      </c>
      <c r="AU94" s="108">
        <f>ROUND(SUM(AU95:AU100),5)</f>
        <v>0</v>
      </c>
      <c r="AV94" s="107">
        <f>ROUND(AZ94*L29,2)</f>
        <v>0</v>
      </c>
      <c r="AW94" s="107">
        <f>ROUND(BA94*L30,2)</f>
        <v>0</v>
      </c>
      <c r="AX94" s="107">
        <f>ROUND(BB94*L29,2)</f>
        <v>0</v>
      </c>
      <c r="AY94" s="107">
        <f>ROUND(BC94*L30,2)</f>
        <v>0</v>
      </c>
      <c r="AZ94" s="107">
        <f>ROUND(SUM(AZ95:AZ100),2)</f>
        <v>0</v>
      </c>
      <c r="BA94" s="107">
        <f>ROUND(SUM(BA95:BA100),2)</f>
        <v>0</v>
      </c>
      <c r="BB94" s="107">
        <f>ROUND(SUM(BB95:BB100),2)</f>
        <v>0</v>
      </c>
      <c r="BC94" s="107">
        <f>ROUND(SUM(BC95:BC100),2)</f>
        <v>0</v>
      </c>
      <c r="BD94" s="109">
        <f>ROUND(SUM(BD95:BD100),2)</f>
        <v>0</v>
      </c>
      <c r="BS94" s="110" t="s">
        <v>83</v>
      </c>
      <c r="BT94" s="110" t="s">
        <v>84</v>
      </c>
      <c r="BU94" s="111" t="s">
        <v>85</v>
      </c>
      <c r="BV94" s="110" t="s">
        <v>86</v>
      </c>
      <c r="BW94" s="110" t="s">
        <v>5</v>
      </c>
      <c r="BX94" s="110" t="s">
        <v>87</v>
      </c>
      <c r="CL94" s="110" t="s">
        <v>1</v>
      </c>
    </row>
    <row r="95" spans="1:91" s="6" customFormat="1" ht="27" customHeight="1">
      <c r="A95" s="112" t="s">
        <v>88</v>
      </c>
      <c r="B95" s="113"/>
      <c r="C95" s="114"/>
      <c r="D95" s="115" t="s">
        <v>89</v>
      </c>
      <c r="E95" s="115"/>
      <c r="F95" s="115"/>
      <c r="G95" s="115"/>
      <c r="H95" s="115"/>
      <c r="I95" s="116"/>
      <c r="J95" s="115" t="s">
        <v>90</v>
      </c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7">
        <f>'2014_11 - Východní průčel...'!J30</f>
        <v>0</v>
      </c>
      <c r="AH95" s="116"/>
      <c r="AI95" s="116"/>
      <c r="AJ95" s="116"/>
      <c r="AK95" s="116"/>
      <c r="AL95" s="116"/>
      <c r="AM95" s="116"/>
      <c r="AN95" s="117">
        <f>SUM(AG95,AT95)</f>
        <v>0</v>
      </c>
      <c r="AO95" s="116"/>
      <c r="AP95" s="116"/>
      <c r="AQ95" s="118" t="s">
        <v>91</v>
      </c>
      <c r="AR95" s="119"/>
      <c r="AS95" s="120">
        <v>0</v>
      </c>
      <c r="AT95" s="121">
        <f>ROUND(SUM(AV95:AW95),2)</f>
        <v>0</v>
      </c>
      <c r="AU95" s="122">
        <f>'2014_11 - Východní průčel...'!P127</f>
        <v>0</v>
      </c>
      <c r="AV95" s="121">
        <f>'2014_11 - Východní průčel...'!J33</f>
        <v>0</v>
      </c>
      <c r="AW95" s="121">
        <f>'2014_11 - Východní průčel...'!J34</f>
        <v>0</v>
      </c>
      <c r="AX95" s="121">
        <f>'2014_11 - Východní průčel...'!J35</f>
        <v>0</v>
      </c>
      <c r="AY95" s="121">
        <f>'2014_11 - Východní průčel...'!J36</f>
        <v>0</v>
      </c>
      <c r="AZ95" s="121">
        <f>'2014_11 - Východní průčel...'!F33</f>
        <v>0</v>
      </c>
      <c r="BA95" s="121">
        <f>'2014_11 - Východní průčel...'!F34</f>
        <v>0</v>
      </c>
      <c r="BB95" s="121">
        <f>'2014_11 - Východní průčel...'!F35</f>
        <v>0</v>
      </c>
      <c r="BC95" s="121">
        <f>'2014_11 - Východní průčel...'!F36</f>
        <v>0</v>
      </c>
      <c r="BD95" s="123">
        <f>'2014_11 - Východní průčel...'!F37</f>
        <v>0</v>
      </c>
      <c r="BT95" s="124" t="s">
        <v>21</v>
      </c>
      <c r="BV95" s="124" t="s">
        <v>86</v>
      </c>
      <c r="BW95" s="124" t="s">
        <v>92</v>
      </c>
      <c r="BX95" s="124" t="s">
        <v>5</v>
      </c>
      <c r="CL95" s="124" t="s">
        <v>1</v>
      </c>
      <c r="CM95" s="124" t="s">
        <v>93</v>
      </c>
    </row>
    <row r="96" spans="1:91" s="6" customFormat="1" ht="27" customHeight="1">
      <c r="A96" s="112" t="s">
        <v>88</v>
      </c>
      <c r="B96" s="113"/>
      <c r="C96" s="114"/>
      <c r="D96" s="115" t="s">
        <v>94</v>
      </c>
      <c r="E96" s="115"/>
      <c r="F96" s="115"/>
      <c r="G96" s="115"/>
      <c r="H96" s="115"/>
      <c r="I96" s="116"/>
      <c r="J96" s="115" t="s">
        <v>95</v>
      </c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7">
        <f>'2014_12 - Jižní průčelí s...'!J30</f>
        <v>0</v>
      </c>
      <c r="AH96" s="116"/>
      <c r="AI96" s="116"/>
      <c r="AJ96" s="116"/>
      <c r="AK96" s="116"/>
      <c r="AL96" s="116"/>
      <c r="AM96" s="116"/>
      <c r="AN96" s="117">
        <f>SUM(AG96,AT96)</f>
        <v>0</v>
      </c>
      <c r="AO96" s="116"/>
      <c r="AP96" s="116"/>
      <c r="AQ96" s="118" t="s">
        <v>91</v>
      </c>
      <c r="AR96" s="119"/>
      <c r="AS96" s="120">
        <v>0</v>
      </c>
      <c r="AT96" s="121">
        <f>ROUND(SUM(AV96:AW96),2)</f>
        <v>0</v>
      </c>
      <c r="AU96" s="122">
        <f>'2014_12 - Jižní průčelí s...'!P126</f>
        <v>0</v>
      </c>
      <c r="AV96" s="121">
        <f>'2014_12 - Jižní průčelí s...'!J33</f>
        <v>0</v>
      </c>
      <c r="AW96" s="121">
        <f>'2014_12 - Jižní průčelí s...'!J34</f>
        <v>0</v>
      </c>
      <c r="AX96" s="121">
        <f>'2014_12 - Jižní průčelí s...'!J35</f>
        <v>0</v>
      </c>
      <c r="AY96" s="121">
        <f>'2014_12 - Jižní průčelí s...'!J36</f>
        <v>0</v>
      </c>
      <c r="AZ96" s="121">
        <f>'2014_12 - Jižní průčelí s...'!F33</f>
        <v>0</v>
      </c>
      <c r="BA96" s="121">
        <f>'2014_12 - Jižní průčelí s...'!F34</f>
        <v>0</v>
      </c>
      <c r="BB96" s="121">
        <f>'2014_12 - Jižní průčelí s...'!F35</f>
        <v>0</v>
      </c>
      <c r="BC96" s="121">
        <f>'2014_12 - Jižní průčelí s...'!F36</f>
        <v>0</v>
      </c>
      <c r="BD96" s="123">
        <f>'2014_12 - Jižní průčelí s...'!F37</f>
        <v>0</v>
      </c>
      <c r="BT96" s="124" t="s">
        <v>21</v>
      </c>
      <c r="BV96" s="124" t="s">
        <v>86</v>
      </c>
      <c r="BW96" s="124" t="s">
        <v>96</v>
      </c>
      <c r="BX96" s="124" t="s">
        <v>5</v>
      </c>
      <c r="CL96" s="124" t="s">
        <v>1</v>
      </c>
      <c r="CM96" s="124" t="s">
        <v>93</v>
      </c>
    </row>
    <row r="97" spans="1:91" s="6" customFormat="1" ht="27" customHeight="1">
      <c r="A97" s="112" t="s">
        <v>88</v>
      </c>
      <c r="B97" s="113"/>
      <c r="C97" s="114"/>
      <c r="D97" s="115" t="s">
        <v>97</v>
      </c>
      <c r="E97" s="115"/>
      <c r="F97" s="115"/>
      <c r="G97" s="115"/>
      <c r="H97" s="115"/>
      <c r="I97" s="116"/>
      <c r="J97" s="115" t="s">
        <v>98</v>
      </c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7">
        <f>'2014_13 - Západní průčelí...'!J30</f>
        <v>0</v>
      </c>
      <c r="AH97" s="116"/>
      <c r="AI97" s="116"/>
      <c r="AJ97" s="116"/>
      <c r="AK97" s="116"/>
      <c r="AL97" s="116"/>
      <c r="AM97" s="116"/>
      <c r="AN97" s="117">
        <f>SUM(AG97,AT97)</f>
        <v>0</v>
      </c>
      <c r="AO97" s="116"/>
      <c r="AP97" s="116"/>
      <c r="AQ97" s="118" t="s">
        <v>91</v>
      </c>
      <c r="AR97" s="119"/>
      <c r="AS97" s="120">
        <v>0</v>
      </c>
      <c r="AT97" s="121">
        <f>ROUND(SUM(AV97:AW97),2)</f>
        <v>0</v>
      </c>
      <c r="AU97" s="122">
        <f>'2014_13 - Západní průčelí...'!P129</f>
        <v>0</v>
      </c>
      <c r="AV97" s="121">
        <f>'2014_13 - Západní průčelí...'!J33</f>
        <v>0</v>
      </c>
      <c r="AW97" s="121">
        <f>'2014_13 - Západní průčelí...'!J34</f>
        <v>0</v>
      </c>
      <c r="AX97" s="121">
        <f>'2014_13 - Západní průčelí...'!J35</f>
        <v>0</v>
      </c>
      <c r="AY97" s="121">
        <f>'2014_13 - Západní průčelí...'!J36</f>
        <v>0</v>
      </c>
      <c r="AZ97" s="121">
        <f>'2014_13 - Západní průčelí...'!F33</f>
        <v>0</v>
      </c>
      <c r="BA97" s="121">
        <f>'2014_13 - Západní průčelí...'!F34</f>
        <v>0</v>
      </c>
      <c r="BB97" s="121">
        <f>'2014_13 - Západní průčelí...'!F35</f>
        <v>0</v>
      </c>
      <c r="BC97" s="121">
        <f>'2014_13 - Západní průčelí...'!F36</f>
        <v>0</v>
      </c>
      <c r="BD97" s="123">
        <f>'2014_13 - Západní průčelí...'!F37</f>
        <v>0</v>
      </c>
      <c r="BT97" s="124" t="s">
        <v>21</v>
      </c>
      <c r="BV97" s="124" t="s">
        <v>86</v>
      </c>
      <c r="BW97" s="124" t="s">
        <v>99</v>
      </c>
      <c r="BX97" s="124" t="s">
        <v>5</v>
      </c>
      <c r="CL97" s="124" t="s">
        <v>1</v>
      </c>
      <c r="CM97" s="124" t="s">
        <v>93</v>
      </c>
    </row>
    <row r="98" spans="1:91" s="6" customFormat="1" ht="27" customHeight="1">
      <c r="A98" s="112" t="s">
        <v>88</v>
      </c>
      <c r="B98" s="113"/>
      <c r="C98" s="114"/>
      <c r="D98" s="115" t="s">
        <v>100</v>
      </c>
      <c r="E98" s="115"/>
      <c r="F98" s="115"/>
      <c r="G98" s="115"/>
      <c r="H98" s="115"/>
      <c r="I98" s="116"/>
      <c r="J98" s="115" t="s">
        <v>101</v>
      </c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7">
        <f>'2014_14 - Průčelí schodiš...'!J30</f>
        <v>0</v>
      </c>
      <c r="AH98" s="116"/>
      <c r="AI98" s="116"/>
      <c r="AJ98" s="116"/>
      <c r="AK98" s="116"/>
      <c r="AL98" s="116"/>
      <c r="AM98" s="116"/>
      <c r="AN98" s="117">
        <f>SUM(AG98,AT98)</f>
        <v>0</v>
      </c>
      <c r="AO98" s="116"/>
      <c r="AP98" s="116"/>
      <c r="AQ98" s="118" t="s">
        <v>91</v>
      </c>
      <c r="AR98" s="119"/>
      <c r="AS98" s="120">
        <v>0</v>
      </c>
      <c r="AT98" s="121">
        <f>ROUND(SUM(AV98:AW98),2)</f>
        <v>0</v>
      </c>
      <c r="AU98" s="122">
        <f>'2014_14 - Průčelí schodiš...'!P127</f>
        <v>0</v>
      </c>
      <c r="AV98" s="121">
        <f>'2014_14 - Průčelí schodiš...'!J33</f>
        <v>0</v>
      </c>
      <c r="AW98" s="121">
        <f>'2014_14 - Průčelí schodiš...'!J34</f>
        <v>0</v>
      </c>
      <c r="AX98" s="121">
        <f>'2014_14 - Průčelí schodiš...'!J35</f>
        <v>0</v>
      </c>
      <c r="AY98" s="121">
        <f>'2014_14 - Průčelí schodiš...'!J36</f>
        <v>0</v>
      </c>
      <c r="AZ98" s="121">
        <f>'2014_14 - Průčelí schodiš...'!F33</f>
        <v>0</v>
      </c>
      <c r="BA98" s="121">
        <f>'2014_14 - Průčelí schodiš...'!F34</f>
        <v>0</v>
      </c>
      <c r="BB98" s="121">
        <f>'2014_14 - Průčelí schodiš...'!F35</f>
        <v>0</v>
      </c>
      <c r="BC98" s="121">
        <f>'2014_14 - Průčelí schodiš...'!F36</f>
        <v>0</v>
      </c>
      <c r="BD98" s="123">
        <f>'2014_14 - Průčelí schodiš...'!F37</f>
        <v>0</v>
      </c>
      <c r="BT98" s="124" t="s">
        <v>21</v>
      </c>
      <c r="BV98" s="124" t="s">
        <v>86</v>
      </c>
      <c r="BW98" s="124" t="s">
        <v>102</v>
      </c>
      <c r="BX98" s="124" t="s">
        <v>5</v>
      </c>
      <c r="CL98" s="124" t="s">
        <v>1</v>
      </c>
      <c r="CM98" s="124" t="s">
        <v>93</v>
      </c>
    </row>
    <row r="99" spans="1:91" s="6" customFormat="1" ht="16.5" customHeight="1">
      <c r="A99" s="112" t="s">
        <v>88</v>
      </c>
      <c r="B99" s="113"/>
      <c r="C99" s="114"/>
      <c r="D99" s="115" t="s">
        <v>103</v>
      </c>
      <c r="E99" s="115"/>
      <c r="F99" s="115"/>
      <c r="G99" s="115"/>
      <c r="H99" s="115"/>
      <c r="I99" s="116"/>
      <c r="J99" s="115" t="s">
        <v>104</v>
      </c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7">
        <f>'2014_15 - dešťová kanalizace'!J30</f>
        <v>0</v>
      </c>
      <c r="AH99" s="116"/>
      <c r="AI99" s="116"/>
      <c r="AJ99" s="116"/>
      <c r="AK99" s="116"/>
      <c r="AL99" s="116"/>
      <c r="AM99" s="116"/>
      <c r="AN99" s="117">
        <f>SUM(AG99,AT99)</f>
        <v>0</v>
      </c>
      <c r="AO99" s="116"/>
      <c r="AP99" s="116"/>
      <c r="AQ99" s="118" t="s">
        <v>91</v>
      </c>
      <c r="AR99" s="119"/>
      <c r="AS99" s="120">
        <v>0</v>
      </c>
      <c r="AT99" s="121">
        <f>ROUND(SUM(AV99:AW99),2)</f>
        <v>0</v>
      </c>
      <c r="AU99" s="122">
        <f>'2014_15 - dešťová kanalizace'!P121</f>
        <v>0</v>
      </c>
      <c r="AV99" s="121">
        <f>'2014_15 - dešťová kanalizace'!J33</f>
        <v>0</v>
      </c>
      <c r="AW99" s="121">
        <f>'2014_15 - dešťová kanalizace'!J34</f>
        <v>0</v>
      </c>
      <c r="AX99" s="121">
        <f>'2014_15 - dešťová kanalizace'!J35</f>
        <v>0</v>
      </c>
      <c r="AY99" s="121">
        <f>'2014_15 - dešťová kanalizace'!J36</f>
        <v>0</v>
      </c>
      <c r="AZ99" s="121">
        <f>'2014_15 - dešťová kanalizace'!F33</f>
        <v>0</v>
      </c>
      <c r="BA99" s="121">
        <f>'2014_15 - dešťová kanalizace'!F34</f>
        <v>0</v>
      </c>
      <c r="BB99" s="121">
        <f>'2014_15 - dešťová kanalizace'!F35</f>
        <v>0</v>
      </c>
      <c r="BC99" s="121">
        <f>'2014_15 - dešťová kanalizace'!F36</f>
        <v>0</v>
      </c>
      <c r="BD99" s="123">
        <f>'2014_15 - dešťová kanalizace'!F37</f>
        <v>0</v>
      </c>
      <c r="BT99" s="124" t="s">
        <v>21</v>
      </c>
      <c r="BV99" s="124" t="s">
        <v>86</v>
      </c>
      <c r="BW99" s="124" t="s">
        <v>105</v>
      </c>
      <c r="BX99" s="124" t="s">
        <v>5</v>
      </c>
      <c r="CL99" s="124" t="s">
        <v>1</v>
      </c>
      <c r="CM99" s="124" t="s">
        <v>93</v>
      </c>
    </row>
    <row r="100" spans="1:91" s="6" customFormat="1" ht="16.5" customHeight="1">
      <c r="A100" s="112" t="s">
        <v>88</v>
      </c>
      <c r="B100" s="113"/>
      <c r="C100" s="114"/>
      <c r="D100" s="115" t="s">
        <v>106</v>
      </c>
      <c r="E100" s="115"/>
      <c r="F100" s="115"/>
      <c r="G100" s="115"/>
      <c r="H100" s="115"/>
      <c r="I100" s="116"/>
      <c r="J100" s="115" t="s">
        <v>107</v>
      </c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7">
        <f>'2014_16 - hromosvod'!J30</f>
        <v>0</v>
      </c>
      <c r="AH100" s="116"/>
      <c r="AI100" s="116"/>
      <c r="AJ100" s="116"/>
      <c r="AK100" s="116"/>
      <c r="AL100" s="116"/>
      <c r="AM100" s="116"/>
      <c r="AN100" s="117">
        <f>SUM(AG100,AT100)</f>
        <v>0</v>
      </c>
      <c r="AO100" s="116"/>
      <c r="AP100" s="116"/>
      <c r="AQ100" s="118" t="s">
        <v>91</v>
      </c>
      <c r="AR100" s="119"/>
      <c r="AS100" s="125">
        <v>0</v>
      </c>
      <c r="AT100" s="126">
        <f>ROUND(SUM(AV100:AW100),2)</f>
        <v>0</v>
      </c>
      <c r="AU100" s="127">
        <f>'2014_16 - hromosvod'!P118</f>
        <v>0</v>
      </c>
      <c r="AV100" s="126">
        <f>'2014_16 - hromosvod'!J33</f>
        <v>0</v>
      </c>
      <c r="AW100" s="126">
        <f>'2014_16 - hromosvod'!J34</f>
        <v>0</v>
      </c>
      <c r="AX100" s="126">
        <f>'2014_16 - hromosvod'!J35</f>
        <v>0</v>
      </c>
      <c r="AY100" s="126">
        <f>'2014_16 - hromosvod'!J36</f>
        <v>0</v>
      </c>
      <c r="AZ100" s="126">
        <f>'2014_16 - hromosvod'!F33</f>
        <v>0</v>
      </c>
      <c r="BA100" s="126">
        <f>'2014_16 - hromosvod'!F34</f>
        <v>0</v>
      </c>
      <c r="BB100" s="126">
        <f>'2014_16 - hromosvod'!F35</f>
        <v>0</v>
      </c>
      <c r="BC100" s="126">
        <f>'2014_16 - hromosvod'!F36</f>
        <v>0</v>
      </c>
      <c r="BD100" s="128">
        <f>'2014_16 - hromosvod'!F37</f>
        <v>0</v>
      </c>
      <c r="BT100" s="124" t="s">
        <v>21</v>
      </c>
      <c r="BV100" s="124" t="s">
        <v>86</v>
      </c>
      <c r="BW100" s="124" t="s">
        <v>108</v>
      </c>
      <c r="BX100" s="124" t="s">
        <v>5</v>
      </c>
      <c r="CL100" s="124" t="s">
        <v>1</v>
      </c>
      <c r="CM100" s="124" t="s">
        <v>93</v>
      </c>
    </row>
    <row r="101" spans="2:44" s="1" customFormat="1" ht="30" customHeight="1"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41"/>
    </row>
    <row r="102" spans="2:44" s="1" customFormat="1" ht="6.95" customHeight="1">
      <c r="B102" s="59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41"/>
    </row>
  </sheetData>
  <sheetProtection password="CC35" sheet="1" objects="1" scenarios="1" formatColumns="0" formatRows="0"/>
  <mergeCells count="6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N99:AP99"/>
    <mergeCell ref="AG99:AM99"/>
    <mergeCell ref="AN100:AP100"/>
    <mergeCell ref="AG100:AM100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D99:H99"/>
    <mergeCell ref="J99:AF99"/>
    <mergeCell ref="D100:H100"/>
    <mergeCell ref="J100:AF100"/>
  </mergeCells>
  <hyperlinks>
    <hyperlink ref="A95" location="'2014_11 - Východní průčel...'!C2" display="/"/>
    <hyperlink ref="A96" location="'2014_12 - Jižní průčelí s...'!C2" display="/"/>
    <hyperlink ref="A97" location="'2014_13 - Západní průčelí...'!C2" display="/"/>
    <hyperlink ref="A98" location="'2014_14 - Průčelí schodiš...'!C2" display="/"/>
    <hyperlink ref="A99" location="'2014_15 - dešťová kanalizace'!C2" display="/"/>
    <hyperlink ref="A100" location="'2014_16 - hromosvod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9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92</v>
      </c>
    </row>
    <row r="3" spans="2:46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8"/>
      <c r="AT3" s="15" t="s">
        <v>93</v>
      </c>
    </row>
    <row r="4" spans="2:46" ht="24.95" customHeight="1">
      <c r="B4" s="18"/>
      <c r="D4" s="133" t="s">
        <v>109</v>
      </c>
      <c r="L4" s="18"/>
      <c r="M4" s="134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35" t="s">
        <v>16</v>
      </c>
      <c r="L6" s="18"/>
    </row>
    <row r="7" spans="2:12" ht="16.5" customHeight="1">
      <c r="B7" s="18"/>
      <c r="E7" s="136" t="str">
        <f>'Rekapitulace stavby'!K6</f>
        <v>Obnova dvorních průčelí budovy gymnázia č.p. 304 ve Dvoře Králové nad Labem - I. etapa</v>
      </c>
      <c r="F7" s="135"/>
      <c r="G7" s="135"/>
      <c r="H7" s="135"/>
      <c r="L7" s="18"/>
    </row>
    <row r="8" spans="2:12" s="1" customFormat="1" ht="12" customHeight="1">
      <c r="B8" s="41"/>
      <c r="D8" s="135" t="s">
        <v>110</v>
      </c>
      <c r="I8" s="137"/>
      <c r="L8" s="41"/>
    </row>
    <row r="9" spans="2:12" s="1" customFormat="1" ht="36.95" customHeight="1">
      <c r="B9" s="41"/>
      <c r="E9" s="138" t="s">
        <v>111</v>
      </c>
      <c r="F9" s="1"/>
      <c r="G9" s="1"/>
      <c r="H9" s="1"/>
      <c r="I9" s="137"/>
      <c r="L9" s="41"/>
    </row>
    <row r="10" spans="2:12" s="1" customFormat="1" ht="12">
      <c r="B10" s="41"/>
      <c r="I10" s="137"/>
      <c r="L10" s="41"/>
    </row>
    <row r="11" spans="2:12" s="1" customFormat="1" ht="12" customHeight="1">
      <c r="B11" s="41"/>
      <c r="D11" s="135" t="s">
        <v>19</v>
      </c>
      <c r="F11" s="139" t="s">
        <v>1</v>
      </c>
      <c r="I11" s="140" t="s">
        <v>20</v>
      </c>
      <c r="J11" s="139" t="s">
        <v>1</v>
      </c>
      <c r="L11" s="41"/>
    </row>
    <row r="12" spans="2:12" s="1" customFormat="1" ht="12" customHeight="1">
      <c r="B12" s="41"/>
      <c r="D12" s="135" t="s">
        <v>22</v>
      </c>
      <c r="F12" s="139" t="s">
        <v>23</v>
      </c>
      <c r="I12" s="140" t="s">
        <v>24</v>
      </c>
      <c r="J12" s="141" t="str">
        <f>'Rekapitulace stavby'!AN8</f>
        <v>11. 1. 2021</v>
      </c>
      <c r="L12" s="41"/>
    </row>
    <row r="13" spans="2:12" s="1" customFormat="1" ht="10.8" customHeight="1">
      <c r="B13" s="41"/>
      <c r="I13" s="137"/>
      <c r="L13" s="41"/>
    </row>
    <row r="14" spans="2:12" s="1" customFormat="1" ht="12" customHeight="1">
      <c r="B14" s="41"/>
      <c r="D14" s="135" t="s">
        <v>28</v>
      </c>
      <c r="I14" s="140" t="s">
        <v>29</v>
      </c>
      <c r="J14" s="139" t="s">
        <v>30</v>
      </c>
      <c r="L14" s="41"/>
    </row>
    <row r="15" spans="2:12" s="1" customFormat="1" ht="18" customHeight="1">
      <c r="B15" s="41"/>
      <c r="E15" s="139" t="s">
        <v>31</v>
      </c>
      <c r="I15" s="140" t="s">
        <v>32</v>
      </c>
      <c r="J15" s="139" t="s">
        <v>33</v>
      </c>
      <c r="L15" s="41"/>
    </row>
    <row r="16" spans="2:12" s="1" customFormat="1" ht="6.95" customHeight="1">
      <c r="B16" s="41"/>
      <c r="I16" s="137"/>
      <c r="L16" s="41"/>
    </row>
    <row r="17" spans="2:12" s="1" customFormat="1" ht="12" customHeight="1">
      <c r="B17" s="41"/>
      <c r="D17" s="135" t="s">
        <v>34</v>
      </c>
      <c r="I17" s="140" t="s">
        <v>29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39"/>
      <c r="G18" s="139"/>
      <c r="H18" s="139"/>
      <c r="I18" s="140" t="s">
        <v>32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37"/>
      <c r="L19" s="41"/>
    </row>
    <row r="20" spans="2:12" s="1" customFormat="1" ht="12" customHeight="1">
      <c r="B20" s="41"/>
      <c r="D20" s="135" t="s">
        <v>36</v>
      </c>
      <c r="I20" s="140" t="s">
        <v>29</v>
      </c>
      <c r="J20" s="139" t="s">
        <v>1</v>
      </c>
      <c r="L20" s="41"/>
    </row>
    <row r="21" spans="2:12" s="1" customFormat="1" ht="18" customHeight="1">
      <c r="B21" s="41"/>
      <c r="E21" s="139" t="s">
        <v>37</v>
      </c>
      <c r="I21" s="140" t="s">
        <v>32</v>
      </c>
      <c r="J21" s="139" t="s">
        <v>1</v>
      </c>
      <c r="L21" s="41"/>
    </row>
    <row r="22" spans="2:12" s="1" customFormat="1" ht="6.95" customHeight="1">
      <c r="B22" s="41"/>
      <c r="I22" s="137"/>
      <c r="L22" s="41"/>
    </row>
    <row r="23" spans="2:12" s="1" customFormat="1" ht="12" customHeight="1">
      <c r="B23" s="41"/>
      <c r="D23" s="135" t="s">
        <v>39</v>
      </c>
      <c r="I23" s="140" t="s">
        <v>29</v>
      </c>
      <c r="J23" s="139" t="s">
        <v>112</v>
      </c>
      <c r="L23" s="41"/>
    </row>
    <row r="24" spans="2:12" s="1" customFormat="1" ht="18" customHeight="1">
      <c r="B24" s="41"/>
      <c r="E24" s="139" t="s">
        <v>37</v>
      </c>
      <c r="I24" s="140" t="s">
        <v>32</v>
      </c>
      <c r="J24" s="139" t="s">
        <v>113</v>
      </c>
      <c r="L24" s="41"/>
    </row>
    <row r="25" spans="2:12" s="1" customFormat="1" ht="6.95" customHeight="1">
      <c r="B25" s="41"/>
      <c r="I25" s="137"/>
      <c r="L25" s="41"/>
    </row>
    <row r="26" spans="2:12" s="1" customFormat="1" ht="12" customHeight="1">
      <c r="B26" s="41"/>
      <c r="D26" s="135" t="s">
        <v>43</v>
      </c>
      <c r="I26" s="137"/>
      <c r="L26" s="41"/>
    </row>
    <row r="27" spans="2:12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>
      <c r="B28" s="41"/>
      <c r="I28" s="137"/>
      <c r="L28" s="41"/>
    </row>
    <row r="29" spans="2:12" s="1" customFormat="1" ht="6.95" customHeight="1">
      <c r="B29" s="41"/>
      <c r="D29" s="76"/>
      <c r="E29" s="76"/>
      <c r="F29" s="76"/>
      <c r="G29" s="76"/>
      <c r="H29" s="76"/>
      <c r="I29" s="145"/>
      <c r="J29" s="76"/>
      <c r="K29" s="76"/>
      <c r="L29" s="41"/>
    </row>
    <row r="30" spans="2:12" s="1" customFormat="1" ht="25.4" customHeight="1">
      <c r="B30" s="41"/>
      <c r="D30" s="146" t="s">
        <v>44</v>
      </c>
      <c r="I30" s="137"/>
      <c r="J30" s="147">
        <f>ROUND(J127,2)</f>
        <v>0</v>
      </c>
      <c r="L30" s="41"/>
    </row>
    <row r="31" spans="2:12" s="1" customFormat="1" ht="6.95" customHeight="1">
      <c r="B31" s="41"/>
      <c r="D31" s="76"/>
      <c r="E31" s="76"/>
      <c r="F31" s="76"/>
      <c r="G31" s="76"/>
      <c r="H31" s="76"/>
      <c r="I31" s="145"/>
      <c r="J31" s="76"/>
      <c r="K31" s="76"/>
      <c r="L31" s="41"/>
    </row>
    <row r="32" spans="2:12" s="1" customFormat="1" ht="14.4" customHeight="1">
      <c r="B32" s="41"/>
      <c r="F32" s="148" t="s">
        <v>46</v>
      </c>
      <c r="I32" s="149" t="s">
        <v>45</v>
      </c>
      <c r="J32" s="148" t="s">
        <v>47</v>
      </c>
      <c r="L32" s="41"/>
    </row>
    <row r="33" spans="2:12" s="1" customFormat="1" ht="14.4" customHeight="1">
      <c r="B33" s="41"/>
      <c r="D33" s="150" t="s">
        <v>48</v>
      </c>
      <c r="E33" s="135" t="s">
        <v>49</v>
      </c>
      <c r="F33" s="151">
        <f>ROUND((SUM(BE127:BE178)),2)</f>
        <v>0</v>
      </c>
      <c r="I33" s="152">
        <v>0.21</v>
      </c>
      <c r="J33" s="151">
        <f>ROUND(((SUM(BE127:BE178))*I33),2)</f>
        <v>0</v>
      </c>
      <c r="L33" s="41"/>
    </row>
    <row r="34" spans="2:12" s="1" customFormat="1" ht="14.4" customHeight="1">
      <c r="B34" s="41"/>
      <c r="E34" s="135" t="s">
        <v>50</v>
      </c>
      <c r="F34" s="151">
        <f>ROUND((SUM(BF127:BF178)),2)</f>
        <v>0</v>
      </c>
      <c r="I34" s="152">
        <v>0.15</v>
      </c>
      <c r="J34" s="151">
        <f>ROUND(((SUM(BF127:BF178))*I34),2)</f>
        <v>0</v>
      </c>
      <c r="L34" s="41"/>
    </row>
    <row r="35" spans="2:12" s="1" customFormat="1" ht="14.4" customHeight="1" hidden="1">
      <c r="B35" s="41"/>
      <c r="E35" s="135" t="s">
        <v>51</v>
      </c>
      <c r="F35" s="151">
        <f>ROUND((SUM(BG127:BG178)),2)</f>
        <v>0</v>
      </c>
      <c r="I35" s="152">
        <v>0.21</v>
      </c>
      <c r="J35" s="151">
        <f>0</f>
        <v>0</v>
      </c>
      <c r="L35" s="41"/>
    </row>
    <row r="36" spans="2:12" s="1" customFormat="1" ht="14.4" customHeight="1" hidden="1">
      <c r="B36" s="41"/>
      <c r="E36" s="135" t="s">
        <v>52</v>
      </c>
      <c r="F36" s="151">
        <f>ROUND((SUM(BH127:BH178)),2)</f>
        <v>0</v>
      </c>
      <c r="I36" s="152">
        <v>0.15</v>
      </c>
      <c r="J36" s="151">
        <f>0</f>
        <v>0</v>
      </c>
      <c r="L36" s="41"/>
    </row>
    <row r="37" spans="2:12" s="1" customFormat="1" ht="14.4" customHeight="1" hidden="1">
      <c r="B37" s="41"/>
      <c r="E37" s="135" t="s">
        <v>53</v>
      </c>
      <c r="F37" s="151">
        <f>ROUND((SUM(BI127:BI178)),2)</f>
        <v>0</v>
      </c>
      <c r="I37" s="152">
        <v>0</v>
      </c>
      <c r="J37" s="151">
        <f>0</f>
        <v>0</v>
      </c>
      <c r="L37" s="41"/>
    </row>
    <row r="38" spans="2:12" s="1" customFormat="1" ht="6.95" customHeight="1">
      <c r="B38" s="41"/>
      <c r="I38" s="137"/>
      <c r="L38" s="41"/>
    </row>
    <row r="39" spans="2:12" s="1" customFormat="1" ht="25.4" customHeight="1">
      <c r="B39" s="41"/>
      <c r="C39" s="153"/>
      <c r="D39" s="154" t="s">
        <v>54</v>
      </c>
      <c r="E39" s="155"/>
      <c r="F39" s="155"/>
      <c r="G39" s="156" t="s">
        <v>55</v>
      </c>
      <c r="H39" s="157" t="s">
        <v>56</v>
      </c>
      <c r="I39" s="158"/>
      <c r="J39" s="159">
        <f>SUM(J30:J37)</f>
        <v>0</v>
      </c>
      <c r="K39" s="160"/>
      <c r="L39" s="41"/>
    </row>
    <row r="40" spans="2:12" s="1" customFormat="1" ht="14.4" customHeight="1">
      <c r="B40" s="41"/>
      <c r="I40" s="137"/>
      <c r="L40" s="41"/>
    </row>
    <row r="41" spans="2:12" ht="14.4" customHeight="1">
      <c r="B41" s="18"/>
      <c r="L41" s="18"/>
    </row>
    <row r="42" spans="2:12" ht="14.4" customHeight="1">
      <c r="B42" s="18"/>
      <c r="L42" s="18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41"/>
      <c r="D50" s="161" t="s">
        <v>57</v>
      </c>
      <c r="E50" s="162"/>
      <c r="F50" s="162"/>
      <c r="G50" s="161" t="s">
        <v>58</v>
      </c>
      <c r="H50" s="162"/>
      <c r="I50" s="163"/>
      <c r="J50" s="162"/>
      <c r="K50" s="162"/>
      <c r="L50" s="4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">
      <c r="B61" s="41"/>
      <c r="D61" s="164" t="s">
        <v>59</v>
      </c>
      <c r="E61" s="165"/>
      <c r="F61" s="166" t="s">
        <v>60</v>
      </c>
      <c r="G61" s="164" t="s">
        <v>59</v>
      </c>
      <c r="H61" s="165"/>
      <c r="I61" s="167"/>
      <c r="J61" s="168" t="s">
        <v>60</v>
      </c>
      <c r="K61" s="165"/>
      <c r="L61" s="41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">
      <c r="B65" s="41"/>
      <c r="D65" s="161" t="s">
        <v>61</v>
      </c>
      <c r="E65" s="162"/>
      <c r="F65" s="162"/>
      <c r="G65" s="161" t="s">
        <v>62</v>
      </c>
      <c r="H65" s="162"/>
      <c r="I65" s="163"/>
      <c r="J65" s="162"/>
      <c r="K65" s="162"/>
      <c r="L65" s="41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">
      <c r="B76" s="41"/>
      <c r="D76" s="164" t="s">
        <v>59</v>
      </c>
      <c r="E76" s="165"/>
      <c r="F76" s="166" t="s">
        <v>60</v>
      </c>
      <c r="G76" s="164" t="s">
        <v>59</v>
      </c>
      <c r="H76" s="165"/>
      <c r="I76" s="167"/>
      <c r="J76" s="168" t="s">
        <v>60</v>
      </c>
      <c r="K76" s="165"/>
      <c r="L76" s="41"/>
    </row>
    <row r="77" spans="2:12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1"/>
    </row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1"/>
    </row>
    <row r="82" spans="2:12" s="1" customFormat="1" ht="24.95" customHeight="1">
      <c r="B82" s="36"/>
      <c r="C82" s="21" t="s">
        <v>114</v>
      </c>
      <c r="D82" s="37"/>
      <c r="E82" s="37"/>
      <c r="F82" s="37"/>
      <c r="G82" s="37"/>
      <c r="H82" s="37"/>
      <c r="I82" s="137"/>
      <c r="J82" s="37"/>
      <c r="K82" s="37"/>
      <c r="L82" s="41"/>
    </row>
    <row r="83" spans="2:12" s="1" customFormat="1" ht="6.95" customHeight="1">
      <c r="B83" s="36"/>
      <c r="C83" s="37"/>
      <c r="D83" s="37"/>
      <c r="E83" s="37"/>
      <c r="F83" s="37"/>
      <c r="G83" s="37"/>
      <c r="H83" s="37"/>
      <c r="I83" s="137"/>
      <c r="J83" s="37"/>
      <c r="K83" s="37"/>
      <c r="L83" s="41"/>
    </row>
    <row r="84" spans="2:12" s="1" customFormat="1" ht="12" customHeight="1">
      <c r="B84" s="36"/>
      <c r="C84" s="30" t="s">
        <v>16</v>
      </c>
      <c r="D84" s="37"/>
      <c r="E84" s="37"/>
      <c r="F84" s="37"/>
      <c r="G84" s="37"/>
      <c r="H84" s="37"/>
      <c r="I84" s="137"/>
      <c r="J84" s="37"/>
      <c r="K84" s="37"/>
      <c r="L84" s="41"/>
    </row>
    <row r="85" spans="2:12" s="1" customFormat="1" ht="16.5" customHeight="1">
      <c r="B85" s="36"/>
      <c r="C85" s="37"/>
      <c r="D85" s="37"/>
      <c r="E85" s="175" t="str">
        <f>E7</f>
        <v>Obnova dvorních průčelí budovy gymnázia č.p. 304 ve Dvoře Králové nad Labem - I. etapa</v>
      </c>
      <c r="F85" s="30"/>
      <c r="G85" s="30"/>
      <c r="H85" s="30"/>
      <c r="I85" s="137"/>
      <c r="J85" s="37"/>
      <c r="K85" s="37"/>
      <c r="L85" s="41"/>
    </row>
    <row r="86" spans="2:12" s="1" customFormat="1" ht="12" customHeight="1">
      <c r="B86" s="36"/>
      <c r="C86" s="30" t="s">
        <v>110</v>
      </c>
      <c r="D86" s="37"/>
      <c r="E86" s="37"/>
      <c r="F86" s="37"/>
      <c r="G86" s="37"/>
      <c r="H86" s="37"/>
      <c r="I86" s="137"/>
      <c r="J86" s="37"/>
      <c r="K86" s="37"/>
      <c r="L86" s="41"/>
    </row>
    <row r="87" spans="2:12" s="1" customFormat="1" ht="16.5" customHeight="1">
      <c r="B87" s="36"/>
      <c r="C87" s="37"/>
      <c r="D87" s="37"/>
      <c r="E87" s="69" t="str">
        <f>E9</f>
        <v>2014_11 - Východní průčelí západního křídla - sanace podzemní části</v>
      </c>
      <c r="F87" s="37"/>
      <c r="G87" s="37"/>
      <c r="H87" s="37"/>
      <c r="I87" s="137"/>
      <c r="J87" s="37"/>
      <c r="K87" s="37"/>
      <c r="L87" s="41"/>
    </row>
    <row r="88" spans="2:12" s="1" customFormat="1" ht="6.95" customHeight="1">
      <c r="B88" s="36"/>
      <c r="C88" s="37"/>
      <c r="D88" s="37"/>
      <c r="E88" s="37"/>
      <c r="F88" s="37"/>
      <c r="G88" s="37"/>
      <c r="H88" s="37"/>
      <c r="I88" s="137"/>
      <c r="J88" s="37"/>
      <c r="K88" s="37"/>
      <c r="L88" s="41"/>
    </row>
    <row r="89" spans="2:12" s="1" customFormat="1" ht="12" customHeight="1">
      <c r="B89" s="36"/>
      <c r="C89" s="30" t="s">
        <v>22</v>
      </c>
      <c r="D89" s="37"/>
      <c r="E89" s="37"/>
      <c r="F89" s="25" t="str">
        <f>F12</f>
        <v xml:space="preserve"> </v>
      </c>
      <c r="G89" s="37"/>
      <c r="H89" s="37"/>
      <c r="I89" s="140" t="s">
        <v>24</v>
      </c>
      <c r="J89" s="72" t="str">
        <f>IF(J12="","",J12)</f>
        <v>11. 1. 2021</v>
      </c>
      <c r="K89" s="37"/>
      <c r="L89" s="41"/>
    </row>
    <row r="90" spans="2:12" s="1" customFormat="1" ht="6.95" customHeight="1">
      <c r="B90" s="36"/>
      <c r="C90" s="37"/>
      <c r="D90" s="37"/>
      <c r="E90" s="37"/>
      <c r="F90" s="37"/>
      <c r="G90" s="37"/>
      <c r="H90" s="37"/>
      <c r="I90" s="137"/>
      <c r="J90" s="37"/>
      <c r="K90" s="37"/>
      <c r="L90" s="41"/>
    </row>
    <row r="91" spans="2:12" s="1" customFormat="1" ht="27.9" customHeight="1">
      <c r="B91" s="36"/>
      <c r="C91" s="30" t="s">
        <v>28</v>
      </c>
      <c r="D91" s="37"/>
      <c r="E91" s="37"/>
      <c r="F91" s="25" t="str">
        <f>E15</f>
        <v>Město Dvůr Králové nad Labem</v>
      </c>
      <c r="G91" s="37"/>
      <c r="H91" s="37"/>
      <c r="I91" s="140" t="s">
        <v>36</v>
      </c>
      <c r="J91" s="34" t="str">
        <f>E21</f>
        <v>Ing. Miloš Kudrnovský</v>
      </c>
      <c r="K91" s="37"/>
      <c r="L91" s="41"/>
    </row>
    <row r="92" spans="2:12" s="1" customFormat="1" ht="27.9" customHeight="1">
      <c r="B92" s="36"/>
      <c r="C92" s="30" t="s">
        <v>34</v>
      </c>
      <c r="D92" s="37"/>
      <c r="E92" s="37"/>
      <c r="F92" s="25" t="str">
        <f>IF(E18="","",E18)</f>
        <v>Vyplň údaj</v>
      </c>
      <c r="G92" s="37"/>
      <c r="H92" s="37"/>
      <c r="I92" s="140" t="s">
        <v>39</v>
      </c>
      <c r="J92" s="34" t="str">
        <f>E24</f>
        <v>Ing. Miloš Kudrnovský</v>
      </c>
      <c r="K92" s="37"/>
      <c r="L92" s="41"/>
    </row>
    <row r="93" spans="2:12" s="1" customFormat="1" ht="10.3" customHeight="1">
      <c r="B93" s="36"/>
      <c r="C93" s="37"/>
      <c r="D93" s="37"/>
      <c r="E93" s="37"/>
      <c r="F93" s="37"/>
      <c r="G93" s="37"/>
      <c r="H93" s="37"/>
      <c r="I93" s="137"/>
      <c r="J93" s="37"/>
      <c r="K93" s="37"/>
      <c r="L93" s="41"/>
    </row>
    <row r="94" spans="2:12" s="1" customFormat="1" ht="29.25" customHeight="1">
      <c r="B94" s="36"/>
      <c r="C94" s="176" t="s">
        <v>115</v>
      </c>
      <c r="D94" s="177"/>
      <c r="E94" s="177"/>
      <c r="F94" s="177"/>
      <c r="G94" s="177"/>
      <c r="H94" s="177"/>
      <c r="I94" s="178"/>
      <c r="J94" s="179" t="s">
        <v>116</v>
      </c>
      <c r="K94" s="177"/>
      <c r="L94" s="41"/>
    </row>
    <row r="95" spans="2:12" s="1" customFormat="1" ht="10.3" customHeight="1">
      <c r="B95" s="36"/>
      <c r="C95" s="37"/>
      <c r="D95" s="37"/>
      <c r="E95" s="37"/>
      <c r="F95" s="37"/>
      <c r="G95" s="37"/>
      <c r="H95" s="37"/>
      <c r="I95" s="137"/>
      <c r="J95" s="37"/>
      <c r="K95" s="37"/>
      <c r="L95" s="41"/>
    </row>
    <row r="96" spans="2:47" s="1" customFormat="1" ht="22.8" customHeight="1">
      <c r="B96" s="36"/>
      <c r="C96" s="180" t="s">
        <v>117</v>
      </c>
      <c r="D96" s="37"/>
      <c r="E96" s="37"/>
      <c r="F96" s="37"/>
      <c r="G96" s="37"/>
      <c r="H96" s="37"/>
      <c r="I96" s="137"/>
      <c r="J96" s="103">
        <f>J127</f>
        <v>0</v>
      </c>
      <c r="K96" s="37"/>
      <c r="L96" s="41"/>
      <c r="AU96" s="15" t="s">
        <v>118</v>
      </c>
    </row>
    <row r="97" spans="2:12" s="8" customFormat="1" ht="24.95" customHeight="1">
      <c r="B97" s="181"/>
      <c r="C97" s="182"/>
      <c r="D97" s="183" t="s">
        <v>119</v>
      </c>
      <c r="E97" s="184"/>
      <c r="F97" s="184"/>
      <c r="G97" s="184"/>
      <c r="H97" s="184"/>
      <c r="I97" s="185"/>
      <c r="J97" s="186">
        <f>J128</f>
        <v>0</v>
      </c>
      <c r="K97" s="182"/>
      <c r="L97" s="187"/>
    </row>
    <row r="98" spans="2:12" s="8" customFormat="1" ht="24.95" customHeight="1">
      <c r="B98" s="181"/>
      <c r="C98" s="182"/>
      <c r="D98" s="183" t="s">
        <v>120</v>
      </c>
      <c r="E98" s="184"/>
      <c r="F98" s="184"/>
      <c r="G98" s="184"/>
      <c r="H98" s="184"/>
      <c r="I98" s="185"/>
      <c r="J98" s="186">
        <f>J133</f>
        <v>0</v>
      </c>
      <c r="K98" s="182"/>
      <c r="L98" s="187"/>
    </row>
    <row r="99" spans="2:12" s="9" customFormat="1" ht="19.9" customHeight="1">
      <c r="B99" s="188"/>
      <c r="C99" s="189"/>
      <c r="D99" s="190" t="s">
        <v>121</v>
      </c>
      <c r="E99" s="191"/>
      <c r="F99" s="191"/>
      <c r="G99" s="191"/>
      <c r="H99" s="191"/>
      <c r="I99" s="192"/>
      <c r="J99" s="193">
        <f>J134</f>
        <v>0</v>
      </c>
      <c r="K99" s="189"/>
      <c r="L99" s="194"/>
    </row>
    <row r="100" spans="2:12" s="9" customFormat="1" ht="19.9" customHeight="1">
      <c r="B100" s="188"/>
      <c r="C100" s="189"/>
      <c r="D100" s="190" t="s">
        <v>122</v>
      </c>
      <c r="E100" s="191"/>
      <c r="F100" s="191"/>
      <c r="G100" s="191"/>
      <c r="H100" s="191"/>
      <c r="I100" s="192"/>
      <c r="J100" s="193">
        <f>J145</f>
        <v>0</v>
      </c>
      <c r="K100" s="189"/>
      <c r="L100" s="194"/>
    </row>
    <row r="101" spans="2:12" s="9" customFormat="1" ht="19.9" customHeight="1">
      <c r="B101" s="188"/>
      <c r="C101" s="189"/>
      <c r="D101" s="190" t="s">
        <v>123</v>
      </c>
      <c r="E101" s="191"/>
      <c r="F101" s="191"/>
      <c r="G101" s="191"/>
      <c r="H101" s="191"/>
      <c r="I101" s="192"/>
      <c r="J101" s="193">
        <f>J150</f>
        <v>0</v>
      </c>
      <c r="K101" s="189"/>
      <c r="L101" s="194"/>
    </row>
    <row r="102" spans="2:12" s="9" customFormat="1" ht="19.9" customHeight="1">
      <c r="B102" s="188"/>
      <c r="C102" s="189"/>
      <c r="D102" s="190" t="s">
        <v>124</v>
      </c>
      <c r="E102" s="191"/>
      <c r="F102" s="191"/>
      <c r="G102" s="191"/>
      <c r="H102" s="191"/>
      <c r="I102" s="192"/>
      <c r="J102" s="193">
        <f>J159</f>
        <v>0</v>
      </c>
      <c r="K102" s="189"/>
      <c r="L102" s="194"/>
    </row>
    <row r="103" spans="2:12" s="9" customFormat="1" ht="19.9" customHeight="1">
      <c r="B103" s="188"/>
      <c r="C103" s="189"/>
      <c r="D103" s="190" t="s">
        <v>125</v>
      </c>
      <c r="E103" s="191"/>
      <c r="F103" s="191"/>
      <c r="G103" s="191"/>
      <c r="H103" s="191"/>
      <c r="I103" s="192"/>
      <c r="J103" s="193">
        <f>J164</f>
        <v>0</v>
      </c>
      <c r="K103" s="189"/>
      <c r="L103" s="194"/>
    </row>
    <row r="104" spans="2:12" s="8" customFormat="1" ht="24.95" customHeight="1">
      <c r="B104" s="181"/>
      <c r="C104" s="182"/>
      <c r="D104" s="183" t="s">
        <v>126</v>
      </c>
      <c r="E104" s="184"/>
      <c r="F104" s="184"/>
      <c r="G104" s="184"/>
      <c r="H104" s="184"/>
      <c r="I104" s="185"/>
      <c r="J104" s="186">
        <f>J166</f>
        <v>0</v>
      </c>
      <c r="K104" s="182"/>
      <c r="L104" s="187"/>
    </row>
    <row r="105" spans="2:12" s="9" customFormat="1" ht="19.9" customHeight="1">
      <c r="B105" s="188"/>
      <c r="C105" s="189"/>
      <c r="D105" s="190" t="s">
        <v>127</v>
      </c>
      <c r="E105" s="191"/>
      <c r="F105" s="191"/>
      <c r="G105" s="191"/>
      <c r="H105" s="191"/>
      <c r="I105" s="192"/>
      <c r="J105" s="193">
        <f>J167</f>
        <v>0</v>
      </c>
      <c r="K105" s="189"/>
      <c r="L105" s="194"/>
    </row>
    <row r="106" spans="2:12" s="9" customFormat="1" ht="19.9" customHeight="1">
      <c r="B106" s="188"/>
      <c r="C106" s="189"/>
      <c r="D106" s="190" t="s">
        <v>128</v>
      </c>
      <c r="E106" s="191"/>
      <c r="F106" s="191"/>
      <c r="G106" s="191"/>
      <c r="H106" s="191"/>
      <c r="I106" s="192"/>
      <c r="J106" s="193">
        <f>J169</f>
        <v>0</v>
      </c>
      <c r="K106" s="189"/>
      <c r="L106" s="194"/>
    </row>
    <row r="107" spans="2:12" s="9" customFormat="1" ht="19.9" customHeight="1">
      <c r="B107" s="188"/>
      <c r="C107" s="189"/>
      <c r="D107" s="190" t="s">
        <v>129</v>
      </c>
      <c r="E107" s="191"/>
      <c r="F107" s="191"/>
      <c r="G107" s="191"/>
      <c r="H107" s="191"/>
      <c r="I107" s="192"/>
      <c r="J107" s="193">
        <f>J174</f>
        <v>0</v>
      </c>
      <c r="K107" s="189"/>
      <c r="L107" s="194"/>
    </row>
    <row r="108" spans="2:12" s="1" customFormat="1" ht="21.8" customHeight="1">
      <c r="B108" s="36"/>
      <c r="C108" s="37"/>
      <c r="D108" s="37"/>
      <c r="E108" s="37"/>
      <c r="F108" s="37"/>
      <c r="G108" s="37"/>
      <c r="H108" s="37"/>
      <c r="I108" s="137"/>
      <c r="J108" s="37"/>
      <c r="K108" s="37"/>
      <c r="L108" s="41"/>
    </row>
    <row r="109" spans="2:12" s="1" customFormat="1" ht="6.95" customHeight="1">
      <c r="B109" s="59"/>
      <c r="C109" s="60"/>
      <c r="D109" s="60"/>
      <c r="E109" s="60"/>
      <c r="F109" s="60"/>
      <c r="G109" s="60"/>
      <c r="H109" s="60"/>
      <c r="I109" s="171"/>
      <c r="J109" s="60"/>
      <c r="K109" s="60"/>
      <c r="L109" s="41"/>
    </row>
    <row r="113" spans="2:12" s="1" customFormat="1" ht="6.95" customHeight="1">
      <c r="B113" s="61"/>
      <c r="C113" s="62"/>
      <c r="D113" s="62"/>
      <c r="E113" s="62"/>
      <c r="F113" s="62"/>
      <c r="G113" s="62"/>
      <c r="H113" s="62"/>
      <c r="I113" s="174"/>
      <c r="J113" s="62"/>
      <c r="K113" s="62"/>
      <c r="L113" s="41"/>
    </row>
    <row r="114" spans="2:12" s="1" customFormat="1" ht="24.95" customHeight="1">
      <c r="B114" s="36"/>
      <c r="C114" s="21" t="s">
        <v>130</v>
      </c>
      <c r="D114" s="37"/>
      <c r="E114" s="37"/>
      <c r="F114" s="37"/>
      <c r="G114" s="37"/>
      <c r="H114" s="37"/>
      <c r="I114" s="137"/>
      <c r="J114" s="37"/>
      <c r="K114" s="37"/>
      <c r="L114" s="41"/>
    </row>
    <row r="115" spans="2:12" s="1" customFormat="1" ht="6.95" customHeight="1">
      <c r="B115" s="36"/>
      <c r="C115" s="37"/>
      <c r="D115" s="37"/>
      <c r="E115" s="37"/>
      <c r="F115" s="37"/>
      <c r="G115" s="37"/>
      <c r="H115" s="37"/>
      <c r="I115" s="137"/>
      <c r="J115" s="37"/>
      <c r="K115" s="37"/>
      <c r="L115" s="41"/>
    </row>
    <row r="116" spans="2:12" s="1" customFormat="1" ht="12" customHeight="1">
      <c r="B116" s="36"/>
      <c r="C116" s="30" t="s">
        <v>16</v>
      </c>
      <c r="D116" s="37"/>
      <c r="E116" s="37"/>
      <c r="F116" s="37"/>
      <c r="G116" s="37"/>
      <c r="H116" s="37"/>
      <c r="I116" s="137"/>
      <c r="J116" s="37"/>
      <c r="K116" s="37"/>
      <c r="L116" s="41"/>
    </row>
    <row r="117" spans="2:12" s="1" customFormat="1" ht="16.5" customHeight="1">
      <c r="B117" s="36"/>
      <c r="C117" s="37"/>
      <c r="D117" s="37"/>
      <c r="E117" s="175" t="str">
        <f>E7</f>
        <v>Obnova dvorních průčelí budovy gymnázia č.p. 304 ve Dvoře Králové nad Labem - I. etapa</v>
      </c>
      <c r="F117" s="30"/>
      <c r="G117" s="30"/>
      <c r="H117" s="30"/>
      <c r="I117" s="137"/>
      <c r="J117" s="37"/>
      <c r="K117" s="37"/>
      <c r="L117" s="41"/>
    </row>
    <row r="118" spans="2:12" s="1" customFormat="1" ht="12" customHeight="1">
      <c r="B118" s="36"/>
      <c r="C118" s="30" t="s">
        <v>110</v>
      </c>
      <c r="D118" s="37"/>
      <c r="E118" s="37"/>
      <c r="F118" s="37"/>
      <c r="G118" s="37"/>
      <c r="H118" s="37"/>
      <c r="I118" s="137"/>
      <c r="J118" s="37"/>
      <c r="K118" s="37"/>
      <c r="L118" s="41"/>
    </row>
    <row r="119" spans="2:12" s="1" customFormat="1" ht="16.5" customHeight="1">
      <c r="B119" s="36"/>
      <c r="C119" s="37"/>
      <c r="D119" s="37"/>
      <c r="E119" s="69" t="str">
        <f>E9</f>
        <v>2014_11 - Východní průčelí západního křídla - sanace podzemní části</v>
      </c>
      <c r="F119" s="37"/>
      <c r="G119" s="37"/>
      <c r="H119" s="37"/>
      <c r="I119" s="137"/>
      <c r="J119" s="37"/>
      <c r="K119" s="37"/>
      <c r="L119" s="41"/>
    </row>
    <row r="120" spans="2:12" s="1" customFormat="1" ht="6.95" customHeight="1">
      <c r="B120" s="36"/>
      <c r="C120" s="37"/>
      <c r="D120" s="37"/>
      <c r="E120" s="37"/>
      <c r="F120" s="37"/>
      <c r="G120" s="37"/>
      <c r="H120" s="37"/>
      <c r="I120" s="137"/>
      <c r="J120" s="37"/>
      <c r="K120" s="37"/>
      <c r="L120" s="41"/>
    </row>
    <row r="121" spans="2:12" s="1" customFormat="1" ht="12" customHeight="1">
      <c r="B121" s="36"/>
      <c r="C121" s="30" t="s">
        <v>22</v>
      </c>
      <c r="D121" s="37"/>
      <c r="E121" s="37"/>
      <c r="F121" s="25" t="str">
        <f>F12</f>
        <v xml:space="preserve"> </v>
      </c>
      <c r="G121" s="37"/>
      <c r="H121" s="37"/>
      <c r="I121" s="140" t="s">
        <v>24</v>
      </c>
      <c r="J121" s="72" t="str">
        <f>IF(J12="","",J12)</f>
        <v>11. 1. 2021</v>
      </c>
      <c r="K121" s="37"/>
      <c r="L121" s="41"/>
    </row>
    <row r="122" spans="2:12" s="1" customFormat="1" ht="6.95" customHeight="1">
      <c r="B122" s="36"/>
      <c r="C122" s="37"/>
      <c r="D122" s="37"/>
      <c r="E122" s="37"/>
      <c r="F122" s="37"/>
      <c r="G122" s="37"/>
      <c r="H122" s="37"/>
      <c r="I122" s="137"/>
      <c r="J122" s="37"/>
      <c r="K122" s="37"/>
      <c r="L122" s="41"/>
    </row>
    <row r="123" spans="2:12" s="1" customFormat="1" ht="27.9" customHeight="1">
      <c r="B123" s="36"/>
      <c r="C123" s="30" t="s">
        <v>28</v>
      </c>
      <c r="D123" s="37"/>
      <c r="E123" s="37"/>
      <c r="F123" s="25" t="str">
        <f>E15</f>
        <v>Město Dvůr Králové nad Labem</v>
      </c>
      <c r="G123" s="37"/>
      <c r="H123" s="37"/>
      <c r="I123" s="140" t="s">
        <v>36</v>
      </c>
      <c r="J123" s="34" t="str">
        <f>E21</f>
        <v>Ing. Miloš Kudrnovský</v>
      </c>
      <c r="K123" s="37"/>
      <c r="L123" s="41"/>
    </row>
    <row r="124" spans="2:12" s="1" customFormat="1" ht="27.9" customHeight="1">
      <c r="B124" s="36"/>
      <c r="C124" s="30" t="s">
        <v>34</v>
      </c>
      <c r="D124" s="37"/>
      <c r="E124" s="37"/>
      <c r="F124" s="25" t="str">
        <f>IF(E18="","",E18)</f>
        <v>Vyplň údaj</v>
      </c>
      <c r="G124" s="37"/>
      <c r="H124" s="37"/>
      <c r="I124" s="140" t="s">
        <v>39</v>
      </c>
      <c r="J124" s="34" t="str">
        <f>E24</f>
        <v>Ing. Miloš Kudrnovský</v>
      </c>
      <c r="K124" s="37"/>
      <c r="L124" s="41"/>
    </row>
    <row r="125" spans="2:12" s="1" customFormat="1" ht="10.3" customHeight="1">
      <c r="B125" s="36"/>
      <c r="C125" s="37"/>
      <c r="D125" s="37"/>
      <c r="E125" s="37"/>
      <c r="F125" s="37"/>
      <c r="G125" s="37"/>
      <c r="H125" s="37"/>
      <c r="I125" s="137"/>
      <c r="J125" s="37"/>
      <c r="K125" s="37"/>
      <c r="L125" s="41"/>
    </row>
    <row r="126" spans="2:20" s="10" customFormat="1" ht="29.25" customHeight="1">
      <c r="B126" s="195"/>
      <c r="C126" s="196" t="s">
        <v>131</v>
      </c>
      <c r="D126" s="197" t="s">
        <v>69</v>
      </c>
      <c r="E126" s="197" t="s">
        <v>65</v>
      </c>
      <c r="F126" s="197" t="s">
        <v>66</v>
      </c>
      <c r="G126" s="197" t="s">
        <v>132</v>
      </c>
      <c r="H126" s="197" t="s">
        <v>133</v>
      </c>
      <c r="I126" s="198" t="s">
        <v>134</v>
      </c>
      <c r="J126" s="199" t="s">
        <v>116</v>
      </c>
      <c r="K126" s="200" t="s">
        <v>135</v>
      </c>
      <c r="L126" s="201"/>
      <c r="M126" s="93" t="s">
        <v>1</v>
      </c>
      <c r="N126" s="94" t="s">
        <v>48</v>
      </c>
      <c r="O126" s="94" t="s">
        <v>136</v>
      </c>
      <c r="P126" s="94" t="s">
        <v>137</v>
      </c>
      <c r="Q126" s="94" t="s">
        <v>138</v>
      </c>
      <c r="R126" s="94" t="s">
        <v>139</v>
      </c>
      <c r="S126" s="94" t="s">
        <v>140</v>
      </c>
      <c r="T126" s="95" t="s">
        <v>141</v>
      </c>
    </row>
    <row r="127" spans="2:63" s="1" customFormat="1" ht="22.8" customHeight="1">
      <c r="B127" s="36"/>
      <c r="C127" s="100" t="s">
        <v>142</v>
      </c>
      <c r="D127" s="37"/>
      <c r="E127" s="37"/>
      <c r="F127" s="37"/>
      <c r="G127" s="37"/>
      <c r="H127" s="37"/>
      <c r="I127" s="137"/>
      <c r="J127" s="202">
        <f>BK127</f>
        <v>0</v>
      </c>
      <c r="K127" s="37"/>
      <c r="L127" s="41"/>
      <c r="M127" s="96"/>
      <c r="N127" s="97"/>
      <c r="O127" s="97"/>
      <c r="P127" s="203">
        <f>P128+P133+P166</f>
        <v>0</v>
      </c>
      <c r="Q127" s="97"/>
      <c r="R127" s="203">
        <f>R128+R133+R166</f>
        <v>2.69455823</v>
      </c>
      <c r="S127" s="97"/>
      <c r="T127" s="204">
        <f>T128+T133+T166</f>
        <v>109.7897106</v>
      </c>
      <c r="AT127" s="15" t="s">
        <v>83</v>
      </c>
      <c r="AU127" s="15" t="s">
        <v>118</v>
      </c>
      <c r="BK127" s="205">
        <f>BK128+BK133+BK166</f>
        <v>0</v>
      </c>
    </row>
    <row r="128" spans="2:63" s="11" customFormat="1" ht="25.9" customHeight="1">
      <c r="B128" s="206"/>
      <c r="C128" s="207"/>
      <c r="D128" s="208" t="s">
        <v>83</v>
      </c>
      <c r="E128" s="209" t="s">
        <v>143</v>
      </c>
      <c r="F128" s="209" t="s">
        <v>144</v>
      </c>
      <c r="G128" s="207"/>
      <c r="H128" s="207"/>
      <c r="I128" s="210"/>
      <c r="J128" s="211">
        <f>BK128</f>
        <v>0</v>
      </c>
      <c r="K128" s="207"/>
      <c r="L128" s="212"/>
      <c r="M128" s="213"/>
      <c r="N128" s="214"/>
      <c r="O128" s="214"/>
      <c r="P128" s="215">
        <f>SUM(P129:P132)</f>
        <v>0</v>
      </c>
      <c r="Q128" s="214"/>
      <c r="R128" s="215">
        <f>SUM(R129:R132)</f>
        <v>0</v>
      </c>
      <c r="S128" s="214"/>
      <c r="T128" s="216">
        <f>SUM(T129:T132)</f>
        <v>0</v>
      </c>
      <c r="AR128" s="217" t="s">
        <v>21</v>
      </c>
      <c r="AT128" s="218" t="s">
        <v>83</v>
      </c>
      <c r="AU128" s="218" t="s">
        <v>84</v>
      </c>
      <c r="AY128" s="217" t="s">
        <v>145</v>
      </c>
      <c r="BK128" s="219">
        <f>SUM(BK129:BK132)</f>
        <v>0</v>
      </c>
    </row>
    <row r="129" spans="2:65" s="1" customFormat="1" ht="24" customHeight="1">
      <c r="B129" s="36"/>
      <c r="C129" s="220" t="s">
        <v>146</v>
      </c>
      <c r="D129" s="220" t="s">
        <v>147</v>
      </c>
      <c r="E129" s="221" t="s">
        <v>148</v>
      </c>
      <c r="F129" s="222" t="s">
        <v>149</v>
      </c>
      <c r="G129" s="223" t="s">
        <v>150</v>
      </c>
      <c r="H129" s="224">
        <v>2</v>
      </c>
      <c r="I129" s="225"/>
      <c r="J129" s="226">
        <f>ROUND(I129*H129,2)</f>
        <v>0</v>
      </c>
      <c r="K129" s="222" t="s">
        <v>1</v>
      </c>
      <c r="L129" s="41"/>
      <c r="M129" s="227" t="s">
        <v>1</v>
      </c>
      <c r="N129" s="228" t="s">
        <v>49</v>
      </c>
      <c r="O129" s="84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AR129" s="231" t="s">
        <v>151</v>
      </c>
      <c r="AT129" s="231" t="s">
        <v>147</v>
      </c>
      <c r="AU129" s="231" t="s">
        <v>21</v>
      </c>
      <c r="AY129" s="15" t="s">
        <v>145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5" t="s">
        <v>21</v>
      </c>
      <c r="BK129" s="232">
        <f>ROUND(I129*H129,2)</f>
        <v>0</v>
      </c>
      <c r="BL129" s="15" t="s">
        <v>151</v>
      </c>
      <c r="BM129" s="231" t="s">
        <v>152</v>
      </c>
    </row>
    <row r="130" spans="2:65" s="1" customFormat="1" ht="24" customHeight="1">
      <c r="B130" s="36"/>
      <c r="C130" s="220" t="s">
        <v>153</v>
      </c>
      <c r="D130" s="220" t="s">
        <v>147</v>
      </c>
      <c r="E130" s="221" t="s">
        <v>154</v>
      </c>
      <c r="F130" s="222" t="s">
        <v>155</v>
      </c>
      <c r="G130" s="223" t="s">
        <v>150</v>
      </c>
      <c r="H130" s="224">
        <v>20</v>
      </c>
      <c r="I130" s="225"/>
      <c r="J130" s="226">
        <f>ROUND(I130*H130,2)</f>
        <v>0</v>
      </c>
      <c r="K130" s="222" t="s">
        <v>1</v>
      </c>
      <c r="L130" s="41"/>
      <c r="M130" s="227" t="s">
        <v>1</v>
      </c>
      <c r="N130" s="228" t="s">
        <v>49</v>
      </c>
      <c r="O130" s="84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AR130" s="231" t="s">
        <v>151</v>
      </c>
      <c r="AT130" s="231" t="s">
        <v>147</v>
      </c>
      <c r="AU130" s="231" t="s">
        <v>21</v>
      </c>
      <c r="AY130" s="15" t="s">
        <v>145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5" t="s">
        <v>21</v>
      </c>
      <c r="BK130" s="232">
        <f>ROUND(I130*H130,2)</f>
        <v>0</v>
      </c>
      <c r="BL130" s="15" t="s">
        <v>151</v>
      </c>
      <c r="BM130" s="231" t="s">
        <v>156</v>
      </c>
    </row>
    <row r="131" spans="2:51" s="12" customFormat="1" ht="12">
      <c r="B131" s="233"/>
      <c r="C131" s="234"/>
      <c r="D131" s="235" t="s">
        <v>157</v>
      </c>
      <c r="E131" s="236" t="s">
        <v>1</v>
      </c>
      <c r="F131" s="237" t="s">
        <v>158</v>
      </c>
      <c r="G131" s="234"/>
      <c r="H131" s="238">
        <v>20</v>
      </c>
      <c r="I131" s="239"/>
      <c r="J131" s="234"/>
      <c r="K131" s="234"/>
      <c r="L131" s="240"/>
      <c r="M131" s="241"/>
      <c r="N131" s="242"/>
      <c r="O131" s="242"/>
      <c r="P131" s="242"/>
      <c r="Q131" s="242"/>
      <c r="R131" s="242"/>
      <c r="S131" s="242"/>
      <c r="T131" s="243"/>
      <c r="AT131" s="244" t="s">
        <v>157</v>
      </c>
      <c r="AU131" s="244" t="s">
        <v>21</v>
      </c>
      <c r="AV131" s="12" t="s">
        <v>93</v>
      </c>
      <c r="AW131" s="12" t="s">
        <v>38</v>
      </c>
      <c r="AX131" s="12" t="s">
        <v>21</v>
      </c>
      <c r="AY131" s="244" t="s">
        <v>145</v>
      </c>
    </row>
    <row r="132" spans="2:65" s="1" customFormat="1" ht="24" customHeight="1">
      <c r="B132" s="36"/>
      <c r="C132" s="220" t="s">
        <v>159</v>
      </c>
      <c r="D132" s="220" t="s">
        <v>147</v>
      </c>
      <c r="E132" s="221" t="s">
        <v>160</v>
      </c>
      <c r="F132" s="222" t="s">
        <v>161</v>
      </c>
      <c r="G132" s="223" t="s">
        <v>150</v>
      </c>
      <c r="H132" s="224">
        <v>2</v>
      </c>
      <c r="I132" s="225"/>
      <c r="J132" s="226">
        <f>ROUND(I132*H132,2)</f>
        <v>0</v>
      </c>
      <c r="K132" s="222" t="s">
        <v>162</v>
      </c>
      <c r="L132" s="41"/>
      <c r="M132" s="227" t="s">
        <v>1</v>
      </c>
      <c r="N132" s="228" t="s">
        <v>49</v>
      </c>
      <c r="O132" s="84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AR132" s="231" t="s">
        <v>151</v>
      </c>
      <c r="AT132" s="231" t="s">
        <v>147</v>
      </c>
      <c r="AU132" s="231" t="s">
        <v>21</v>
      </c>
      <c r="AY132" s="15" t="s">
        <v>145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5" t="s">
        <v>21</v>
      </c>
      <c r="BK132" s="232">
        <f>ROUND(I132*H132,2)</f>
        <v>0</v>
      </c>
      <c r="BL132" s="15" t="s">
        <v>151</v>
      </c>
      <c r="BM132" s="231" t="s">
        <v>163</v>
      </c>
    </row>
    <row r="133" spans="2:63" s="11" customFormat="1" ht="25.9" customHeight="1">
      <c r="B133" s="206"/>
      <c r="C133" s="207"/>
      <c r="D133" s="208" t="s">
        <v>83</v>
      </c>
      <c r="E133" s="209" t="s">
        <v>164</v>
      </c>
      <c r="F133" s="209" t="s">
        <v>165</v>
      </c>
      <c r="G133" s="207"/>
      <c r="H133" s="207"/>
      <c r="I133" s="210"/>
      <c r="J133" s="211">
        <f>BK133</f>
        <v>0</v>
      </c>
      <c r="K133" s="207"/>
      <c r="L133" s="212"/>
      <c r="M133" s="213"/>
      <c r="N133" s="214"/>
      <c r="O133" s="214"/>
      <c r="P133" s="215">
        <f>P134+P145+P150+P159+P164</f>
        <v>0</v>
      </c>
      <c r="Q133" s="214"/>
      <c r="R133" s="215">
        <f>R134+R145+R150+R159+R164</f>
        <v>2.60939822</v>
      </c>
      <c r="S133" s="214"/>
      <c r="T133" s="216">
        <f>T134+T145+T150+T159+T164</f>
        <v>109.7897106</v>
      </c>
      <c r="AR133" s="217" t="s">
        <v>21</v>
      </c>
      <c r="AT133" s="218" t="s">
        <v>83</v>
      </c>
      <c r="AU133" s="218" t="s">
        <v>84</v>
      </c>
      <c r="AY133" s="217" t="s">
        <v>145</v>
      </c>
      <c r="BK133" s="219">
        <f>BK134+BK145+BK150+BK159+BK164</f>
        <v>0</v>
      </c>
    </row>
    <row r="134" spans="2:63" s="11" customFormat="1" ht="22.8" customHeight="1">
      <c r="B134" s="206"/>
      <c r="C134" s="207"/>
      <c r="D134" s="208" t="s">
        <v>83</v>
      </c>
      <c r="E134" s="245" t="s">
        <v>21</v>
      </c>
      <c r="F134" s="245" t="s">
        <v>166</v>
      </c>
      <c r="G134" s="207"/>
      <c r="H134" s="207"/>
      <c r="I134" s="210"/>
      <c r="J134" s="246">
        <f>BK134</f>
        <v>0</v>
      </c>
      <c r="K134" s="207"/>
      <c r="L134" s="212"/>
      <c r="M134" s="213"/>
      <c r="N134" s="214"/>
      <c r="O134" s="214"/>
      <c r="P134" s="215">
        <f>SUM(P135:P144)</f>
        <v>0</v>
      </c>
      <c r="Q134" s="214"/>
      <c r="R134" s="215">
        <f>SUM(R135:R144)</f>
        <v>0.03741696</v>
      </c>
      <c r="S134" s="214"/>
      <c r="T134" s="216">
        <f>SUM(T135:T144)</f>
        <v>106.906</v>
      </c>
      <c r="AR134" s="217" t="s">
        <v>21</v>
      </c>
      <c r="AT134" s="218" t="s">
        <v>83</v>
      </c>
      <c r="AU134" s="218" t="s">
        <v>21</v>
      </c>
      <c r="AY134" s="217" t="s">
        <v>145</v>
      </c>
      <c r="BK134" s="219">
        <f>SUM(BK135:BK144)</f>
        <v>0</v>
      </c>
    </row>
    <row r="135" spans="2:65" s="1" customFormat="1" ht="24" customHeight="1">
      <c r="B135" s="36"/>
      <c r="C135" s="220" t="s">
        <v>93</v>
      </c>
      <c r="D135" s="220" t="s">
        <v>147</v>
      </c>
      <c r="E135" s="221" t="s">
        <v>167</v>
      </c>
      <c r="F135" s="222" t="s">
        <v>168</v>
      </c>
      <c r="G135" s="223" t="s">
        <v>169</v>
      </c>
      <c r="H135" s="224">
        <v>53.453</v>
      </c>
      <c r="I135" s="225"/>
      <c r="J135" s="226">
        <f>ROUND(I135*H135,2)</f>
        <v>0</v>
      </c>
      <c r="K135" s="222" t="s">
        <v>1</v>
      </c>
      <c r="L135" s="41"/>
      <c r="M135" s="227" t="s">
        <v>1</v>
      </c>
      <c r="N135" s="228" t="s">
        <v>49</v>
      </c>
      <c r="O135" s="84"/>
      <c r="P135" s="229">
        <f>O135*H135</f>
        <v>0</v>
      </c>
      <c r="Q135" s="229">
        <v>0</v>
      </c>
      <c r="R135" s="229">
        <f>Q135*H135</f>
        <v>0</v>
      </c>
      <c r="S135" s="229">
        <v>2</v>
      </c>
      <c r="T135" s="230">
        <f>S135*H135</f>
        <v>106.906</v>
      </c>
      <c r="AR135" s="231" t="s">
        <v>151</v>
      </c>
      <c r="AT135" s="231" t="s">
        <v>147</v>
      </c>
      <c r="AU135" s="231" t="s">
        <v>93</v>
      </c>
      <c r="AY135" s="15" t="s">
        <v>145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5" t="s">
        <v>21</v>
      </c>
      <c r="BK135" s="232">
        <f>ROUND(I135*H135,2)</f>
        <v>0</v>
      </c>
      <c r="BL135" s="15" t="s">
        <v>151</v>
      </c>
      <c r="BM135" s="231" t="s">
        <v>170</v>
      </c>
    </row>
    <row r="136" spans="2:51" s="12" customFormat="1" ht="12">
      <c r="B136" s="233"/>
      <c r="C136" s="234"/>
      <c r="D136" s="235" t="s">
        <v>157</v>
      </c>
      <c r="E136" s="236" t="s">
        <v>1</v>
      </c>
      <c r="F136" s="237" t="s">
        <v>171</v>
      </c>
      <c r="G136" s="234"/>
      <c r="H136" s="238">
        <v>53.453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AT136" s="244" t="s">
        <v>157</v>
      </c>
      <c r="AU136" s="244" t="s">
        <v>93</v>
      </c>
      <c r="AV136" s="12" t="s">
        <v>93</v>
      </c>
      <c r="AW136" s="12" t="s">
        <v>38</v>
      </c>
      <c r="AX136" s="12" t="s">
        <v>21</v>
      </c>
      <c r="AY136" s="244" t="s">
        <v>145</v>
      </c>
    </row>
    <row r="137" spans="2:65" s="1" customFormat="1" ht="24" customHeight="1">
      <c r="B137" s="36"/>
      <c r="C137" s="220" t="s">
        <v>172</v>
      </c>
      <c r="D137" s="220" t="s">
        <v>147</v>
      </c>
      <c r="E137" s="221" t="s">
        <v>173</v>
      </c>
      <c r="F137" s="222" t="s">
        <v>174</v>
      </c>
      <c r="G137" s="223" t="s">
        <v>169</v>
      </c>
      <c r="H137" s="224">
        <v>53.453</v>
      </c>
      <c r="I137" s="225"/>
      <c r="J137" s="226">
        <f>ROUND(I137*H137,2)</f>
        <v>0</v>
      </c>
      <c r="K137" s="222" t="s">
        <v>1</v>
      </c>
      <c r="L137" s="41"/>
      <c r="M137" s="227" t="s">
        <v>1</v>
      </c>
      <c r="N137" s="228" t="s">
        <v>49</v>
      </c>
      <c r="O137" s="84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AR137" s="231" t="s">
        <v>151</v>
      </c>
      <c r="AT137" s="231" t="s">
        <v>147</v>
      </c>
      <c r="AU137" s="231" t="s">
        <v>93</v>
      </c>
      <c r="AY137" s="15" t="s">
        <v>145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5" t="s">
        <v>21</v>
      </c>
      <c r="BK137" s="232">
        <f>ROUND(I137*H137,2)</f>
        <v>0</v>
      </c>
      <c r="BL137" s="15" t="s">
        <v>151</v>
      </c>
      <c r="BM137" s="231" t="s">
        <v>175</v>
      </c>
    </row>
    <row r="138" spans="2:51" s="12" customFormat="1" ht="12">
      <c r="B138" s="233"/>
      <c r="C138" s="234"/>
      <c r="D138" s="235" t="s">
        <v>157</v>
      </c>
      <c r="E138" s="236" t="s">
        <v>1</v>
      </c>
      <c r="F138" s="237" t="s">
        <v>171</v>
      </c>
      <c r="G138" s="234"/>
      <c r="H138" s="238">
        <v>53.453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AT138" s="244" t="s">
        <v>157</v>
      </c>
      <c r="AU138" s="244" t="s">
        <v>93</v>
      </c>
      <c r="AV138" s="12" t="s">
        <v>93</v>
      </c>
      <c r="AW138" s="12" t="s">
        <v>38</v>
      </c>
      <c r="AX138" s="12" t="s">
        <v>21</v>
      </c>
      <c r="AY138" s="244" t="s">
        <v>145</v>
      </c>
    </row>
    <row r="139" spans="2:65" s="1" customFormat="1" ht="16.5" customHeight="1">
      <c r="B139" s="36"/>
      <c r="C139" s="220" t="s">
        <v>151</v>
      </c>
      <c r="D139" s="220" t="s">
        <v>147</v>
      </c>
      <c r="E139" s="221" t="s">
        <v>176</v>
      </c>
      <c r="F139" s="222" t="s">
        <v>177</v>
      </c>
      <c r="G139" s="223" t="s">
        <v>178</v>
      </c>
      <c r="H139" s="224">
        <v>44.544</v>
      </c>
      <c r="I139" s="225"/>
      <c r="J139" s="226">
        <f>ROUND(I139*H139,2)</f>
        <v>0</v>
      </c>
      <c r="K139" s="222" t="s">
        <v>1</v>
      </c>
      <c r="L139" s="41"/>
      <c r="M139" s="227" t="s">
        <v>1</v>
      </c>
      <c r="N139" s="228" t="s">
        <v>49</v>
      </c>
      <c r="O139" s="84"/>
      <c r="P139" s="229">
        <f>O139*H139</f>
        <v>0</v>
      </c>
      <c r="Q139" s="229">
        <v>0.00084</v>
      </c>
      <c r="R139" s="229">
        <f>Q139*H139</f>
        <v>0.03741696</v>
      </c>
      <c r="S139" s="229">
        <v>0</v>
      </c>
      <c r="T139" s="230">
        <f>S139*H139</f>
        <v>0</v>
      </c>
      <c r="AR139" s="231" t="s">
        <v>151</v>
      </c>
      <c r="AT139" s="231" t="s">
        <v>147</v>
      </c>
      <c r="AU139" s="231" t="s">
        <v>93</v>
      </c>
      <c r="AY139" s="15" t="s">
        <v>145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5" t="s">
        <v>21</v>
      </c>
      <c r="BK139" s="232">
        <f>ROUND(I139*H139,2)</f>
        <v>0</v>
      </c>
      <c r="BL139" s="15" t="s">
        <v>151</v>
      </c>
      <c r="BM139" s="231" t="s">
        <v>179</v>
      </c>
    </row>
    <row r="140" spans="2:51" s="12" customFormat="1" ht="12">
      <c r="B140" s="233"/>
      <c r="C140" s="234"/>
      <c r="D140" s="235" t="s">
        <v>157</v>
      </c>
      <c r="E140" s="236" t="s">
        <v>1</v>
      </c>
      <c r="F140" s="237" t="s">
        <v>180</v>
      </c>
      <c r="G140" s="234"/>
      <c r="H140" s="238">
        <v>44.544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AT140" s="244" t="s">
        <v>157</v>
      </c>
      <c r="AU140" s="244" t="s">
        <v>93</v>
      </c>
      <c r="AV140" s="12" t="s">
        <v>93</v>
      </c>
      <c r="AW140" s="12" t="s">
        <v>38</v>
      </c>
      <c r="AX140" s="12" t="s">
        <v>21</v>
      </c>
      <c r="AY140" s="244" t="s">
        <v>145</v>
      </c>
    </row>
    <row r="141" spans="2:65" s="1" customFormat="1" ht="24" customHeight="1">
      <c r="B141" s="36"/>
      <c r="C141" s="220" t="s">
        <v>181</v>
      </c>
      <c r="D141" s="220" t="s">
        <v>147</v>
      </c>
      <c r="E141" s="221" t="s">
        <v>182</v>
      </c>
      <c r="F141" s="222" t="s">
        <v>183</v>
      </c>
      <c r="G141" s="223" t="s">
        <v>178</v>
      </c>
      <c r="H141" s="224">
        <v>44.544</v>
      </c>
      <c r="I141" s="225"/>
      <c r="J141" s="226">
        <f>ROUND(I141*H141,2)</f>
        <v>0</v>
      </c>
      <c r="K141" s="222" t="s">
        <v>1</v>
      </c>
      <c r="L141" s="41"/>
      <c r="M141" s="227" t="s">
        <v>1</v>
      </c>
      <c r="N141" s="228" t="s">
        <v>49</v>
      </c>
      <c r="O141" s="84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AR141" s="231" t="s">
        <v>151</v>
      </c>
      <c r="AT141" s="231" t="s">
        <v>147</v>
      </c>
      <c r="AU141" s="231" t="s">
        <v>93</v>
      </c>
      <c r="AY141" s="15" t="s">
        <v>145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5" t="s">
        <v>21</v>
      </c>
      <c r="BK141" s="232">
        <f>ROUND(I141*H141,2)</f>
        <v>0</v>
      </c>
      <c r="BL141" s="15" t="s">
        <v>151</v>
      </c>
      <c r="BM141" s="231" t="s">
        <v>184</v>
      </c>
    </row>
    <row r="142" spans="2:51" s="12" customFormat="1" ht="12">
      <c r="B142" s="233"/>
      <c r="C142" s="234"/>
      <c r="D142" s="235" t="s">
        <v>157</v>
      </c>
      <c r="E142" s="236" t="s">
        <v>1</v>
      </c>
      <c r="F142" s="237" t="s">
        <v>180</v>
      </c>
      <c r="G142" s="234"/>
      <c r="H142" s="238">
        <v>44.544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AT142" s="244" t="s">
        <v>157</v>
      </c>
      <c r="AU142" s="244" t="s">
        <v>93</v>
      </c>
      <c r="AV142" s="12" t="s">
        <v>93</v>
      </c>
      <c r="AW142" s="12" t="s">
        <v>38</v>
      </c>
      <c r="AX142" s="12" t="s">
        <v>21</v>
      </c>
      <c r="AY142" s="244" t="s">
        <v>145</v>
      </c>
    </row>
    <row r="143" spans="2:65" s="1" customFormat="1" ht="24" customHeight="1">
      <c r="B143" s="36"/>
      <c r="C143" s="220" t="s">
        <v>185</v>
      </c>
      <c r="D143" s="220" t="s">
        <v>147</v>
      </c>
      <c r="E143" s="221" t="s">
        <v>186</v>
      </c>
      <c r="F143" s="222" t="s">
        <v>187</v>
      </c>
      <c r="G143" s="223" t="s">
        <v>169</v>
      </c>
      <c r="H143" s="224">
        <v>53.453</v>
      </c>
      <c r="I143" s="225"/>
      <c r="J143" s="226">
        <f>ROUND(I143*H143,2)</f>
        <v>0</v>
      </c>
      <c r="K143" s="222" t="s">
        <v>162</v>
      </c>
      <c r="L143" s="41"/>
      <c r="M143" s="227" t="s">
        <v>1</v>
      </c>
      <c r="N143" s="228" t="s">
        <v>49</v>
      </c>
      <c r="O143" s="84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AR143" s="231" t="s">
        <v>151</v>
      </c>
      <c r="AT143" s="231" t="s">
        <v>147</v>
      </c>
      <c r="AU143" s="231" t="s">
        <v>93</v>
      </c>
      <c r="AY143" s="15" t="s">
        <v>145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5" t="s">
        <v>21</v>
      </c>
      <c r="BK143" s="232">
        <f>ROUND(I143*H143,2)</f>
        <v>0</v>
      </c>
      <c r="BL143" s="15" t="s">
        <v>151</v>
      </c>
      <c r="BM143" s="231" t="s">
        <v>188</v>
      </c>
    </row>
    <row r="144" spans="2:51" s="12" customFormat="1" ht="12">
      <c r="B144" s="233"/>
      <c r="C144" s="234"/>
      <c r="D144" s="235" t="s">
        <v>157</v>
      </c>
      <c r="E144" s="236" t="s">
        <v>1</v>
      </c>
      <c r="F144" s="237" t="s">
        <v>171</v>
      </c>
      <c r="G144" s="234"/>
      <c r="H144" s="238">
        <v>53.453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AT144" s="244" t="s">
        <v>157</v>
      </c>
      <c r="AU144" s="244" t="s">
        <v>93</v>
      </c>
      <c r="AV144" s="12" t="s">
        <v>93</v>
      </c>
      <c r="AW144" s="12" t="s">
        <v>38</v>
      </c>
      <c r="AX144" s="12" t="s">
        <v>21</v>
      </c>
      <c r="AY144" s="244" t="s">
        <v>145</v>
      </c>
    </row>
    <row r="145" spans="2:63" s="11" customFormat="1" ht="22.8" customHeight="1">
      <c r="B145" s="206"/>
      <c r="C145" s="207"/>
      <c r="D145" s="208" t="s">
        <v>83</v>
      </c>
      <c r="E145" s="245" t="s">
        <v>172</v>
      </c>
      <c r="F145" s="245" t="s">
        <v>189</v>
      </c>
      <c r="G145" s="207"/>
      <c r="H145" s="207"/>
      <c r="I145" s="210"/>
      <c r="J145" s="246">
        <f>BK145</f>
        <v>0</v>
      </c>
      <c r="K145" s="207"/>
      <c r="L145" s="212"/>
      <c r="M145" s="213"/>
      <c r="N145" s="214"/>
      <c r="O145" s="214"/>
      <c r="P145" s="215">
        <f>SUM(P146:P149)</f>
        <v>0</v>
      </c>
      <c r="Q145" s="214"/>
      <c r="R145" s="215">
        <f>SUM(R146:R149)</f>
        <v>1.34373404</v>
      </c>
      <c r="S145" s="214"/>
      <c r="T145" s="216">
        <f>SUM(T146:T149)</f>
        <v>0.0011456</v>
      </c>
      <c r="AR145" s="217" t="s">
        <v>21</v>
      </c>
      <c r="AT145" s="218" t="s">
        <v>83</v>
      </c>
      <c r="AU145" s="218" t="s">
        <v>21</v>
      </c>
      <c r="AY145" s="217" t="s">
        <v>145</v>
      </c>
      <c r="BK145" s="219">
        <f>SUM(BK146:BK149)</f>
        <v>0</v>
      </c>
    </row>
    <row r="146" spans="2:65" s="1" customFormat="1" ht="24" customHeight="1">
      <c r="B146" s="36"/>
      <c r="C146" s="220" t="s">
        <v>190</v>
      </c>
      <c r="D146" s="220" t="s">
        <v>147</v>
      </c>
      <c r="E146" s="221" t="s">
        <v>191</v>
      </c>
      <c r="F146" s="222" t="s">
        <v>192</v>
      </c>
      <c r="G146" s="223" t="s">
        <v>178</v>
      </c>
      <c r="H146" s="224">
        <v>4.454</v>
      </c>
      <c r="I146" s="225"/>
      <c r="J146" s="226">
        <f>ROUND(I146*H146,2)</f>
        <v>0</v>
      </c>
      <c r="K146" s="222" t="s">
        <v>1</v>
      </c>
      <c r="L146" s="41"/>
      <c r="M146" s="227" t="s">
        <v>1</v>
      </c>
      <c r="N146" s="228" t="s">
        <v>49</v>
      </c>
      <c r="O146" s="84"/>
      <c r="P146" s="229">
        <f>O146*H146</f>
        <v>0</v>
      </c>
      <c r="Q146" s="229">
        <v>0.28986</v>
      </c>
      <c r="R146" s="229">
        <f>Q146*H146</f>
        <v>1.29103644</v>
      </c>
      <c r="S146" s="229">
        <v>0</v>
      </c>
      <c r="T146" s="230">
        <f>S146*H146</f>
        <v>0</v>
      </c>
      <c r="AR146" s="231" t="s">
        <v>151</v>
      </c>
      <c r="AT146" s="231" t="s">
        <v>147</v>
      </c>
      <c r="AU146" s="231" t="s">
        <v>93</v>
      </c>
      <c r="AY146" s="15" t="s">
        <v>145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5" t="s">
        <v>21</v>
      </c>
      <c r="BK146" s="232">
        <f>ROUND(I146*H146,2)</f>
        <v>0</v>
      </c>
      <c r="BL146" s="15" t="s">
        <v>151</v>
      </c>
      <c r="BM146" s="231" t="s">
        <v>193</v>
      </c>
    </row>
    <row r="147" spans="2:51" s="12" customFormat="1" ht="12">
      <c r="B147" s="233"/>
      <c r="C147" s="234"/>
      <c r="D147" s="235" t="s">
        <v>157</v>
      </c>
      <c r="E147" s="236" t="s">
        <v>1</v>
      </c>
      <c r="F147" s="237" t="s">
        <v>194</v>
      </c>
      <c r="G147" s="234"/>
      <c r="H147" s="238">
        <v>4.454</v>
      </c>
      <c r="I147" s="239"/>
      <c r="J147" s="234"/>
      <c r="K147" s="234"/>
      <c r="L147" s="240"/>
      <c r="M147" s="241"/>
      <c r="N147" s="242"/>
      <c r="O147" s="242"/>
      <c r="P147" s="242"/>
      <c r="Q147" s="242"/>
      <c r="R147" s="242"/>
      <c r="S147" s="242"/>
      <c r="T147" s="243"/>
      <c r="AT147" s="244" t="s">
        <v>157</v>
      </c>
      <c r="AU147" s="244" t="s">
        <v>93</v>
      </c>
      <c r="AV147" s="12" t="s">
        <v>93</v>
      </c>
      <c r="AW147" s="12" t="s">
        <v>38</v>
      </c>
      <c r="AX147" s="12" t="s">
        <v>21</v>
      </c>
      <c r="AY147" s="244" t="s">
        <v>145</v>
      </c>
    </row>
    <row r="148" spans="2:65" s="1" customFormat="1" ht="24" customHeight="1">
      <c r="B148" s="36"/>
      <c r="C148" s="220" t="s">
        <v>8</v>
      </c>
      <c r="D148" s="220" t="s">
        <v>147</v>
      </c>
      <c r="E148" s="221" t="s">
        <v>195</v>
      </c>
      <c r="F148" s="222" t="s">
        <v>196</v>
      </c>
      <c r="G148" s="223" t="s">
        <v>197</v>
      </c>
      <c r="H148" s="224">
        <v>28.64</v>
      </c>
      <c r="I148" s="225"/>
      <c r="J148" s="226">
        <f>ROUND(I148*H148,2)</f>
        <v>0</v>
      </c>
      <c r="K148" s="222" t="s">
        <v>162</v>
      </c>
      <c r="L148" s="41"/>
      <c r="M148" s="227" t="s">
        <v>1</v>
      </c>
      <c r="N148" s="228" t="s">
        <v>49</v>
      </c>
      <c r="O148" s="84"/>
      <c r="P148" s="229">
        <f>O148*H148</f>
        <v>0</v>
      </c>
      <c r="Q148" s="229">
        <v>0.00184</v>
      </c>
      <c r="R148" s="229">
        <f>Q148*H148</f>
        <v>0.052697600000000004</v>
      </c>
      <c r="S148" s="229">
        <v>4E-05</v>
      </c>
      <c r="T148" s="230">
        <f>S148*H148</f>
        <v>0.0011456</v>
      </c>
      <c r="AR148" s="231" t="s">
        <v>151</v>
      </c>
      <c r="AT148" s="231" t="s">
        <v>147</v>
      </c>
      <c r="AU148" s="231" t="s">
        <v>93</v>
      </c>
      <c r="AY148" s="15" t="s">
        <v>145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5" t="s">
        <v>21</v>
      </c>
      <c r="BK148" s="232">
        <f>ROUND(I148*H148,2)</f>
        <v>0</v>
      </c>
      <c r="BL148" s="15" t="s">
        <v>151</v>
      </c>
      <c r="BM148" s="231" t="s">
        <v>198</v>
      </c>
    </row>
    <row r="149" spans="2:51" s="12" customFormat="1" ht="12">
      <c r="B149" s="233"/>
      <c r="C149" s="234"/>
      <c r="D149" s="235" t="s">
        <v>157</v>
      </c>
      <c r="E149" s="236" t="s">
        <v>1</v>
      </c>
      <c r="F149" s="237" t="s">
        <v>199</v>
      </c>
      <c r="G149" s="234"/>
      <c r="H149" s="238">
        <v>28.64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AT149" s="244" t="s">
        <v>157</v>
      </c>
      <c r="AU149" s="244" t="s">
        <v>93</v>
      </c>
      <c r="AV149" s="12" t="s">
        <v>93</v>
      </c>
      <c r="AW149" s="12" t="s">
        <v>38</v>
      </c>
      <c r="AX149" s="12" t="s">
        <v>21</v>
      </c>
      <c r="AY149" s="244" t="s">
        <v>145</v>
      </c>
    </row>
    <row r="150" spans="2:63" s="11" customFormat="1" ht="22.8" customHeight="1">
      <c r="B150" s="206"/>
      <c r="C150" s="207"/>
      <c r="D150" s="208" t="s">
        <v>83</v>
      </c>
      <c r="E150" s="245" t="s">
        <v>200</v>
      </c>
      <c r="F150" s="245" t="s">
        <v>201</v>
      </c>
      <c r="G150" s="207"/>
      <c r="H150" s="207"/>
      <c r="I150" s="210"/>
      <c r="J150" s="246">
        <f>BK150</f>
        <v>0</v>
      </c>
      <c r="K150" s="207"/>
      <c r="L150" s="212"/>
      <c r="M150" s="213"/>
      <c r="N150" s="214"/>
      <c r="O150" s="214"/>
      <c r="P150" s="215">
        <f>SUM(P151:P158)</f>
        <v>0</v>
      </c>
      <c r="Q150" s="214"/>
      <c r="R150" s="215">
        <f>SUM(R151:R158)</f>
        <v>1.22824722</v>
      </c>
      <c r="S150" s="214"/>
      <c r="T150" s="216">
        <f>SUM(T151:T158)</f>
        <v>0</v>
      </c>
      <c r="AR150" s="217" t="s">
        <v>21</v>
      </c>
      <c r="AT150" s="218" t="s">
        <v>83</v>
      </c>
      <c r="AU150" s="218" t="s">
        <v>21</v>
      </c>
      <c r="AY150" s="217" t="s">
        <v>145</v>
      </c>
      <c r="BK150" s="219">
        <f>SUM(BK151:BK158)</f>
        <v>0</v>
      </c>
    </row>
    <row r="151" spans="2:65" s="1" customFormat="1" ht="24" customHeight="1">
      <c r="B151" s="36"/>
      <c r="C151" s="220" t="s">
        <v>202</v>
      </c>
      <c r="D151" s="220" t="s">
        <v>147</v>
      </c>
      <c r="E151" s="221" t="s">
        <v>203</v>
      </c>
      <c r="F151" s="222" t="s">
        <v>204</v>
      </c>
      <c r="G151" s="223" t="s">
        <v>178</v>
      </c>
      <c r="H151" s="224">
        <v>27.453</v>
      </c>
      <c r="I151" s="225"/>
      <c r="J151" s="226">
        <f>ROUND(I151*H151,2)</f>
        <v>0</v>
      </c>
      <c r="K151" s="222" t="s">
        <v>162</v>
      </c>
      <c r="L151" s="41"/>
      <c r="M151" s="227" t="s">
        <v>1</v>
      </c>
      <c r="N151" s="228" t="s">
        <v>49</v>
      </c>
      <c r="O151" s="84"/>
      <c r="P151" s="229">
        <f>O151*H151</f>
        <v>0</v>
      </c>
      <c r="Q151" s="229">
        <v>0.01838</v>
      </c>
      <c r="R151" s="229">
        <f>Q151*H151</f>
        <v>0.50458614</v>
      </c>
      <c r="S151" s="229">
        <v>0</v>
      </c>
      <c r="T151" s="230">
        <f>S151*H151</f>
        <v>0</v>
      </c>
      <c r="AR151" s="231" t="s">
        <v>151</v>
      </c>
      <c r="AT151" s="231" t="s">
        <v>147</v>
      </c>
      <c r="AU151" s="231" t="s">
        <v>93</v>
      </c>
      <c r="AY151" s="15" t="s">
        <v>145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5" t="s">
        <v>21</v>
      </c>
      <c r="BK151" s="232">
        <f>ROUND(I151*H151,2)</f>
        <v>0</v>
      </c>
      <c r="BL151" s="15" t="s">
        <v>151</v>
      </c>
      <c r="BM151" s="231" t="s">
        <v>205</v>
      </c>
    </row>
    <row r="152" spans="2:51" s="12" customFormat="1" ht="12">
      <c r="B152" s="233"/>
      <c r="C152" s="234"/>
      <c r="D152" s="235" t="s">
        <v>157</v>
      </c>
      <c r="E152" s="236" t="s">
        <v>1</v>
      </c>
      <c r="F152" s="237" t="s">
        <v>206</v>
      </c>
      <c r="G152" s="234"/>
      <c r="H152" s="238">
        <v>27.453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AT152" s="244" t="s">
        <v>157</v>
      </c>
      <c r="AU152" s="244" t="s">
        <v>93</v>
      </c>
      <c r="AV152" s="12" t="s">
        <v>93</v>
      </c>
      <c r="AW152" s="12" t="s">
        <v>38</v>
      </c>
      <c r="AX152" s="12" t="s">
        <v>21</v>
      </c>
      <c r="AY152" s="244" t="s">
        <v>145</v>
      </c>
    </row>
    <row r="153" spans="2:65" s="1" customFormat="1" ht="24" customHeight="1">
      <c r="B153" s="36"/>
      <c r="C153" s="220" t="s">
        <v>207</v>
      </c>
      <c r="D153" s="220" t="s">
        <v>147</v>
      </c>
      <c r="E153" s="221" t="s">
        <v>208</v>
      </c>
      <c r="F153" s="222" t="s">
        <v>209</v>
      </c>
      <c r="G153" s="223" t="s">
        <v>178</v>
      </c>
      <c r="H153" s="224">
        <v>27.453</v>
      </c>
      <c r="I153" s="225"/>
      <c r="J153" s="226">
        <f>ROUND(I153*H153,2)</f>
        <v>0</v>
      </c>
      <c r="K153" s="222" t="s">
        <v>162</v>
      </c>
      <c r="L153" s="41"/>
      <c r="M153" s="227" t="s">
        <v>1</v>
      </c>
      <c r="N153" s="228" t="s">
        <v>49</v>
      </c>
      <c r="O153" s="84"/>
      <c r="P153" s="229">
        <f>O153*H153</f>
        <v>0</v>
      </c>
      <c r="Q153" s="229">
        <v>0.02636</v>
      </c>
      <c r="R153" s="229">
        <f>Q153*H153</f>
        <v>0.7236610800000001</v>
      </c>
      <c r="S153" s="229">
        <v>0</v>
      </c>
      <c r="T153" s="230">
        <f>S153*H153</f>
        <v>0</v>
      </c>
      <c r="AR153" s="231" t="s">
        <v>151</v>
      </c>
      <c r="AT153" s="231" t="s">
        <v>147</v>
      </c>
      <c r="AU153" s="231" t="s">
        <v>93</v>
      </c>
      <c r="AY153" s="15" t="s">
        <v>145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5" t="s">
        <v>21</v>
      </c>
      <c r="BK153" s="232">
        <f>ROUND(I153*H153,2)</f>
        <v>0</v>
      </c>
      <c r="BL153" s="15" t="s">
        <v>151</v>
      </c>
      <c r="BM153" s="231" t="s">
        <v>210</v>
      </c>
    </row>
    <row r="154" spans="2:51" s="12" customFormat="1" ht="12">
      <c r="B154" s="233"/>
      <c r="C154" s="234"/>
      <c r="D154" s="235" t="s">
        <v>157</v>
      </c>
      <c r="E154" s="236" t="s">
        <v>1</v>
      </c>
      <c r="F154" s="237" t="s">
        <v>206</v>
      </c>
      <c r="G154" s="234"/>
      <c r="H154" s="238">
        <v>27.453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AT154" s="244" t="s">
        <v>157</v>
      </c>
      <c r="AU154" s="244" t="s">
        <v>93</v>
      </c>
      <c r="AV154" s="12" t="s">
        <v>93</v>
      </c>
      <c r="AW154" s="12" t="s">
        <v>38</v>
      </c>
      <c r="AX154" s="12" t="s">
        <v>21</v>
      </c>
      <c r="AY154" s="244" t="s">
        <v>145</v>
      </c>
    </row>
    <row r="155" spans="2:65" s="1" customFormat="1" ht="16.5" customHeight="1">
      <c r="B155" s="36"/>
      <c r="C155" s="220" t="s">
        <v>211</v>
      </c>
      <c r="D155" s="220" t="s">
        <v>147</v>
      </c>
      <c r="E155" s="221" t="s">
        <v>212</v>
      </c>
      <c r="F155" s="222" t="s">
        <v>213</v>
      </c>
      <c r="G155" s="223" t="s">
        <v>178</v>
      </c>
      <c r="H155" s="224">
        <v>71.997</v>
      </c>
      <c r="I155" s="225"/>
      <c r="J155" s="226">
        <f>ROUND(I155*H155,2)</f>
        <v>0</v>
      </c>
      <c r="K155" s="222" t="s">
        <v>1</v>
      </c>
      <c r="L155" s="41"/>
      <c r="M155" s="227" t="s">
        <v>1</v>
      </c>
      <c r="N155" s="228" t="s">
        <v>49</v>
      </c>
      <c r="O155" s="84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AR155" s="231" t="s">
        <v>151</v>
      </c>
      <c r="AT155" s="231" t="s">
        <v>147</v>
      </c>
      <c r="AU155" s="231" t="s">
        <v>93</v>
      </c>
      <c r="AY155" s="15" t="s">
        <v>145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5" t="s">
        <v>21</v>
      </c>
      <c r="BK155" s="232">
        <f>ROUND(I155*H155,2)</f>
        <v>0</v>
      </c>
      <c r="BL155" s="15" t="s">
        <v>151</v>
      </c>
      <c r="BM155" s="231" t="s">
        <v>214</v>
      </c>
    </row>
    <row r="156" spans="2:51" s="12" customFormat="1" ht="12">
      <c r="B156" s="233"/>
      <c r="C156" s="234"/>
      <c r="D156" s="235" t="s">
        <v>157</v>
      </c>
      <c r="E156" s="236" t="s">
        <v>1</v>
      </c>
      <c r="F156" s="237" t="s">
        <v>206</v>
      </c>
      <c r="G156" s="234"/>
      <c r="H156" s="238">
        <v>27.453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AT156" s="244" t="s">
        <v>157</v>
      </c>
      <c r="AU156" s="244" t="s">
        <v>93</v>
      </c>
      <c r="AV156" s="12" t="s">
        <v>93</v>
      </c>
      <c r="AW156" s="12" t="s">
        <v>38</v>
      </c>
      <c r="AX156" s="12" t="s">
        <v>84</v>
      </c>
      <c r="AY156" s="244" t="s">
        <v>145</v>
      </c>
    </row>
    <row r="157" spans="2:51" s="12" customFormat="1" ht="12">
      <c r="B157" s="233"/>
      <c r="C157" s="234"/>
      <c r="D157" s="235" t="s">
        <v>157</v>
      </c>
      <c r="E157" s="236" t="s">
        <v>1</v>
      </c>
      <c r="F157" s="237" t="s">
        <v>180</v>
      </c>
      <c r="G157" s="234"/>
      <c r="H157" s="238">
        <v>44.544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AT157" s="244" t="s">
        <v>157</v>
      </c>
      <c r="AU157" s="244" t="s">
        <v>93</v>
      </c>
      <c r="AV157" s="12" t="s">
        <v>93</v>
      </c>
      <c r="AW157" s="12" t="s">
        <v>38</v>
      </c>
      <c r="AX157" s="12" t="s">
        <v>84</v>
      </c>
      <c r="AY157" s="244" t="s">
        <v>145</v>
      </c>
    </row>
    <row r="158" spans="2:51" s="13" customFormat="1" ht="12">
      <c r="B158" s="247"/>
      <c r="C158" s="248"/>
      <c r="D158" s="235" t="s">
        <v>157</v>
      </c>
      <c r="E158" s="249" t="s">
        <v>1</v>
      </c>
      <c r="F158" s="250" t="s">
        <v>215</v>
      </c>
      <c r="G158" s="248"/>
      <c r="H158" s="251">
        <v>71.997</v>
      </c>
      <c r="I158" s="252"/>
      <c r="J158" s="248"/>
      <c r="K158" s="248"/>
      <c r="L158" s="253"/>
      <c r="M158" s="254"/>
      <c r="N158" s="255"/>
      <c r="O158" s="255"/>
      <c r="P158" s="255"/>
      <c r="Q158" s="255"/>
      <c r="R158" s="255"/>
      <c r="S158" s="255"/>
      <c r="T158" s="256"/>
      <c r="AT158" s="257" t="s">
        <v>157</v>
      </c>
      <c r="AU158" s="257" t="s">
        <v>93</v>
      </c>
      <c r="AV158" s="13" t="s">
        <v>151</v>
      </c>
      <c r="AW158" s="13" t="s">
        <v>38</v>
      </c>
      <c r="AX158" s="13" t="s">
        <v>21</v>
      </c>
      <c r="AY158" s="257" t="s">
        <v>145</v>
      </c>
    </row>
    <row r="159" spans="2:63" s="11" customFormat="1" ht="22.8" customHeight="1">
      <c r="B159" s="206"/>
      <c r="C159" s="207"/>
      <c r="D159" s="208" t="s">
        <v>83</v>
      </c>
      <c r="E159" s="245" t="s">
        <v>216</v>
      </c>
      <c r="F159" s="245" t="s">
        <v>217</v>
      </c>
      <c r="G159" s="207"/>
      <c r="H159" s="207"/>
      <c r="I159" s="210"/>
      <c r="J159" s="246">
        <f>BK159</f>
        <v>0</v>
      </c>
      <c r="K159" s="207"/>
      <c r="L159" s="212"/>
      <c r="M159" s="213"/>
      <c r="N159" s="214"/>
      <c r="O159" s="214"/>
      <c r="P159" s="215">
        <f>SUM(P160:P163)</f>
        <v>0</v>
      </c>
      <c r="Q159" s="214"/>
      <c r="R159" s="215">
        <f>SUM(R160:R163)</f>
        <v>0</v>
      </c>
      <c r="S159" s="214"/>
      <c r="T159" s="216">
        <f>SUM(T160:T163)</f>
        <v>2.8825649999999996</v>
      </c>
      <c r="AR159" s="217" t="s">
        <v>21</v>
      </c>
      <c r="AT159" s="218" t="s">
        <v>83</v>
      </c>
      <c r="AU159" s="218" t="s">
        <v>21</v>
      </c>
      <c r="AY159" s="217" t="s">
        <v>145</v>
      </c>
      <c r="BK159" s="219">
        <f>SUM(BK160:BK163)</f>
        <v>0</v>
      </c>
    </row>
    <row r="160" spans="2:65" s="1" customFormat="1" ht="24" customHeight="1">
      <c r="B160" s="36"/>
      <c r="C160" s="220" t="s">
        <v>218</v>
      </c>
      <c r="D160" s="220" t="s">
        <v>147</v>
      </c>
      <c r="E160" s="221" t="s">
        <v>219</v>
      </c>
      <c r="F160" s="222" t="s">
        <v>220</v>
      </c>
      <c r="G160" s="223" t="s">
        <v>178</v>
      </c>
      <c r="H160" s="224">
        <v>27.453</v>
      </c>
      <c r="I160" s="225"/>
      <c r="J160" s="226">
        <f>ROUND(I160*H160,2)</f>
        <v>0</v>
      </c>
      <c r="K160" s="222" t="s">
        <v>162</v>
      </c>
      <c r="L160" s="41"/>
      <c r="M160" s="227" t="s">
        <v>1</v>
      </c>
      <c r="N160" s="228" t="s">
        <v>49</v>
      </c>
      <c r="O160" s="84"/>
      <c r="P160" s="229">
        <f>O160*H160</f>
        <v>0</v>
      </c>
      <c r="Q160" s="229">
        <v>0</v>
      </c>
      <c r="R160" s="229">
        <f>Q160*H160</f>
        <v>0</v>
      </c>
      <c r="S160" s="229">
        <v>0.046</v>
      </c>
      <c r="T160" s="230">
        <f>S160*H160</f>
        <v>1.262838</v>
      </c>
      <c r="AR160" s="231" t="s">
        <v>151</v>
      </c>
      <c r="AT160" s="231" t="s">
        <v>147</v>
      </c>
      <c r="AU160" s="231" t="s">
        <v>93</v>
      </c>
      <c r="AY160" s="15" t="s">
        <v>145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5" t="s">
        <v>21</v>
      </c>
      <c r="BK160" s="232">
        <f>ROUND(I160*H160,2)</f>
        <v>0</v>
      </c>
      <c r="BL160" s="15" t="s">
        <v>151</v>
      </c>
      <c r="BM160" s="231" t="s">
        <v>221</v>
      </c>
    </row>
    <row r="161" spans="2:51" s="12" customFormat="1" ht="12">
      <c r="B161" s="233"/>
      <c r="C161" s="234"/>
      <c r="D161" s="235" t="s">
        <v>157</v>
      </c>
      <c r="E161" s="236" t="s">
        <v>1</v>
      </c>
      <c r="F161" s="237" t="s">
        <v>206</v>
      </c>
      <c r="G161" s="234"/>
      <c r="H161" s="238">
        <v>27.453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AT161" s="244" t="s">
        <v>157</v>
      </c>
      <c r="AU161" s="244" t="s">
        <v>93</v>
      </c>
      <c r="AV161" s="12" t="s">
        <v>93</v>
      </c>
      <c r="AW161" s="12" t="s">
        <v>38</v>
      </c>
      <c r="AX161" s="12" t="s">
        <v>21</v>
      </c>
      <c r="AY161" s="244" t="s">
        <v>145</v>
      </c>
    </row>
    <row r="162" spans="2:65" s="1" customFormat="1" ht="36" customHeight="1">
      <c r="B162" s="36"/>
      <c r="C162" s="220" t="s">
        <v>222</v>
      </c>
      <c r="D162" s="220" t="s">
        <v>147</v>
      </c>
      <c r="E162" s="221" t="s">
        <v>223</v>
      </c>
      <c r="F162" s="222" t="s">
        <v>224</v>
      </c>
      <c r="G162" s="223" t="s">
        <v>178</v>
      </c>
      <c r="H162" s="224">
        <v>27.453</v>
      </c>
      <c r="I162" s="225"/>
      <c r="J162" s="226">
        <f>ROUND(I162*H162,2)</f>
        <v>0</v>
      </c>
      <c r="K162" s="222" t="s">
        <v>162</v>
      </c>
      <c r="L162" s="41"/>
      <c r="M162" s="227" t="s">
        <v>1</v>
      </c>
      <c r="N162" s="228" t="s">
        <v>49</v>
      </c>
      <c r="O162" s="84"/>
      <c r="P162" s="229">
        <f>O162*H162</f>
        <v>0</v>
      </c>
      <c r="Q162" s="229">
        <v>0</v>
      </c>
      <c r="R162" s="229">
        <f>Q162*H162</f>
        <v>0</v>
      </c>
      <c r="S162" s="229">
        <v>0.059</v>
      </c>
      <c r="T162" s="230">
        <f>S162*H162</f>
        <v>1.619727</v>
      </c>
      <c r="AR162" s="231" t="s">
        <v>151</v>
      </c>
      <c r="AT162" s="231" t="s">
        <v>147</v>
      </c>
      <c r="AU162" s="231" t="s">
        <v>93</v>
      </c>
      <c r="AY162" s="15" t="s">
        <v>145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5" t="s">
        <v>21</v>
      </c>
      <c r="BK162" s="232">
        <f>ROUND(I162*H162,2)</f>
        <v>0</v>
      </c>
      <c r="BL162" s="15" t="s">
        <v>151</v>
      </c>
      <c r="BM162" s="231" t="s">
        <v>225</v>
      </c>
    </row>
    <row r="163" spans="2:51" s="12" customFormat="1" ht="12">
      <c r="B163" s="233"/>
      <c r="C163" s="234"/>
      <c r="D163" s="235" t="s">
        <v>157</v>
      </c>
      <c r="E163" s="236" t="s">
        <v>1</v>
      </c>
      <c r="F163" s="237" t="s">
        <v>206</v>
      </c>
      <c r="G163" s="234"/>
      <c r="H163" s="238">
        <v>27.453</v>
      </c>
      <c r="I163" s="239"/>
      <c r="J163" s="234"/>
      <c r="K163" s="234"/>
      <c r="L163" s="240"/>
      <c r="M163" s="241"/>
      <c r="N163" s="242"/>
      <c r="O163" s="242"/>
      <c r="P163" s="242"/>
      <c r="Q163" s="242"/>
      <c r="R163" s="242"/>
      <c r="S163" s="242"/>
      <c r="T163" s="243"/>
      <c r="AT163" s="244" t="s">
        <v>157</v>
      </c>
      <c r="AU163" s="244" t="s">
        <v>93</v>
      </c>
      <c r="AV163" s="12" t="s">
        <v>93</v>
      </c>
      <c r="AW163" s="12" t="s">
        <v>38</v>
      </c>
      <c r="AX163" s="12" t="s">
        <v>21</v>
      </c>
      <c r="AY163" s="244" t="s">
        <v>145</v>
      </c>
    </row>
    <row r="164" spans="2:63" s="11" customFormat="1" ht="22.8" customHeight="1">
      <c r="B164" s="206"/>
      <c r="C164" s="207"/>
      <c r="D164" s="208" t="s">
        <v>83</v>
      </c>
      <c r="E164" s="245" t="s">
        <v>226</v>
      </c>
      <c r="F164" s="245" t="s">
        <v>227</v>
      </c>
      <c r="G164" s="207"/>
      <c r="H164" s="207"/>
      <c r="I164" s="210"/>
      <c r="J164" s="246">
        <f>BK164</f>
        <v>0</v>
      </c>
      <c r="K164" s="207"/>
      <c r="L164" s="212"/>
      <c r="M164" s="213"/>
      <c r="N164" s="214"/>
      <c r="O164" s="214"/>
      <c r="P164" s="215">
        <f>P165</f>
        <v>0</v>
      </c>
      <c r="Q164" s="214"/>
      <c r="R164" s="215">
        <f>R165</f>
        <v>0</v>
      </c>
      <c r="S164" s="214"/>
      <c r="T164" s="216">
        <f>T165</f>
        <v>0</v>
      </c>
      <c r="AR164" s="217" t="s">
        <v>21</v>
      </c>
      <c r="AT164" s="218" t="s">
        <v>83</v>
      </c>
      <c r="AU164" s="218" t="s">
        <v>21</v>
      </c>
      <c r="AY164" s="217" t="s">
        <v>145</v>
      </c>
      <c r="BK164" s="219">
        <f>BK165</f>
        <v>0</v>
      </c>
    </row>
    <row r="165" spans="2:65" s="1" customFormat="1" ht="24" customHeight="1">
      <c r="B165" s="36"/>
      <c r="C165" s="220" t="s">
        <v>228</v>
      </c>
      <c r="D165" s="220" t="s">
        <v>147</v>
      </c>
      <c r="E165" s="221" t="s">
        <v>229</v>
      </c>
      <c r="F165" s="222" t="s">
        <v>230</v>
      </c>
      <c r="G165" s="223" t="s">
        <v>150</v>
      </c>
      <c r="H165" s="224">
        <v>2.695</v>
      </c>
      <c r="I165" s="225"/>
      <c r="J165" s="226">
        <f>ROUND(I165*H165,2)</f>
        <v>0</v>
      </c>
      <c r="K165" s="222" t="s">
        <v>1</v>
      </c>
      <c r="L165" s="41"/>
      <c r="M165" s="227" t="s">
        <v>1</v>
      </c>
      <c r="N165" s="228" t="s">
        <v>49</v>
      </c>
      <c r="O165" s="84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AR165" s="231" t="s">
        <v>151</v>
      </c>
      <c r="AT165" s="231" t="s">
        <v>147</v>
      </c>
      <c r="AU165" s="231" t="s">
        <v>93</v>
      </c>
      <c r="AY165" s="15" t="s">
        <v>145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5" t="s">
        <v>21</v>
      </c>
      <c r="BK165" s="232">
        <f>ROUND(I165*H165,2)</f>
        <v>0</v>
      </c>
      <c r="BL165" s="15" t="s">
        <v>151</v>
      </c>
      <c r="BM165" s="231" t="s">
        <v>231</v>
      </c>
    </row>
    <row r="166" spans="2:63" s="11" customFormat="1" ht="25.9" customHeight="1">
      <c r="B166" s="206"/>
      <c r="C166" s="207"/>
      <c r="D166" s="208" t="s">
        <v>83</v>
      </c>
      <c r="E166" s="209" t="s">
        <v>232</v>
      </c>
      <c r="F166" s="209" t="s">
        <v>233</v>
      </c>
      <c r="G166" s="207"/>
      <c r="H166" s="207"/>
      <c r="I166" s="210"/>
      <c r="J166" s="211">
        <f>BK166</f>
        <v>0</v>
      </c>
      <c r="K166" s="207"/>
      <c r="L166" s="212"/>
      <c r="M166" s="213"/>
      <c r="N166" s="214"/>
      <c r="O166" s="214"/>
      <c r="P166" s="215">
        <f>P167+P169+P174</f>
        <v>0</v>
      </c>
      <c r="Q166" s="214"/>
      <c r="R166" s="215">
        <f>R167+R169+R174</f>
        <v>0.08516001</v>
      </c>
      <c r="S166" s="214"/>
      <c r="T166" s="216">
        <f>T167+T169+T174</f>
        <v>0</v>
      </c>
      <c r="AR166" s="217" t="s">
        <v>93</v>
      </c>
      <c r="AT166" s="218" t="s">
        <v>83</v>
      </c>
      <c r="AU166" s="218" t="s">
        <v>84</v>
      </c>
      <c r="AY166" s="217" t="s">
        <v>145</v>
      </c>
      <c r="BK166" s="219">
        <f>BK167+BK169+BK174</f>
        <v>0</v>
      </c>
    </row>
    <row r="167" spans="2:63" s="11" customFormat="1" ht="22.8" customHeight="1">
      <c r="B167" s="206"/>
      <c r="C167" s="207"/>
      <c r="D167" s="208" t="s">
        <v>83</v>
      </c>
      <c r="E167" s="245" t="s">
        <v>234</v>
      </c>
      <c r="F167" s="245" t="s">
        <v>235</v>
      </c>
      <c r="G167" s="207"/>
      <c r="H167" s="207"/>
      <c r="I167" s="210"/>
      <c r="J167" s="246">
        <f>BK167</f>
        <v>0</v>
      </c>
      <c r="K167" s="207"/>
      <c r="L167" s="212"/>
      <c r="M167" s="213"/>
      <c r="N167" s="214"/>
      <c r="O167" s="214"/>
      <c r="P167" s="215">
        <f>P168</f>
        <v>0</v>
      </c>
      <c r="Q167" s="214"/>
      <c r="R167" s="215">
        <f>R168</f>
        <v>0.05304</v>
      </c>
      <c r="S167" s="214"/>
      <c r="T167" s="216">
        <f>T168</f>
        <v>0</v>
      </c>
      <c r="AR167" s="217" t="s">
        <v>93</v>
      </c>
      <c r="AT167" s="218" t="s">
        <v>83</v>
      </c>
      <c r="AU167" s="218" t="s">
        <v>21</v>
      </c>
      <c r="AY167" s="217" t="s">
        <v>145</v>
      </c>
      <c r="BK167" s="219">
        <f>BK168</f>
        <v>0</v>
      </c>
    </row>
    <row r="168" spans="2:65" s="1" customFormat="1" ht="16.5" customHeight="1">
      <c r="B168" s="36"/>
      <c r="C168" s="220" t="s">
        <v>236</v>
      </c>
      <c r="D168" s="220" t="s">
        <v>147</v>
      </c>
      <c r="E168" s="221" t="s">
        <v>237</v>
      </c>
      <c r="F168" s="222" t="s">
        <v>238</v>
      </c>
      <c r="G168" s="223" t="s">
        <v>239</v>
      </c>
      <c r="H168" s="224">
        <v>2</v>
      </c>
      <c r="I168" s="225"/>
      <c r="J168" s="226">
        <f>ROUND(I168*H168,2)</f>
        <v>0</v>
      </c>
      <c r="K168" s="222" t="s">
        <v>162</v>
      </c>
      <c r="L168" s="41"/>
      <c r="M168" s="227" t="s">
        <v>1</v>
      </c>
      <c r="N168" s="228" t="s">
        <v>49</v>
      </c>
      <c r="O168" s="84"/>
      <c r="P168" s="229">
        <f>O168*H168</f>
        <v>0</v>
      </c>
      <c r="Q168" s="229">
        <v>0.02652</v>
      </c>
      <c r="R168" s="229">
        <f>Q168*H168</f>
        <v>0.05304</v>
      </c>
      <c r="S168" s="229">
        <v>0</v>
      </c>
      <c r="T168" s="230">
        <f>S168*H168</f>
        <v>0</v>
      </c>
      <c r="AR168" s="231" t="s">
        <v>211</v>
      </c>
      <c r="AT168" s="231" t="s">
        <v>147</v>
      </c>
      <c r="AU168" s="231" t="s">
        <v>93</v>
      </c>
      <c r="AY168" s="15" t="s">
        <v>145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5" t="s">
        <v>21</v>
      </c>
      <c r="BK168" s="232">
        <f>ROUND(I168*H168,2)</f>
        <v>0</v>
      </c>
      <c r="BL168" s="15" t="s">
        <v>211</v>
      </c>
      <c r="BM168" s="231" t="s">
        <v>240</v>
      </c>
    </row>
    <row r="169" spans="2:63" s="11" customFormat="1" ht="22.8" customHeight="1">
      <c r="B169" s="206"/>
      <c r="C169" s="207"/>
      <c r="D169" s="208" t="s">
        <v>83</v>
      </c>
      <c r="E169" s="245" t="s">
        <v>241</v>
      </c>
      <c r="F169" s="245" t="s">
        <v>242</v>
      </c>
      <c r="G169" s="207"/>
      <c r="H169" s="207"/>
      <c r="I169" s="210"/>
      <c r="J169" s="246">
        <f>BK169</f>
        <v>0</v>
      </c>
      <c r="K169" s="207"/>
      <c r="L169" s="212"/>
      <c r="M169" s="213"/>
      <c r="N169" s="214"/>
      <c r="O169" s="214"/>
      <c r="P169" s="215">
        <f>SUM(P170:P173)</f>
        <v>0</v>
      </c>
      <c r="Q169" s="214"/>
      <c r="R169" s="215">
        <f>SUM(R170:R173)</f>
        <v>0.022785990000000002</v>
      </c>
      <c r="S169" s="214"/>
      <c r="T169" s="216">
        <f>SUM(T170:T173)</f>
        <v>0</v>
      </c>
      <c r="AR169" s="217" t="s">
        <v>93</v>
      </c>
      <c r="AT169" s="218" t="s">
        <v>83</v>
      </c>
      <c r="AU169" s="218" t="s">
        <v>21</v>
      </c>
      <c r="AY169" s="217" t="s">
        <v>145</v>
      </c>
      <c r="BK169" s="219">
        <f>SUM(BK170:BK173)</f>
        <v>0</v>
      </c>
    </row>
    <row r="170" spans="2:65" s="1" customFormat="1" ht="24" customHeight="1">
      <c r="B170" s="36"/>
      <c r="C170" s="220" t="s">
        <v>243</v>
      </c>
      <c r="D170" s="220" t="s">
        <v>147</v>
      </c>
      <c r="E170" s="221" t="s">
        <v>244</v>
      </c>
      <c r="F170" s="222" t="s">
        <v>245</v>
      </c>
      <c r="G170" s="223" t="s">
        <v>178</v>
      </c>
      <c r="H170" s="224">
        <v>27.453</v>
      </c>
      <c r="I170" s="225"/>
      <c r="J170" s="226">
        <f>ROUND(I170*H170,2)</f>
        <v>0</v>
      </c>
      <c r="K170" s="222" t="s">
        <v>162</v>
      </c>
      <c r="L170" s="41"/>
      <c r="M170" s="227" t="s">
        <v>1</v>
      </c>
      <c r="N170" s="228" t="s">
        <v>49</v>
      </c>
      <c r="O170" s="84"/>
      <c r="P170" s="229">
        <f>O170*H170</f>
        <v>0</v>
      </c>
      <c r="Q170" s="229">
        <v>0.00011</v>
      </c>
      <c r="R170" s="229">
        <f>Q170*H170</f>
        <v>0.0030198300000000003</v>
      </c>
      <c r="S170" s="229">
        <v>0</v>
      </c>
      <c r="T170" s="230">
        <f>S170*H170</f>
        <v>0</v>
      </c>
      <c r="AR170" s="231" t="s">
        <v>211</v>
      </c>
      <c r="AT170" s="231" t="s">
        <v>147</v>
      </c>
      <c r="AU170" s="231" t="s">
        <v>93</v>
      </c>
      <c r="AY170" s="15" t="s">
        <v>145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5" t="s">
        <v>21</v>
      </c>
      <c r="BK170" s="232">
        <f>ROUND(I170*H170,2)</f>
        <v>0</v>
      </c>
      <c r="BL170" s="15" t="s">
        <v>211</v>
      </c>
      <c r="BM170" s="231" t="s">
        <v>246</v>
      </c>
    </row>
    <row r="171" spans="2:51" s="12" customFormat="1" ht="12">
      <c r="B171" s="233"/>
      <c r="C171" s="234"/>
      <c r="D171" s="235" t="s">
        <v>157</v>
      </c>
      <c r="E171" s="236" t="s">
        <v>1</v>
      </c>
      <c r="F171" s="237" t="s">
        <v>206</v>
      </c>
      <c r="G171" s="234"/>
      <c r="H171" s="238">
        <v>27.453</v>
      </c>
      <c r="I171" s="239"/>
      <c r="J171" s="234"/>
      <c r="K171" s="234"/>
      <c r="L171" s="240"/>
      <c r="M171" s="241"/>
      <c r="N171" s="242"/>
      <c r="O171" s="242"/>
      <c r="P171" s="242"/>
      <c r="Q171" s="242"/>
      <c r="R171" s="242"/>
      <c r="S171" s="242"/>
      <c r="T171" s="243"/>
      <c r="AT171" s="244" t="s">
        <v>157</v>
      </c>
      <c r="AU171" s="244" t="s">
        <v>93</v>
      </c>
      <c r="AV171" s="12" t="s">
        <v>93</v>
      </c>
      <c r="AW171" s="12" t="s">
        <v>38</v>
      </c>
      <c r="AX171" s="12" t="s">
        <v>21</v>
      </c>
      <c r="AY171" s="244" t="s">
        <v>145</v>
      </c>
    </row>
    <row r="172" spans="2:65" s="1" customFormat="1" ht="24" customHeight="1">
      <c r="B172" s="36"/>
      <c r="C172" s="220" t="s">
        <v>247</v>
      </c>
      <c r="D172" s="220" t="s">
        <v>147</v>
      </c>
      <c r="E172" s="221" t="s">
        <v>248</v>
      </c>
      <c r="F172" s="222" t="s">
        <v>249</v>
      </c>
      <c r="G172" s="223" t="s">
        <v>178</v>
      </c>
      <c r="H172" s="224">
        <v>27.453</v>
      </c>
      <c r="I172" s="225"/>
      <c r="J172" s="226">
        <f>ROUND(I172*H172,2)</f>
        <v>0</v>
      </c>
      <c r="K172" s="222" t="s">
        <v>162</v>
      </c>
      <c r="L172" s="41"/>
      <c r="M172" s="227" t="s">
        <v>1</v>
      </c>
      <c r="N172" s="228" t="s">
        <v>49</v>
      </c>
      <c r="O172" s="84"/>
      <c r="P172" s="229">
        <f>O172*H172</f>
        <v>0</v>
      </c>
      <c r="Q172" s="229">
        <v>0.00072</v>
      </c>
      <c r="R172" s="229">
        <f>Q172*H172</f>
        <v>0.01976616</v>
      </c>
      <c r="S172" s="229">
        <v>0</v>
      </c>
      <c r="T172" s="230">
        <f>S172*H172</f>
        <v>0</v>
      </c>
      <c r="AR172" s="231" t="s">
        <v>211</v>
      </c>
      <c r="AT172" s="231" t="s">
        <v>147</v>
      </c>
      <c r="AU172" s="231" t="s">
        <v>93</v>
      </c>
      <c r="AY172" s="15" t="s">
        <v>145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5" t="s">
        <v>21</v>
      </c>
      <c r="BK172" s="232">
        <f>ROUND(I172*H172,2)</f>
        <v>0</v>
      </c>
      <c r="BL172" s="15" t="s">
        <v>211</v>
      </c>
      <c r="BM172" s="231" t="s">
        <v>250</v>
      </c>
    </row>
    <row r="173" spans="2:51" s="12" customFormat="1" ht="12">
      <c r="B173" s="233"/>
      <c r="C173" s="234"/>
      <c r="D173" s="235" t="s">
        <v>157</v>
      </c>
      <c r="E173" s="236" t="s">
        <v>1</v>
      </c>
      <c r="F173" s="237" t="s">
        <v>206</v>
      </c>
      <c r="G173" s="234"/>
      <c r="H173" s="238">
        <v>27.453</v>
      </c>
      <c r="I173" s="239"/>
      <c r="J173" s="234"/>
      <c r="K173" s="234"/>
      <c r="L173" s="240"/>
      <c r="M173" s="241"/>
      <c r="N173" s="242"/>
      <c r="O173" s="242"/>
      <c r="P173" s="242"/>
      <c r="Q173" s="242"/>
      <c r="R173" s="242"/>
      <c r="S173" s="242"/>
      <c r="T173" s="243"/>
      <c r="AT173" s="244" t="s">
        <v>157</v>
      </c>
      <c r="AU173" s="244" t="s">
        <v>93</v>
      </c>
      <c r="AV173" s="12" t="s">
        <v>93</v>
      </c>
      <c r="AW173" s="12" t="s">
        <v>38</v>
      </c>
      <c r="AX173" s="12" t="s">
        <v>21</v>
      </c>
      <c r="AY173" s="244" t="s">
        <v>145</v>
      </c>
    </row>
    <row r="174" spans="2:63" s="11" customFormat="1" ht="22.8" customHeight="1">
      <c r="B174" s="206"/>
      <c r="C174" s="207"/>
      <c r="D174" s="208" t="s">
        <v>83</v>
      </c>
      <c r="E174" s="245" t="s">
        <v>251</v>
      </c>
      <c r="F174" s="245" t="s">
        <v>252</v>
      </c>
      <c r="G174" s="207"/>
      <c r="H174" s="207"/>
      <c r="I174" s="210"/>
      <c r="J174" s="246">
        <f>BK174</f>
        <v>0</v>
      </c>
      <c r="K174" s="207"/>
      <c r="L174" s="212"/>
      <c r="M174" s="213"/>
      <c r="N174" s="214"/>
      <c r="O174" s="214"/>
      <c r="P174" s="215">
        <f>SUM(P175:P178)</f>
        <v>0</v>
      </c>
      <c r="Q174" s="214"/>
      <c r="R174" s="215">
        <f>SUM(R175:R178)</f>
        <v>0.00933402</v>
      </c>
      <c r="S174" s="214"/>
      <c r="T174" s="216">
        <f>SUM(T175:T178)</f>
        <v>0</v>
      </c>
      <c r="AR174" s="217" t="s">
        <v>93</v>
      </c>
      <c r="AT174" s="218" t="s">
        <v>83</v>
      </c>
      <c r="AU174" s="218" t="s">
        <v>21</v>
      </c>
      <c r="AY174" s="217" t="s">
        <v>145</v>
      </c>
      <c r="BK174" s="219">
        <f>SUM(BK175:BK178)</f>
        <v>0</v>
      </c>
    </row>
    <row r="175" spans="2:65" s="1" customFormat="1" ht="24" customHeight="1">
      <c r="B175" s="36"/>
      <c r="C175" s="220" t="s">
        <v>253</v>
      </c>
      <c r="D175" s="220" t="s">
        <v>147</v>
      </c>
      <c r="E175" s="221" t="s">
        <v>254</v>
      </c>
      <c r="F175" s="222" t="s">
        <v>255</v>
      </c>
      <c r="G175" s="223" t="s">
        <v>178</v>
      </c>
      <c r="H175" s="224">
        <v>27.453</v>
      </c>
      <c r="I175" s="225"/>
      <c r="J175" s="226">
        <f>ROUND(I175*H175,2)</f>
        <v>0</v>
      </c>
      <c r="K175" s="222" t="s">
        <v>162</v>
      </c>
      <c r="L175" s="41"/>
      <c r="M175" s="227" t="s">
        <v>1</v>
      </c>
      <c r="N175" s="228" t="s">
        <v>49</v>
      </c>
      <c r="O175" s="84"/>
      <c r="P175" s="229">
        <f>O175*H175</f>
        <v>0</v>
      </c>
      <c r="Q175" s="229">
        <v>0.00021</v>
      </c>
      <c r="R175" s="229">
        <f>Q175*H175</f>
        <v>0.00576513</v>
      </c>
      <c r="S175" s="229">
        <v>0</v>
      </c>
      <c r="T175" s="230">
        <f>S175*H175</f>
        <v>0</v>
      </c>
      <c r="AR175" s="231" t="s">
        <v>211</v>
      </c>
      <c r="AT175" s="231" t="s">
        <v>147</v>
      </c>
      <c r="AU175" s="231" t="s">
        <v>93</v>
      </c>
      <c r="AY175" s="15" t="s">
        <v>145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5" t="s">
        <v>21</v>
      </c>
      <c r="BK175" s="232">
        <f>ROUND(I175*H175,2)</f>
        <v>0</v>
      </c>
      <c r="BL175" s="15" t="s">
        <v>211</v>
      </c>
      <c r="BM175" s="231" t="s">
        <v>256</v>
      </c>
    </row>
    <row r="176" spans="2:51" s="12" customFormat="1" ht="12">
      <c r="B176" s="233"/>
      <c r="C176" s="234"/>
      <c r="D176" s="235" t="s">
        <v>157</v>
      </c>
      <c r="E176" s="236" t="s">
        <v>1</v>
      </c>
      <c r="F176" s="237" t="s">
        <v>206</v>
      </c>
      <c r="G176" s="234"/>
      <c r="H176" s="238">
        <v>27.453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AT176" s="244" t="s">
        <v>157</v>
      </c>
      <c r="AU176" s="244" t="s">
        <v>93</v>
      </c>
      <c r="AV176" s="12" t="s">
        <v>93</v>
      </c>
      <c r="AW176" s="12" t="s">
        <v>38</v>
      </c>
      <c r="AX176" s="12" t="s">
        <v>21</v>
      </c>
      <c r="AY176" s="244" t="s">
        <v>145</v>
      </c>
    </row>
    <row r="177" spans="2:65" s="1" customFormat="1" ht="24" customHeight="1">
      <c r="B177" s="36"/>
      <c r="C177" s="220" t="s">
        <v>257</v>
      </c>
      <c r="D177" s="220" t="s">
        <v>147</v>
      </c>
      <c r="E177" s="221" t="s">
        <v>258</v>
      </c>
      <c r="F177" s="222" t="s">
        <v>259</v>
      </c>
      <c r="G177" s="223" t="s">
        <v>178</v>
      </c>
      <c r="H177" s="224">
        <v>27.453</v>
      </c>
      <c r="I177" s="225"/>
      <c r="J177" s="226">
        <f>ROUND(I177*H177,2)</f>
        <v>0</v>
      </c>
      <c r="K177" s="222" t="s">
        <v>162</v>
      </c>
      <c r="L177" s="41"/>
      <c r="M177" s="227" t="s">
        <v>1</v>
      </c>
      <c r="N177" s="228" t="s">
        <v>49</v>
      </c>
      <c r="O177" s="84"/>
      <c r="P177" s="229">
        <f>O177*H177</f>
        <v>0</v>
      </c>
      <c r="Q177" s="229">
        <v>0.00013</v>
      </c>
      <c r="R177" s="229">
        <f>Q177*H177</f>
        <v>0.0035688899999999995</v>
      </c>
      <c r="S177" s="229">
        <v>0</v>
      </c>
      <c r="T177" s="230">
        <f>S177*H177</f>
        <v>0</v>
      </c>
      <c r="AR177" s="231" t="s">
        <v>211</v>
      </c>
      <c r="AT177" s="231" t="s">
        <v>147</v>
      </c>
      <c r="AU177" s="231" t="s">
        <v>93</v>
      </c>
      <c r="AY177" s="15" t="s">
        <v>145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5" t="s">
        <v>21</v>
      </c>
      <c r="BK177" s="232">
        <f>ROUND(I177*H177,2)</f>
        <v>0</v>
      </c>
      <c r="BL177" s="15" t="s">
        <v>211</v>
      </c>
      <c r="BM177" s="231" t="s">
        <v>260</v>
      </c>
    </row>
    <row r="178" spans="2:51" s="12" customFormat="1" ht="12">
      <c r="B178" s="233"/>
      <c r="C178" s="234"/>
      <c r="D178" s="235" t="s">
        <v>157</v>
      </c>
      <c r="E178" s="236" t="s">
        <v>1</v>
      </c>
      <c r="F178" s="237" t="s">
        <v>206</v>
      </c>
      <c r="G178" s="234"/>
      <c r="H178" s="238">
        <v>27.453</v>
      </c>
      <c r="I178" s="239"/>
      <c r="J178" s="234"/>
      <c r="K178" s="234"/>
      <c r="L178" s="240"/>
      <c r="M178" s="258"/>
      <c r="N178" s="259"/>
      <c r="O178" s="259"/>
      <c r="P178" s="259"/>
      <c r="Q178" s="259"/>
      <c r="R178" s="259"/>
      <c r="S178" s="259"/>
      <c r="T178" s="260"/>
      <c r="AT178" s="244" t="s">
        <v>157</v>
      </c>
      <c r="AU178" s="244" t="s">
        <v>93</v>
      </c>
      <c r="AV178" s="12" t="s">
        <v>93</v>
      </c>
      <c r="AW178" s="12" t="s">
        <v>38</v>
      </c>
      <c r="AX178" s="12" t="s">
        <v>21</v>
      </c>
      <c r="AY178" s="244" t="s">
        <v>145</v>
      </c>
    </row>
    <row r="179" spans="2:12" s="1" customFormat="1" ht="6.95" customHeight="1">
      <c r="B179" s="59"/>
      <c r="C179" s="60"/>
      <c r="D179" s="60"/>
      <c r="E179" s="60"/>
      <c r="F179" s="60"/>
      <c r="G179" s="60"/>
      <c r="H179" s="60"/>
      <c r="I179" s="171"/>
      <c r="J179" s="60"/>
      <c r="K179" s="60"/>
      <c r="L179" s="41"/>
    </row>
  </sheetData>
  <sheetProtection password="CC35" sheet="1" objects="1" scenarios="1" formatColumns="0" formatRows="0" autoFilter="0"/>
  <autoFilter ref="C126:K178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9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96</v>
      </c>
    </row>
    <row r="3" spans="2:46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8"/>
      <c r="AT3" s="15" t="s">
        <v>93</v>
      </c>
    </row>
    <row r="4" spans="2:46" ht="24.95" customHeight="1">
      <c r="B4" s="18"/>
      <c r="D4" s="133" t="s">
        <v>109</v>
      </c>
      <c r="L4" s="18"/>
      <c r="M4" s="134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35" t="s">
        <v>16</v>
      </c>
      <c r="L6" s="18"/>
    </row>
    <row r="7" spans="2:12" ht="16.5" customHeight="1">
      <c r="B7" s="18"/>
      <c r="E7" s="136" t="str">
        <f>'Rekapitulace stavby'!K6</f>
        <v>Obnova dvorních průčelí budovy gymnázia č.p. 304 ve Dvoře Králové nad Labem - I. etapa</v>
      </c>
      <c r="F7" s="135"/>
      <c r="G7" s="135"/>
      <c r="H7" s="135"/>
      <c r="L7" s="18"/>
    </row>
    <row r="8" spans="2:12" s="1" customFormat="1" ht="12" customHeight="1">
      <c r="B8" s="41"/>
      <c r="D8" s="135" t="s">
        <v>110</v>
      </c>
      <c r="I8" s="137"/>
      <c r="L8" s="41"/>
    </row>
    <row r="9" spans="2:12" s="1" customFormat="1" ht="36.95" customHeight="1">
      <c r="B9" s="41"/>
      <c r="E9" s="138" t="s">
        <v>261</v>
      </c>
      <c r="F9" s="1"/>
      <c r="G9" s="1"/>
      <c r="H9" s="1"/>
      <c r="I9" s="137"/>
      <c r="L9" s="41"/>
    </row>
    <row r="10" spans="2:12" s="1" customFormat="1" ht="12">
      <c r="B10" s="41"/>
      <c r="I10" s="137"/>
      <c r="L10" s="41"/>
    </row>
    <row r="11" spans="2:12" s="1" customFormat="1" ht="12" customHeight="1">
      <c r="B11" s="41"/>
      <c r="D11" s="135" t="s">
        <v>19</v>
      </c>
      <c r="F11" s="139" t="s">
        <v>1</v>
      </c>
      <c r="I11" s="140" t="s">
        <v>20</v>
      </c>
      <c r="J11" s="139" t="s">
        <v>1</v>
      </c>
      <c r="L11" s="41"/>
    </row>
    <row r="12" spans="2:12" s="1" customFormat="1" ht="12" customHeight="1">
      <c r="B12" s="41"/>
      <c r="D12" s="135" t="s">
        <v>22</v>
      </c>
      <c r="F12" s="139" t="s">
        <v>23</v>
      </c>
      <c r="I12" s="140" t="s">
        <v>24</v>
      </c>
      <c r="J12" s="141" t="str">
        <f>'Rekapitulace stavby'!AN8</f>
        <v>11. 1. 2021</v>
      </c>
      <c r="L12" s="41"/>
    </row>
    <row r="13" spans="2:12" s="1" customFormat="1" ht="10.8" customHeight="1">
      <c r="B13" s="41"/>
      <c r="I13" s="137"/>
      <c r="L13" s="41"/>
    </row>
    <row r="14" spans="2:12" s="1" customFormat="1" ht="12" customHeight="1">
      <c r="B14" s="41"/>
      <c r="D14" s="135" t="s">
        <v>28</v>
      </c>
      <c r="I14" s="140" t="s">
        <v>29</v>
      </c>
      <c r="J14" s="139" t="s">
        <v>30</v>
      </c>
      <c r="L14" s="41"/>
    </row>
    <row r="15" spans="2:12" s="1" customFormat="1" ht="18" customHeight="1">
      <c r="B15" s="41"/>
      <c r="E15" s="139" t="s">
        <v>31</v>
      </c>
      <c r="I15" s="140" t="s">
        <v>32</v>
      </c>
      <c r="J15" s="139" t="s">
        <v>33</v>
      </c>
      <c r="L15" s="41"/>
    </row>
    <row r="16" spans="2:12" s="1" customFormat="1" ht="6.95" customHeight="1">
      <c r="B16" s="41"/>
      <c r="I16" s="137"/>
      <c r="L16" s="41"/>
    </row>
    <row r="17" spans="2:12" s="1" customFormat="1" ht="12" customHeight="1">
      <c r="B17" s="41"/>
      <c r="D17" s="135" t="s">
        <v>34</v>
      </c>
      <c r="I17" s="140" t="s">
        <v>29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39"/>
      <c r="G18" s="139"/>
      <c r="H18" s="139"/>
      <c r="I18" s="140" t="s">
        <v>32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37"/>
      <c r="L19" s="41"/>
    </row>
    <row r="20" spans="2:12" s="1" customFormat="1" ht="12" customHeight="1">
      <c r="B20" s="41"/>
      <c r="D20" s="135" t="s">
        <v>36</v>
      </c>
      <c r="I20" s="140" t="s">
        <v>29</v>
      </c>
      <c r="J20" s="139" t="s">
        <v>1</v>
      </c>
      <c r="L20" s="41"/>
    </row>
    <row r="21" spans="2:12" s="1" customFormat="1" ht="18" customHeight="1">
      <c r="B21" s="41"/>
      <c r="E21" s="139" t="s">
        <v>37</v>
      </c>
      <c r="I21" s="140" t="s">
        <v>32</v>
      </c>
      <c r="J21" s="139" t="s">
        <v>1</v>
      </c>
      <c r="L21" s="41"/>
    </row>
    <row r="22" spans="2:12" s="1" customFormat="1" ht="6.95" customHeight="1">
      <c r="B22" s="41"/>
      <c r="I22" s="137"/>
      <c r="L22" s="41"/>
    </row>
    <row r="23" spans="2:12" s="1" customFormat="1" ht="12" customHeight="1">
      <c r="B23" s="41"/>
      <c r="D23" s="135" t="s">
        <v>39</v>
      </c>
      <c r="I23" s="140" t="s">
        <v>29</v>
      </c>
      <c r="J23" s="139" t="s">
        <v>112</v>
      </c>
      <c r="L23" s="41"/>
    </row>
    <row r="24" spans="2:12" s="1" customFormat="1" ht="18" customHeight="1">
      <c r="B24" s="41"/>
      <c r="E24" s="139" t="s">
        <v>37</v>
      </c>
      <c r="I24" s="140" t="s">
        <v>32</v>
      </c>
      <c r="J24" s="139" t="s">
        <v>113</v>
      </c>
      <c r="L24" s="41"/>
    </row>
    <row r="25" spans="2:12" s="1" customFormat="1" ht="6.95" customHeight="1">
      <c r="B25" s="41"/>
      <c r="I25" s="137"/>
      <c r="L25" s="41"/>
    </row>
    <row r="26" spans="2:12" s="1" customFormat="1" ht="12" customHeight="1">
      <c r="B26" s="41"/>
      <c r="D26" s="135" t="s">
        <v>43</v>
      </c>
      <c r="I26" s="137"/>
      <c r="L26" s="41"/>
    </row>
    <row r="27" spans="2:12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>
      <c r="B28" s="41"/>
      <c r="I28" s="137"/>
      <c r="L28" s="41"/>
    </row>
    <row r="29" spans="2:12" s="1" customFormat="1" ht="6.95" customHeight="1">
      <c r="B29" s="41"/>
      <c r="D29" s="76"/>
      <c r="E29" s="76"/>
      <c r="F29" s="76"/>
      <c r="G29" s="76"/>
      <c r="H29" s="76"/>
      <c r="I29" s="145"/>
      <c r="J29" s="76"/>
      <c r="K29" s="76"/>
      <c r="L29" s="41"/>
    </row>
    <row r="30" spans="2:12" s="1" customFormat="1" ht="25.4" customHeight="1">
      <c r="B30" s="41"/>
      <c r="D30" s="146" t="s">
        <v>44</v>
      </c>
      <c r="I30" s="137"/>
      <c r="J30" s="147">
        <f>ROUND(J126,2)</f>
        <v>0</v>
      </c>
      <c r="L30" s="41"/>
    </row>
    <row r="31" spans="2:12" s="1" customFormat="1" ht="6.95" customHeight="1">
      <c r="B31" s="41"/>
      <c r="D31" s="76"/>
      <c r="E31" s="76"/>
      <c r="F31" s="76"/>
      <c r="G31" s="76"/>
      <c r="H31" s="76"/>
      <c r="I31" s="145"/>
      <c r="J31" s="76"/>
      <c r="K31" s="76"/>
      <c r="L31" s="41"/>
    </row>
    <row r="32" spans="2:12" s="1" customFormat="1" ht="14.4" customHeight="1">
      <c r="B32" s="41"/>
      <c r="F32" s="148" t="s">
        <v>46</v>
      </c>
      <c r="I32" s="149" t="s">
        <v>45</v>
      </c>
      <c r="J32" s="148" t="s">
        <v>47</v>
      </c>
      <c r="L32" s="41"/>
    </row>
    <row r="33" spans="2:12" s="1" customFormat="1" ht="14.4" customHeight="1">
      <c r="B33" s="41"/>
      <c r="D33" s="150" t="s">
        <v>48</v>
      </c>
      <c r="E33" s="135" t="s">
        <v>49</v>
      </c>
      <c r="F33" s="151">
        <f>ROUND((SUM(BE126:BE178)),2)</f>
        <v>0</v>
      </c>
      <c r="I33" s="152">
        <v>0.21</v>
      </c>
      <c r="J33" s="151">
        <f>ROUND(((SUM(BE126:BE178))*I33),2)</f>
        <v>0</v>
      </c>
      <c r="L33" s="41"/>
    </row>
    <row r="34" spans="2:12" s="1" customFormat="1" ht="14.4" customHeight="1">
      <c r="B34" s="41"/>
      <c r="E34" s="135" t="s">
        <v>50</v>
      </c>
      <c r="F34" s="151">
        <f>ROUND((SUM(BF126:BF178)),2)</f>
        <v>0</v>
      </c>
      <c r="I34" s="152">
        <v>0.15</v>
      </c>
      <c r="J34" s="151">
        <f>ROUND(((SUM(BF126:BF178))*I34),2)</f>
        <v>0</v>
      </c>
      <c r="L34" s="41"/>
    </row>
    <row r="35" spans="2:12" s="1" customFormat="1" ht="14.4" customHeight="1" hidden="1">
      <c r="B35" s="41"/>
      <c r="E35" s="135" t="s">
        <v>51</v>
      </c>
      <c r="F35" s="151">
        <f>ROUND((SUM(BG126:BG178)),2)</f>
        <v>0</v>
      </c>
      <c r="I35" s="152">
        <v>0.21</v>
      </c>
      <c r="J35" s="151">
        <f>0</f>
        <v>0</v>
      </c>
      <c r="L35" s="41"/>
    </row>
    <row r="36" spans="2:12" s="1" customFormat="1" ht="14.4" customHeight="1" hidden="1">
      <c r="B36" s="41"/>
      <c r="E36" s="135" t="s">
        <v>52</v>
      </c>
      <c r="F36" s="151">
        <f>ROUND((SUM(BH126:BH178)),2)</f>
        <v>0</v>
      </c>
      <c r="I36" s="152">
        <v>0.15</v>
      </c>
      <c r="J36" s="151">
        <f>0</f>
        <v>0</v>
      </c>
      <c r="L36" s="41"/>
    </row>
    <row r="37" spans="2:12" s="1" customFormat="1" ht="14.4" customHeight="1" hidden="1">
      <c r="B37" s="41"/>
      <c r="E37" s="135" t="s">
        <v>53</v>
      </c>
      <c r="F37" s="151">
        <f>ROUND((SUM(BI126:BI178)),2)</f>
        <v>0</v>
      </c>
      <c r="I37" s="152">
        <v>0</v>
      </c>
      <c r="J37" s="151">
        <f>0</f>
        <v>0</v>
      </c>
      <c r="L37" s="41"/>
    </row>
    <row r="38" spans="2:12" s="1" customFormat="1" ht="6.95" customHeight="1">
      <c r="B38" s="41"/>
      <c r="I38" s="137"/>
      <c r="L38" s="41"/>
    </row>
    <row r="39" spans="2:12" s="1" customFormat="1" ht="25.4" customHeight="1">
      <c r="B39" s="41"/>
      <c r="C39" s="153"/>
      <c r="D39" s="154" t="s">
        <v>54</v>
      </c>
      <c r="E39" s="155"/>
      <c r="F39" s="155"/>
      <c r="G39" s="156" t="s">
        <v>55</v>
      </c>
      <c r="H39" s="157" t="s">
        <v>56</v>
      </c>
      <c r="I39" s="158"/>
      <c r="J39" s="159">
        <f>SUM(J30:J37)</f>
        <v>0</v>
      </c>
      <c r="K39" s="160"/>
      <c r="L39" s="41"/>
    </row>
    <row r="40" spans="2:12" s="1" customFormat="1" ht="14.4" customHeight="1">
      <c r="B40" s="41"/>
      <c r="I40" s="137"/>
      <c r="L40" s="41"/>
    </row>
    <row r="41" spans="2:12" ht="14.4" customHeight="1">
      <c r="B41" s="18"/>
      <c r="L41" s="18"/>
    </row>
    <row r="42" spans="2:12" ht="14.4" customHeight="1">
      <c r="B42" s="18"/>
      <c r="L42" s="18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41"/>
      <c r="D50" s="161" t="s">
        <v>57</v>
      </c>
      <c r="E50" s="162"/>
      <c r="F50" s="162"/>
      <c r="G50" s="161" t="s">
        <v>58</v>
      </c>
      <c r="H50" s="162"/>
      <c r="I50" s="163"/>
      <c r="J50" s="162"/>
      <c r="K50" s="162"/>
      <c r="L50" s="4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">
      <c r="B61" s="41"/>
      <c r="D61" s="164" t="s">
        <v>59</v>
      </c>
      <c r="E61" s="165"/>
      <c r="F61" s="166" t="s">
        <v>60</v>
      </c>
      <c r="G61" s="164" t="s">
        <v>59</v>
      </c>
      <c r="H61" s="165"/>
      <c r="I61" s="167"/>
      <c r="J61" s="168" t="s">
        <v>60</v>
      </c>
      <c r="K61" s="165"/>
      <c r="L61" s="41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">
      <c r="B65" s="41"/>
      <c r="D65" s="161" t="s">
        <v>61</v>
      </c>
      <c r="E65" s="162"/>
      <c r="F65" s="162"/>
      <c r="G65" s="161" t="s">
        <v>62</v>
      </c>
      <c r="H65" s="162"/>
      <c r="I65" s="163"/>
      <c r="J65" s="162"/>
      <c r="K65" s="162"/>
      <c r="L65" s="41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">
      <c r="B76" s="41"/>
      <c r="D76" s="164" t="s">
        <v>59</v>
      </c>
      <c r="E76" s="165"/>
      <c r="F76" s="166" t="s">
        <v>60</v>
      </c>
      <c r="G76" s="164" t="s">
        <v>59</v>
      </c>
      <c r="H76" s="165"/>
      <c r="I76" s="167"/>
      <c r="J76" s="168" t="s">
        <v>60</v>
      </c>
      <c r="K76" s="165"/>
      <c r="L76" s="41"/>
    </row>
    <row r="77" spans="2:12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1"/>
    </row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1"/>
    </row>
    <row r="82" spans="2:12" s="1" customFormat="1" ht="24.95" customHeight="1">
      <c r="B82" s="36"/>
      <c r="C82" s="21" t="s">
        <v>114</v>
      </c>
      <c r="D82" s="37"/>
      <c r="E82" s="37"/>
      <c r="F82" s="37"/>
      <c r="G82" s="37"/>
      <c r="H82" s="37"/>
      <c r="I82" s="137"/>
      <c r="J82" s="37"/>
      <c r="K82" s="37"/>
      <c r="L82" s="41"/>
    </row>
    <row r="83" spans="2:12" s="1" customFormat="1" ht="6.95" customHeight="1">
      <c r="B83" s="36"/>
      <c r="C83" s="37"/>
      <c r="D83" s="37"/>
      <c r="E83" s="37"/>
      <c r="F83" s="37"/>
      <c r="G83" s="37"/>
      <c r="H83" s="37"/>
      <c r="I83" s="137"/>
      <c r="J83" s="37"/>
      <c r="K83" s="37"/>
      <c r="L83" s="41"/>
    </row>
    <row r="84" spans="2:12" s="1" customFormat="1" ht="12" customHeight="1">
      <c r="B84" s="36"/>
      <c r="C84" s="30" t="s">
        <v>16</v>
      </c>
      <c r="D84" s="37"/>
      <c r="E84" s="37"/>
      <c r="F84" s="37"/>
      <c r="G84" s="37"/>
      <c r="H84" s="37"/>
      <c r="I84" s="137"/>
      <c r="J84" s="37"/>
      <c r="K84" s="37"/>
      <c r="L84" s="41"/>
    </row>
    <row r="85" spans="2:12" s="1" customFormat="1" ht="16.5" customHeight="1">
      <c r="B85" s="36"/>
      <c r="C85" s="37"/>
      <c r="D85" s="37"/>
      <c r="E85" s="175" t="str">
        <f>E7</f>
        <v>Obnova dvorních průčelí budovy gymnázia č.p. 304 ve Dvoře Králové nad Labem - I. etapa</v>
      </c>
      <c r="F85" s="30"/>
      <c r="G85" s="30"/>
      <c r="H85" s="30"/>
      <c r="I85" s="137"/>
      <c r="J85" s="37"/>
      <c r="K85" s="37"/>
      <c r="L85" s="41"/>
    </row>
    <row r="86" spans="2:12" s="1" customFormat="1" ht="12" customHeight="1">
      <c r="B86" s="36"/>
      <c r="C86" s="30" t="s">
        <v>110</v>
      </c>
      <c r="D86" s="37"/>
      <c r="E86" s="37"/>
      <c r="F86" s="37"/>
      <c r="G86" s="37"/>
      <c r="H86" s="37"/>
      <c r="I86" s="137"/>
      <c r="J86" s="37"/>
      <c r="K86" s="37"/>
      <c r="L86" s="41"/>
    </row>
    <row r="87" spans="2:12" s="1" customFormat="1" ht="16.5" customHeight="1">
      <c r="B87" s="36"/>
      <c r="C87" s="37"/>
      <c r="D87" s="37"/>
      <c r="E87" s="69" t="str">
        <f>E9</f>
        <v>2014_12 - Jižní průčelí severního křídla - sanace podzemní části</v>
      </c>
      <c r="F87" s="37"/>
      <c r="G87" s="37"/>
      <c r="H87" s="37"/>
      <c r="I87" s="137"/>
      <c r="J87" s="37"/>
      <c r="K87" s="37"/>
      <c r="L87" s="41"/>
    </row>
    <row r="88" spans="2:12" s="1" customFormat="1" ht="6.95" customHeight="1">
      <c r="B88" s="36"/>
      <c r="C88" s="37"/>
      <c r="D88" s="37"/>
      <c r="E88" s="37"/>
      <c r="F88" s="37"/>
      <c r="G88" s="37"/>
      <c r="H88" s="37"/>
      <c r="I88" s="137"/>
      <c r="J88" s="37"/>
      <c r="K88" s="37"/>
      <c r="L88" s="41"/>
    </row>
    <row r="89" spans="2:12" s="1" customFormat="1" ht="12" customHeight="1">
      <c r="B89" s="36"/>
      <c r="C89" s="30" t="s">
        <v>22</v>
      </c>
      <c r="D89" s="37"/>
      <c r="E89" s="37"/>
      <c r="F89" s="25" t="str">
        <f>F12</f>
        <v xml:space="preserve"> </v>
      </c>
      <c r="G89" s="37"/>
      <c r="H89" s="37"/>
      <c r="I89" s="140" t="s">
        <v>24</v>
      </c>
      <c r="J89" s="72" t="str">
        <f>IF(J12="","",J12)</f>
        <v>11. 1. 2021</v>
      </c>
      <c r="K89" s="37"/>
      <c r="L89" s="41"/>
    </row>
    <row r="90" spans="2:12" s="1" customFormat="1" ht="6.95" customHeight="1">
      <c r="B90" s="36"/>
      <c r="C90" s="37"/>
      <c r="D90" s="37"/>
      <c r="E90" s="37"/>
      <c r="F90" s="37"/>
      <c r="G90" s="37"/>
      <c r="H90" s="37"/>
      <c r="I90" s="137"/>
      <c r="J90" s="37"/>
      <c r="K90" s="37"/>
      <c r="L90" s="41"/>
    </row>
    <row r="91" spans="2:12" s="1" customFormat="1" ht="27.9" customHeight="1">
      <c r="B91" s="36"/>
      <c r="C91" s="30" t="s">
        <v>28</v>
      </c>
      <c r="D91" s="37"/>
      <c r="E91" s="37"/>
      <c r="F91" s="25" t="str">
        <f>E15</f>
        <v>Město Dvůr Králové nad Labem</v>
      </c>
      <c r="G91" s="37"/>
      <c r="H91" s="37"/>
      <c r="I91" s="140" t="s">
        <v>36</v>
      </c>
      <c r="J91" s="34" t="str">
        <f>E21</f>
        <v>Ing. Miloš Kudrnovský</v>
      </c>
      <c r="K91" s="37"/>
      <c r="L91" s="41"/>
    </row>
    <row r="92" spans="2:12" s="1" customFormat="1" ht="27.9" customHeight="1">
      <c r="B92" s="36"/>
      <c r="C92" s="30" t="s">
        <v>34</v>
      </c>
      <c r="D92" s="37"/>
      <c r="E92" s="37"/>
      <c r="F92" s="25" t="str">
        <f>IF(E18="","",E18)</f>
        <v>Vyplň údaj</v>
      </c>
      <c r="G92" s="37"/>
      <c r="H92" s="37"/>
      <c r="I92" s="140" t="s">
        <v>39</v>
      </c>
      <c r="J92" s="34" t="str">
        <f>E24</f>
        <v>Ing. Miloš Kudrnovský</v>
      </c>
      <c r="K92" s="37"/>
      <c r="L92" s="41"/>
    </row>
    <row r="93" spans="2:12" s="1" customFormat="1" ht="10.3" customHeight="1">
      <c r="B93" s="36"/>
      <c r="C93" s="37"/>
      <c r="D93" s="37"/>
      <c r="E93" s="37"/>
      <c r="F93" s="37"/>
      <c r="G93" s="37"/>
      <c r="H93" s="37"/>
      <c r="I93" s="137"/>
      <c r="J93" s="37"/>
      <c r="K93" s="37"/>
      <c r="L93" s="41"/>
    </row>
    <row r="94" spans="2:12" s="1" customFormat="1" ht="29.25" customHeight="1">
      <c r="B94" s="36"/>
      <c r="C94" s="176" t="s">
        <v>115</v>
      </c>
      <c r="D94" s="177"/>
      <c r="E94" s="177"/>
      <c r="F94" s="177"/>
      <c r="G94" s="177"/>
      <c r="H94" s="177"/>
      <c r="I94" s="178"/>
      <c r="J94" s="179" t="s">
        <v>116</v>
      </c>
      <c r="K94" s="177"/>
      <c r="L94" s="41"/>
    </row>
    <row r="95" spans="2:12" s="1" customFormat="1" ht="10.3" customHeight="1">
      <c r="B95" s="36"/>
      <c r="C95" s="37"/>
      <c r="D95" s="37"/>
      <c r="E95" s="37"/>
      <c r="F95" s="37"/>
      <c r="G95" s="37"/>
      <c r="H95" s="37"/>
      <c r="I95" s="137"/>
      <c r="J95" s="37"/>
      <c r="K95" s="37"/>
      <c r="L95" s="41"/>
    </row>
    <row r="96" spans="2:47" s="1" customFormat="1" ht="22.8" customHeight="1">
      <c r="B96" s="36"/>
      <c r="C96" s="180" t="s">
        <v>117</v>
      </c>
      <c r="D96" s="37"/>
      <c r="E96" s="37"/>
      <c r="F96" s="37"/>
      <c r="G96" s="37"/>
      <c r="H96" s="37"/>
      <c r="I96" s="137"/>
      <c r="J96" s="103">
        <f>J126</f>
        <v>0</v>
      </c>
      <c r="K96" s="37"/>
      <c r="L96" s="41"/>
      <c r="AU96" s="15" t="s">
        <v>118</v>
      </c>
    </row>
    <row r="97" spans="2:12" s="8" customFormat="1" ht="24.95" customHeight="1">
      <c r="B97" s="181"/>
      <c r="C97" s="182"/>
      <c r="D97" s="183" t="s">
        <v>120</v>
      </c>
      <c r="E97" s="184"/>
      <c r="F97" s="184"/>
      <c r="G97" s="184"/>
      <c r="H97" s="184"/>
      <c r="I97" s="185"/>
      <c r="J97" s="186">
        <f>J127</f>
        <v>0</v>
      </c>
      <c r="K97" s="182"/>
      <c r="L97" s="187"/>
    </row>
    <row r="98" spans="2:12" s="9" customFormat="1" ht="19.9" customHeight="1">
      <c r="B98" s="188"/>
      <c r="C98" s="189"/>
      <c r="D98" s="190" t="s">
        <v>121</v>
      </c>
      <c r="E98" s="191"/>
      <c r="F98" s="191"/>
      <c r="G98" s="191"/>
      <c r="H98" s="191"/>
      <c r="I98" s="192"/>
      <c r="J98" s="193">
        <f>J132</f>
        <v>0</v>
      </c>
      <c r="K98" s="189"/>
      <c r="L98" s="194"/>
    </row>
    <row r="99" spans="2:12" s="9" customFormat="1" ht="19.9" customHeight="1">
      <c r="B99" s="188"/>
      <c r="C99" s="189"/>
      <c r="D99" s="190" t="s">
        <v>122</v>
      </c>
      <c r="E99" s="191"/>
      <c r="F99" s="191"/>
      <c r="G99" s="191"/>
      <c r="H99" s="191"/>
      <c r="I99" s="192"/>
      <c r="J99" s="193">
        <f>J143</f>
        <v>0</v>
      </c>
      <c r="K99" s="189"/>
      <c r="L99" s="194"/>
    </row>
    <row r="100" spans="2:12" s="9" customFormat="1" ht="19.9" customHeight="1">
      <c r="B100" s="188"/>
      <c r="C100" s="189"/>
      <c r="D100" s="190" t="s">
        <v>123</v>
      </c>
      <c r="E100" s="191"/>
      <c r="F100" s="191"/>
      <c r="G100" s="191"/>
      <c r="H100" s="191"/>
      <c r="I100" s="192"/>
      <c r="J100" s="193">
        <f>J150</f>
        <v>0</v>
      </c>
      <c r="K100" s="189"/>
      <c r="L100" s="194"/>
    </row>
    <row r="101" spans="2:12" s="9" customFormat="1" ht="19.9" customHeight="1">
      <c r="B101" s="188"/>
      <c r="C101" s="189"/>
      <c r="D101" s="190" t="s">
        <v>124</v>
      </c>
      <c r="E101" s="191"/>
      <c r="F101" s="191"/>
      <c r="G101" s="191"/>
      <c r="H101" s="191"/>
      <c r="I101" s="192"/>
      <c r="J101" s="193">
        <f>J161</f>
        <v>0</v>
      </c>
      <c r="K101" s="189"/>
      <c r="L101" s="194"/>
    </row>
    <row r="102" spans="2:12" s="9" customFormat="1" ht="19.9" customHeight="1">
      <c r="B102" s="188"/>
      <c r="C102" s="189"/>
      <c r="D102" s="190" t="s">
        <v>125</v>
      </c>
      <c r="E102" s="191"/>
      <c r="F102" s="191"/>
      <c r="G102" s="191"/>
      <c r="H102" s="191"/>
      <c r="I102" s="192"/>
      <c r="J102" s="193">
        <f>J166</f>
        <v>0</v>
      </c>
      <c r="K102" s="189"/>
      <c r="L102" s="194"/>
    </row>
    <row r="103" spans="2:12" s="8" customFormat="1" ht="24.95" customHeight="1">
      <c r="B103" s="181"/>
      <c r="C103" s="182"/>
      <c r="D103" s="183" t="s">
        <v>126</v>
      </c>
      <c r="E103" s="184"/>
      <c r="F103" s="184"/>
      <c r="G103" s="184"/>
      <c r="H103" s="184"/>
      <c r="I103" s="185"/>
      <c r="J103" s="186">
        <f>J168</f>
        <v>0</v>
      </c>
      <c r="K103" s="182"/>
      <c r="L103" s="187"/>
    </row>
    <row r="104" spans="2:12" s="9" customFormat="1" ht="19.9" customHeight="1">
      <c r="B104" s="188"/>
      <c r="C104" s="189"/>
      <c r="D104" s="190" t="s">
        <v>262</v>
      </c>
      <c r="E104" s="191"/>
      <c r="F104" s="191"/>
      <c r="G104" s="191"/>
      <c r="H104" s="191"/>
      <c r="I104" s="192"/>
      <c r="J104" s="193">
        <f>J169</f>
        <v>0</v>
      </c>
      <c r="K104" s="189"/>
      <c r="L104" s="194"/>
    </row>
    <row r="105" spans="2:12" s="9" customFormat="1" ht="19.9" customHeight="1">
      <c r="B105" s="188"/>
      <c r="C105" s="189"/>
      <c r="D105" s="190" t="s">
        <v>263</v>
      </c>
      <c r="E105" s="191"/>
      <c r="F105" s="191"/>
      <c r="G105" s="191"/>
      <c r="H105" s="191"/>
      <c r="I105" s="192"/>
      <c r="J105" s="193">
        <f>J172</f>
        <v>0</v>
      </c>
      <c r="K105" s="189"/>
      <c r="L105" s="194"/>
    </row>
    <row r="106" spans="2:12" s="9" customFormat="1" ht="19.9" customHeight="1">
      <c r="B106" s="188"/>
      <c r="C106" s="189"/>
      <c r="D106" s="190" t="s">
        <v>128</v>
      </c>
      <c r="E106" s="191"/>
      <c r="F106" s="191"/>
      <c r="G106" s="191"/>
      <c r="H106" s="191"/>
      <c r="I106" s="192"/>
      <c r="J106" s="193">
        <f>J174</f>
        <v>0</v>
      </c>
      <c r="K106" s="189"/>
      <c r="L106" s="194"/>
    </row>
    <row r="107" spans="2:12" s="1" customFormat="1" ht="21.8" customHeight="1">
      <c r="B107" s="36"/>
      <c r="C107" s="37"/>
      <c r="D107" s="37"/>
      <c r="E107" s="37"/>
      <c r="F107" s="37"/>
      <c r="G107" s="37"/>
      <c r="H107" s="37"/>
      <c r="I107" s="137"/>
      <c r="J107" s="37"/>
      <c r="K107" s="37"/>
      <c r="L107" s="41"/>
    </row>
    <row r="108" spans="2:12" s="1" customFormat="1" ht="6.95" customHeight="1">
      <c r="B108" s="59"/>
      <c r="C108" s="60"/>
      <c r="D108" s="60"/>
      <c r="E108" s="60"/>
      <c r="F108" s="60"/>
      <c r="G108" s="60"/>
      <c r="H108" s="60"/>
      <c r="I108" s="171"/>
      <c r="J108" s="60"/>
      <c r="K108" s="60"/>
      <c r="L108" s="41"/>
    </row>
    <row r="112" spans="2:12" s="1" customFormat="1" ht="6.95" customHeight="1">
      <c r="B112" s="61"/>
      <c r="C112" s="62"/>
      <c r="D112" s="62"/>
      <c r="E112" s="62"/>
      <c r="F112" s="62"/>
      <c r="G112" s="62"/>
      <c r="H112" s="62"/>
      <c r="I112" s="174"/>
      <c r="J112" s="62"/>
      <c r="K112" s="62"/>
      <c r="L112" s="41"/>
    </row>
    <row r="113" spans="2:12" s="1" customFormat="1" ht="24.95" customHeight="1">
      <c r="B113" s="36"/>
      <c r="C113" s="21" t="s">
        <v>130</v>
      </c>
      <c r="D113" s="37"/>
      <c r="E113" s="37"/>
      <c r="F113" s="37"/>
      <c r="G113" s="37"/>
      <c r="H113" s="37"/>
      <c r="I113" s="137"/>
      <c r="J113" s="37"/>
      <c r="K113" s="37"/>
      <c r="L113" s="41"/>
    </row>
    <row r="114" spans="2:12" s="1" customFormat="1" ht="6.95" customHeight="1">
      <c r="B114" s="36"/>
      <c r="C114" s="37"/>
      <c r="D114" s="37"/>
      <c r="E114" s="37"/>
      <c r="F114" s="37"/>
      <c r="G114" s="37"/>
      <c r="H114" s="37"/>
      <c r="I114" s="137"/>
      <c r="J114" s="37"/>
      <c r="K114" s="37"/>
      <c r="L114" s="41"/>
    </row>
    <row r="115" spans="2:12" s="1" customFormat="1" ht="12" customHeight="1">
      <c r="B115" s="36"/>
      <c r="C115" s="30" t="s">
        <v>16</v>
      </c>
      <c r="D115" s="37"/>
      <c r="E115" s="37"/>
      <c r="F115" s="37"/>
      <c r="G115" s="37"/>
      <c r="H115" s="37"/>
      <c r="I115" s="137"/>
      <c r="J115" s="37"/>
      <c r="K115" s="37"/>
      <c r="L115" s="41"/>
    </row>
    <row r="116" spans="2:12" s="1" customFormat="1" ht="16.5" customHeight="1">
      <c r="B116" s="36"/>
      <c r="C116" s="37"/>
      <c r="D116" s="37"/>
      <c r="E116" s="175" t="str">
        <f>E7</f>
        <v>Obnova dvorních průčelí budovy gymnázia č.p. 304 ve Dvoře Králové nad Labem - I. etapa</v>
      </c>
      <c r="F116" s="30"/>
      <c r="G116" s="30"/>
      <c r="H116" s="30"/>
      <c r="I116" s="137"/>
      <c r="J116" s="37"/>
      <c r="K116" s="37"/>
      <c r="L116" s="41"/>
    </row>
    <row r="117" spans="2:12" s="1" customFormat="1" ht="12" customHeight="1">
      <c r="B117" s="36"/>
      <c r="C117" s="30" t="s">
        <v>110</v>
      </c>
      <c r="D117" s="37"/>
      <c r="E117" s="37"/>
      <c r="F117" s="37"/>
      <c r="G117" s="37"/>
      <c r="H117" s="37"/>
      <c r="I117" s="137"/>
      <c r="J117" s="37"/>
      <c r="K117" s="37"/>
      <c r="L117" s="41"/>
    </row>
    <row r="118" spans="2:12" s="1" customFormat="1" ht="16.5" customHeight="1">
      <c r="B118" s="36"/>
      <c r="C118" s="37"/>
      <c r="D118" s="37"/>
      <c r="E118" s="69" t="str">
        <f>E9</f>
        <v>2014_12 - Jižní průčelí severního křídla - sanace podzemní části</v>
      </c>
      <c r="F118" s="37"/>
      <c r="G118" s="37"/>
      <c r="H118" s="37"/>
      <c r="I118" s="137"/>
      <c r="J118" s="37"/>
      <c r="K118" s="37"/>
      <c r="L118" s="41"/>
    </row>
    <row r="119" spans="2:12" s="1" customFormat="1" ht="6.95" customHeight="1">
      <c r="B119" s="36"/>
      <c r="C119" s="37"/>
      <c r="D119" s="37"/>
      <c r="E119" s="37"/>
      <c r="F119" s="37"/>
      <c r="G119" s="37"/>
      <c r="H119" s="37"/>
      <c r="I119" s="137"/>
      <c r="J119" s="37"/>
      <c r="K119" s="37"/>
      <c r="L119" s="41"/>
    </row>
    <row r="120" spans="2:12" s="1" customFormat="1" ht="12" customHeight="1">
      <c r="B120" s="36"/>
      <c r="C120" s="30" t="s">
        <v>22</v>
      </c>
      <c r="D120" s="37"/>
      <c r="E120" s="37"/>
      <c r="F120" s="25" t="str">
        <f>F12</f>
        <v xml:space="preserve"> </v>
      </c>
      <c r="G120" s="37"/>
      <c r="H120" s="37"/>
      <c r="I120" s="140" t="s">
        <v>24</v>
      </c>
      <c r="J120" s="72" t="str">
        <f>IF(J12="","",J12)</f>
        <v>11. 1. 2021</v>
      </c>
      <c r="K120" s="37"/>
      <c r="L120" s="41"/>
    </row>
    <row r="121" spans="2:12" s="1" customFormat="1" ht="6.95" customHeight="1">
      <c r="B121" s="36"/>
      <c r="C121" s="37"/>
      <c r="D121" s="37"/>
      <c r="E121" s="37"/>
      <c r="F121" s="37"/>
      <c r="G121" s="37"/>
      <c r="H121" s="37"/>
      <c r="I121" s="137"/>
      <c r="J121" s="37"/>
      <c r="K121" s="37"/>
      <c r="L121" s="41"/>
    </row>
    <row r="122" spans="2:12" s="1" customFormat="1" ht="27.9" customHeight="1">
      <c r="B122" s="36"/>
      <c r="C122" s="30" t="s">
        <v>28</v>
      </c>
      <c r="D122" s="37"/>
      <c r="E122" s="37"/>
      <c r="F122" s="25" t="str">
        <f>E15</f>
        <v>Město Dvůr Králové nad Labem</v>
      </c>
      <c r="G122" s="37"/>
      <c r="H122" s="37"/>
      <c r="I122" s="140" t="s">
        <v>36</v>
      </c>
      <c r="J122" s="34" t="str">
        <f>E21</f>
        <v>Ing. Miloš Kudrnovský</v>
      </c>
      <c r="K122" s="37"/>
      <c r="L122" s="41"/>
    </row>
    <row r="123" spans="2:12" s="1" customFormat="1" ht="27.9" customHeight="1">
      <c r="B123" s="36"/>
      <c r="C123" s="30" t="s">
        <v>34</v>
      </c>
      <c r="D123" s="37"/>
      <c r="E123" s="37"/>
      <c r="F123" s="25" t="str">
        <f>IF(E18="","",E18)</f>
        <v>Vyplň údaj</v>
      </c>
      <c r="G123" s="37"/>
      <c r="H123" s="37"/>
      <c r="I123" s="140" t="s">
        <v>39</v>
      </c>
      <c r="J123" s="34" t="str">
        <f>E24</f>
        <v>Ing. Miloš Kudrnovský</v>
      </c>
      <c r="K123" s="37"/>
      <c r="L123" s="41"/>
    </row>
    <row r="124" spans="2:12" s="1" customFormat="1" ht="10.3" customHeight="1">
      <c r="B124" s="36"/>
      <c r="C124" s="37"/>
      <c r="D124" s="37"/>
      <c r="E124" s="37"/>
      <c r="F124" s="37"/>
      <c r="G124" s="37"/>
      <c r="H124" s="37"/>
      <c r="I124" s="137"/>
      <c r="J124" s="37"/>
      <c r="K124" s="37"/>
      <c r="L124" s="41"/>
    </row>
    <row r="125" spans="2:20" s="10" customFormat="1" ht="29.25" customHeight="1">
      <c r="B125" s="195"/>
      <c r="C125" s="196" t="s">
        <v>131</v>
      </c>
      <c r="D125" s="197" t="s">
        <v>69</v>
      </c>
      <c r="E125" s="197" t="s">
        <v>65</v>
      </c>
      <c r="F125" s="197" t="s">
        <v>66</v>
      </c>
      <c r="G125" s="197" t="s">
        <v>132</v>
      </c>
      <c r="H125" s="197" t="s">
        <v>133</v>
      </c>
      <c r="I125" s="198" t="s">
        <v>134</v>
      </c>
      <c r="J125" s="199" t="s">
        <v>116</v>
      </c>
      <c r="K125" s="200" t="s">
        <v>135</v>
      </c>
      <c r="L125" s="201"/>
      <c r="M125" s="93" t="s">
        <v>1</v>
      </c>
      <c r="N125" s="94" t="s">
        <v>48</v>
      </c>
      <c r="O125" s="94" t="s">
        <v>136</v>
      </c>
      <c r="P125" s="94" t="s">
        <v>137</v>
      </c>
      <c r="Q125" s="94" t="s">
        <v>138</v>
      </c>
      <c r="R125" s="94" t="s">
        <v>139</v>
      </c>
      <c r="S125" s="94" t="s">
        <v>140</v>
      </c>
      <c r="T125" s="95" t="s">
        <v>141</v>
      </c>
    </row>
    <row r="126" spans="2:63" s="1" customFormat="1" ht="22.8" customHeight="1">
      <c r="B126" s="36"/>
      <c r="C126" s="100" t="s">
        <v>142</v>
      </c>
      <c r="D126" s="37"/>
      <c r="E126" s="37"/>
      <c r="F126" s="37"/>
      <c r="G126" s="37"/>
      <c r="H126" s="37"/>
      <c r="I126" s="137"/>
      <c r="J126" s="202">
        <f>BK126</f>
        <v>0</v>
      </c>
      <c r="K126" s="37"/>
      <c r="L126" s="41"/>
      <c r="M126" s="96"/>
      <c r="N126" s="97"/>
      <c r="O126" s="97"/>
      <c r="P126" s="203">
        <f>P127+P168</f>
        <v>0</v>
      </c>
      <c r="Q126" s="97"/>
      <c r="R126" s="203">
        <f>R127+R168</f>
        <v>2.55604459</v>
      </c>
      <c r="S126" s="97"/>
      <c r="T126" s="204">
        <f>T127+T168</f>
        <v>1.749804</v>
      </c>
      <c r="AT126" s="15" t="s">
        <v>83</v>
      </c>
      <c r="AU126" s="15" t="s">
        <v>118</v>
      </c>
      <c r="BK126" s="205">
        <f>BK127+BK168</f>
        <v>0</v>
      </c>
    </row>
    <row r="127" spans="2:63" s="11" customFormat="1" ht="25.9" customHeight="1">
      <c r="B127" s="206"/>
      <c r="C127" s="207"/>
      <c r="D127" s="208" t="s">
        <v>83</v>
      </c>
      <c r="E127" s="209" t="s">
        <v>164</v>
      </c>
      <c r="F127" s="209" t="s">
        <v>165</v>
      </c>
      <c r="G127" s="207"/>
      <c r="H127" s="207"/>
      <c r="I127" s="210"/>
      <c r="J127" s="211">
        <f>BK127</f>
        <v>0</v>
      </c>
      <c r="K127" s="207"/>
      <c r="L127" s="212"/>
      <c r="M127" s="213"/>
      <c r="N127" s="214"/>
      <c r="O127" s="214"/>
      <c r="P127" s="215">
        <f>P128+SUM(P129:P132)+P143+P150+P161+P166</f>
        <v>0</v>
      </c>
      <c r="Q127" s="214"/>
      <c r="R127" s="215">
        <f>R128+SUM(R129:R132)+R143+R150+R161+R166</f>
        <v>2.47491497</v>
      </c>
      <c r="S127" s="214"/>
      <c r="T127" s="216">
        <f>T128+SUM(T129:T132)+T143+T150+T161+T166</f>
        <v>1.612804</v>
      </c>
      <c r="AR127" s="217" t="s">
        <v>21</v>
      </c>
      <c r="AT127" s="218" t="s">
        <v>83</v>
      </c>
      <c r="AU127" s="218" t="s">
        <v>84</v>
      </c>
      <c r="AY127" s="217" t="s">
        <v>145</v>
      </c>
      <c r="BK127" s="219">
        <f>BK128+SUM(BK129:BK132)+BK143+BK150+BK161+BK166</f>
        <v>0</v>
      </c>
    </row>
    <row r="128" spans="2:65" s="1" customFormat="1" ht="24" customHeight="1">
      <c r="B128" s="36"/>
      <c r="C128" s="220" t="s">
        <v>207</v>
      </c>
      <c r="D128" s="220" t="s">
        <v>147</v>
      </c>
      <c r="E128" s="221" t="s">
        <v>148</v>
      </c>
      <c r="F128" s="222" t="s">
        <v>149</v>
      </c>
      <c r="G128" s="223" t="s">
        <v>150</v>
      </c>
      <c r="H128" s="224">
        <v>1.5</v>
      </c>
      <c r="I128" s="225"/>
      <c r="J128" s="226">
        <f>ROUND(I128*H128,2)</f>
        <v>0</v>
      </c>
      <c r="K128" s="222" t="s">
        <v>1</v>
      </c>
      <c r="L128" s="41"/>
      <c r="M128" s="227" t="s">
        <v>1</v>
      </c>
      <c r="N128" s="228" t="s">
        <v>49</v>
      </c>
      <c r="O128" s="84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AR128" s="231" t="s">
        <v>151</v>
      </c>
      <c r="AT128" s="231" t="s">
        <v>147</v>
      </c>
      <c r="AU128" s="231" t="s">
        <v>21</v>
      </c>
      <c r="AY128" s="15" t="s">
        <v>145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5" t="s">
        <v>21</v>
      </c>
      <c r="BK128" s="232">
        <f>ROUND(I128*H128,2)</f>
        <v>0</v>
      </c>
      <c r="BL128" s="15" t="s">
        <v>151</v>
      </c>
      <c r="BM128" s="231" t="s">
        <v>264</v>
      </c>
    </row>
    <row r="129" spans="2:65" s="1" customFormat="1" ht="24" customHeight="1">
      <c r="B129" s="36"/>
      <c r="C129" s="220" t="s">
        <v>243</v>
      </c>
      <c r="D129" s="220" t="s">
        <v>147</v>
      </c>
      <c r="E129" s="221" t="s">
        <v>154</v>
      </c>
      <c r="F129" s="222" t="s">
        <v>155</v>
      </c>
      <c r="G129" s="223" t="s">
        <v>150</v>
      </c>
      <c r="H129" s="224">
        <v>15</v>
      </c>
      <c r="I129" s="225"/>
      <c r="J129" s="226">
        <f>ROUND(I129*H129,2)</f>
        <v>0</v>
      </c>
      <c r="K129" s="222" t="s">
        <v>1</v>
      </c>
      <c r="L129" s="41"/>
      <c r="M129" s="227" t="s">
        <v>1</v>
      </c>
      <c r="N129" s="228" t="s">
        <v>49</v>
      </c>
      <c r="O129" s="84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AR129" s="231" t="s">
        <v>151</v>
      </c>
      <c r="AT129" s="231" t="s">
        <v>147</v>
      </c>
      <c r="AU129" s="231" t="s">
        <v>21</v>
      </c>
      <c r="AY129" s="15" t="s">
        <v>145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5" t="s">
        <v>21</v>
      </c>
      <c r="BK129" s="232">
        <f>ROUND(I129*H129,2)</f>
        <v>0</v>
      </c>
      <c r="BL129" s="15" t="s">
        <v>151</v>
      </c>
      <c r="BM129" s="231" t="s">
        <v>265</v>
      </c>
    </row>
    <row r="130" spans="2:51" s="12" customFormat="1" ht="12">
      <c r="B130" s="233"/>
      <c r="C130" s="234"/>
      <c r="D130" s="235" t="s">
        <v>157</v>
      </c>
      <c r="E130" s="236" t="s">
        <v>1</v>
      </c>
      <c r="F130" s="237" t="s">
        <v>266</v>
      </c>
      <c r="G130" s="234"/>
      <c r="H130" s="238">
        <v>15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AT130" s="244" t="s">
        <v>157</v>
      </c>
      <c r="AU130" s="244" t="s">
        <v>21</v>
      </c>
      <c r="AV130" s="12" t="s">
        <v>93</v>
      </c>
      <c r="AW130" s="12" t="s">
        <v>38</v>
      </c>
      <c r="AX130" s="12" t="s">
        <v>21</v>
      </c>
      <c r="AY130" s="244" t="s">
        <v>145</v>
      </c>
    </row>
    <row r="131" spans="2:65" s="1" customFormat="1" ht="24" customHeight="1">
      <c r="B131" s="36"/>
      <c r="C131" s="220" t="s">
        <v>247</v>
      </c>
      <c r="D131" s="220" t="s">
        <v>147</v>
      </c>
      <c r="E131" s="221" t="s">
        <v>160</v>
      </c>
      <c r="F131" s="222" t="s">
        <v>161</v>
      </c>
      <c r="G131" s="223" t="s">
        <v>150</v>
      </c>
      <c r="H131" s="224">
        <v>1.5</v>
      </c>
      <c r="I131" s="225"/>
      <c r="J131" s="226">
        <f>ROUND(I131*H131,2)</f>
        <v>0</v>
      </c>
      <c r="K131" s="222" t="s">
        <v>162</v>
      </c>
      <c r="L131" s="41"/>
      <c r="M131" s="227" t="s">
        <v>1</v>
      </c>
      <c r="N131" s="228" t="s">
        <v>49</v>
      </c>
      <c r="O131" s="84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AR131" s="231" t="s">
        <v>151</v>
      </c>
      <c r="AT131" s="231" t="s">
        <v>147</v>
      </c>
      <c r="AU131" s="231" t="s">
        <v>21</v>
      </c>
      <c r="AY131" s="15" t="s">
        <v>145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5" t="s">
        <v>21</v>
      </c>
      <c r="BK131" s="232">
        <f>ROUND(I131*H131,2)</f>
        <v>0</v>
      </c>
      <c r="BL131" s="15" t="s">
        <v>151</v>
      </c>
      <c r="BM131" s="231" t="s">
        <v>267</v>
      </c>
    </row>
    <row r="132" spans="2:63" s="11" customFormat="1" ht="22.8" customHeight="1">
      <c r="B132" s="206"/>
      <c r="C132" s="207"/>
      <c r="D132" s="208" t="s">
        <v>83</v>
      </c>
      <c r="E132" s="245" t="s">
        <v>21</v>
      </c>
      <c r="F132" s="245" t="s">
        <v>166</v>
      </c>
      <c r="G132" s="207"/>
      <c r="H132" s="207"/>
      <c r="I132" s="210"/>
      <c r="J132" s="246">
        <f>BK132</f>
        <v>0</v>
      </c>
      <c r="K132" s="207"/>
      <c r="L132" s="212"/>
      <c r="M132" s="213"/>
      <c r="N132" s="214"/>
      <c r="O132" s="214"/>
      <c r="P132" s="215">
        <f>SUM(P133:P142)</f>
        <v>0</v>
      </c>
      <c r="Q132" s="214"/>
      <c r="R132" s="215">
        <f>SUM(R133:R142)</f>
        <v>0.02220625</v>
      </c>
      <c r="S132" s="214"/>
      <c r="T132" s="216">
        <f>SUM(T133:T142)</f>
        <v>0</v>
      </c>
      <c r="AR132" s="217" t="s">
        <v>21</v>
      </c>
      <c r="AT132" s="218" t="s">
        <v>83</v>
      </c>
      <c r="AU132" s="218" t="s">
        <v>21</v>
      </c>
      <c r="AY132" s="217" t="s">
        <v>145</v>
      </c>
      <c r="BK132" s="219">
        <f>SUM(BK133:BK142)</f>
        <v>0</v>
      </c>
    </row>
    <row r="133" spans="2:65" s="1" customFormat="1" ht="24" customHeight="1">
      <c r="B133" s="36"/>
      <c r="C133" s="220" t="s">
        <v>93</v>
      </c>
      <c r="D133" s="220" t="s">
        <v>147</v>
      </c>
      <c r="E133" s="221" t="s">
        <v>167</v>
      </c>
      <c r="F133" s="222" t="s">
        <v>168</v>
      </c>
      <c r="G133" s="223" t="s">
        <v>169</v>
      </c>
      <c r="H133" s="224">
        <v>31.35</v>
      </c>
      <c r="I133" s="225"/>
      <c r="J133" s="226">
        <f>ROUND(I133*H133,2)</f>
        <v>0</v>
      </c>
      <c r="K133" s="222" t="s">
        <v>1</v>
      </c>
      <c r="L133" s="41"/>
      <c r="M133" s="227" t="s">
        <v>1</v>
      </c>
      <c r="N133" s="228" t="s">
        <v>49</v>
      </c>
      <c r="O133" s="84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AR133" s="231" t="s">
        <v>151</v>
      </c>
      <c r="AT133" s="231" t="s">
        <v>147</v>
      </c>
      <c r="AU133" s="231" t="s">
        <v>93</v>
      </c>
      <c r="AY133" s="15" t="s">
        <v>145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5" t="s">
        <v>21</v>
      </c>
      <c r="BK133" s="232">
        <f>ROUND(I133*H133,2)</f>
        <v>0</v>
      </c>
      <c r="BL133" s="15" t="s">
        <v>151</v>
      </c>
      <c r="BM133" s="231" t="s">
        <v>268</v>
      </c>
    </row>
    <row r="134" spans="2:51" s="12" customFormat="1" ht="12">
      <c r="B134" s="233"/>
      <c r="C134" s="234"/>
      <c r="D134" s="235" t="s">
        <v>157</v>
      </c>
      <c r="E134" s="236" t="s">
        <v>1</v>
      </c>
      <c r="F134" s="237" t="s">
        <v>269</v>
      </c>
      <c r="G134" s="234"/>
      <c r="H134" s="238">
        <v>31.35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AT134" s="244" t="s">
        <v>157</v>
      </c>
      <c r="AU134" s="244" t="s">
        <v>93</v>
      </c>
      <c r="AV134" s="12" t="s">
        <v>93</v>
      </c>
      <c r="AW134" s="12" t="s">
        <v>38</v>
      </c>
      <c r="AX134" s="12" t="s">
        <v>21</v>
      </c>
      <c r="AY134" s="244" t="s">
        <v>145</v>
      </c>
    </row>
    <row r="135" spans="2:65" s="1" customFormat="1" ht="24" customHeight="1">
      <c r="B135" s="36"/>
      <c r="C135" s="220" t="s">
        <v>172</v>
      </c>
      <c r="D135" s="220" t="s">
        <v>147</v>
      </c>
      <c r="E135" s="221" t="s">
        <v>173</v>
      </c>
      <c r="F135" s="222" t="s">
        <v>174</v>
      </c>
      <c r="G135" s="223" t="s">
        <v>169</v>
      </c>
      <c r="H135" s="224">
        <v>31.35</v>
      </c>
      <c r="I135" s="225"/>
      <c r="J135" s="226">
        <f>ROUND(I135*H135,2)</f>
        <v>0</v>
      </c>
      <c r="K135" s="222" t="s">
        <v>1</v>
      </c>
      <c r="L135" s="41"/>
      <c r="M135" s="227" t="s">
        <v>1</v>
      </c>
      <c r="N135" s="228" t="s">
        <v>49</v>
      </c>
      <c r="O135" s="84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AR135" s="231" t="s">
        <v>151</v>
      </c>
      <c r="AT135" s="231" t="s">
        <v>147</v>
      </c>
      <c r="AU135" s="231" t="s">
        <v>93</v>
      </c>
      <c r="AY135" s="15" t="s">
        <v>145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5" t="s">
        <v>21</v>
      </c>
      <c r="BK135" s="232">
        <f>ROUND(I135*H135,2)</f>
        <v>0</v>
      </c>
      <c r="BL135" s="15" t="s">
        <v>151</v>
      </c>
      <c r="BM135" s="231" t="s">
        <v>270</v>
      </c>
    </row>
    <row r="136" spans="2:51" s="12" customFormat="1" ht="12">
      <c r="B136" s="233"/>
      <c r="C136" s="234"/>
      <c r="D136" s="235" t="s">
        <v>157</v>
      </c>
      <c r="E136" s="236" t="s">
        <v>1</v>
      </c>
      <c r="F136" s="237" t="s">
        <v>269</v>
      </c>
      <c r="G136" s="234"/>
      <c r="H136" s="238">
        <v>31.35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AT136" s="244" t="s">
        <v>157</v>
      </c>
      <c r="AU136" s="244" t="s">
        <v>93</v>
      </c>
      <c r="AV136" s="12" t="s">
        <v>93</v>
      </c>
      <c r="AW136" s="12" t="s">
        <v>38</v>
      </c>
      <c r="AX136" s="12" t="s">
        <v>21</v>
      </c>
      <c r="AY136" s="244" t="s">
        <v>145</v>
      </c>
    </row>
    <row r="137" spans="2:65" s="1" customFormat="1" ht="16.5" customHeight="1">
      <c r="B137" s="36"/>
      <c r="C137" s="220" t="s">
        <v>271</v>
      </c>
      <c r="D137" s="220" t="s">
        <v>147</v>
      </c>
      <c r="E137" s="221" t="s">
        <v>272</v>
      </c>
      <c r="F137" s="222" t="s">
        <v>273</v>
      </c>
      <c r="G137" s="223" t="s">
        <v>178</v>
      </c>
      <c r="H137" s="224">
        <v>26.125</v>
      </c>
      <c r="I137" s="225"/>
      <c r="J137" s="226">
        <f>ROUND(I137*H137,2)</f>
        <v>0</v>
      </c>
      <c r="K137" s="222" t="s">
        <v>162</v>
      </c>
      <c r="L137" s="41"/>
      <c r="M137" s="227" t="s">
        <v>1</v>
      </c>
      <c r="N137" s="228" t="s">
        <v>49</v>
      </c>
      <c r="O137" s="84"/>
      <c r="P137" s="229">
        <f>O137*H137</f>
        <v>0</v>
      </c>
      <c r="Q137" s="229">
        <v>0.00085</v>
      </c>
      <c r="R137" s="229">
        <f>Q137*H137</f>
        <v>0.02220625</v>
      </c>
      <c r="S137" s="229">
        <v>0</v>
      </c>
      <c r="T137" s="230">
        <f>S137*H137</f>
        <v>0</v>
      </c>
      <c r="AR137" s="231" t="s">
        <v>151</v>
      </c>
      <c r="AT137" s="231" t="s">
        <v>147</v>
      </c>
      <c r="AU137" s="231" t="s">
        <v>93</v>
      </c>
      <c r="AY137" s="15" t="s">
        <v>145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5" t="s">
        <v>21</v>
      </c>
      <c r="BK137" s="232">
        <f>ROUND(I137*H137,2)</f>
        <v>0</v>
      </c>
      <c r="BL137" s="15" t="s">
        <v>151</v>
      </c>
      <c r="BM137" s="231" t="s">
        <v>274</v>
      </c>
    </row>
    <row r="138" spans="2:51" s="12" customFormat="1" ht="12">
      <c r="B138" s="233"/>
      <c r="C138" s="234"/>
      <c r="D138" s="235" t="s">
        <v>157</v>
      </c>
      <c r="E138" s="236" t="s">
        <v>1</v>
      </c>
      <c r="F138" s="237" t="s">
        <v>275</v>
      </c>
      <c r="G138" s="234"/>
      <c r="H138" s="238">
        <v>26.125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AT138" s="244" t="s">
        <v>157</v>
      </c>
      <c r="AU138" s="244" t="s">
        <v>93</v>
      </c>
      <c r="AV138" s="12" t="s">
        <v>93</v>
      </c>
      <c r="AW138" s="12" t="s">
        <v>38</v>
      </c>
      <c r="AX138" s="12" t="s">
        <v>21</v>
      </c>
      <c r="AY138" s="244" t="s">
        <v>145</v>
      </c>
    </row>
    <row r="139" spans="2:65" s="1" customFormat="1" ht="24" customHeight="1">
      <c r="B139" s="36"/>
      <c r="C139" s="220" t="s">
        <v>7</v>
      </c>
      <c r="D139" s="220" t="s">
        <v>147</v>
      </c>
      <c r="E139" s="221" t="s">
        <v>276</v>
      </c>
      <c r="F139" s="222" t="s">
        <v>277</v>
      </c>
      <c r="G139" s="223" t="s">
        <v>178</v>
      </c>
      <c r="H139" s="224">
        <v>26.125</v>
      </c>
      <c r="I139" s="225"/>
      <c r="J139" s="226">
        <f>ROUND(I139*H139,2)</f>
        <v>0</v>
      </c>
      <c r="K139" s="222" t="s">
        <v>162</v>
      </c>
      <c r="L139" s="41"/>
      <c r="M139" s="227" t="s">
        <v>1</v>
      </c>
      <c r="N139" s="228" t="s">
        <v>49</v>
      </c>
      <c r="O139" s="84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AR139" s="231" t="s">
        <v>151</v>
      </c>
      <c r="AT139" s="231" t="s">
        <v>147</v>
      </c>
      <c r="AU139" s="231" t="s">
        <v>93</v>
      </c>
      <c r="AY139" s="15" t="s">
        <v>145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5" t="s">
        <v>21</v>
      </c>
      <c r="BK139" s="232">
        <f>ROUND(I139*H139,2)</f>
        <v>0</v>
      </c>
      <c r="BL139" s="15" t="s">
        <v>151</v>
      </c>
      <c r="BM139" s="231" t="s">
        <v>278</v>
      </c>
    </row>
    <row r="140" spans="2:51" s="12" customFormat="1" ht="12">
      <c r="B140" s="233"/>
      <c r="C140" s="234"/>
      <c r="D140" s="235" t="s">
        <v>157</v>
      </c>
      <c r="E140" s="236" t="s">
        <v>1</v>
      </c>
      <c r="F140" s="237" t="s">
        <v>275</v>
      </c>
      <c r="G140" s="234"/>
      <c r="H140" s="238">
        <v>26.125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AT140" s="244" t="s">
        <v>157</v>
      </c>
      <c r="AU140" s="244" t="s">
        <v>93</v>
      </c>
      <c r="AV140" s="12" t="s">
        <v>93</v>
      </c>
      <c r="AW140" s="12" t="s">
        <v>38</v>
      </c>
      <c r="AX140" s="12" t="s">
        <v>21</v>
      </c>
      <c r="AY140" s="244" t="s">
        <v>145</v>
      </c>
    </row>
    <row r="141" spans="2:65" s="1" customFormat="1" ht="24" customHeight="1">
      <c r="B141" s="36"/>
      <c r="C141" s="220" t="s">
        <v>8</v>
      </c>
      <c r="D141" s="220" t="s">
        <v>147</v>
      </c>
      <c r="E141" s="221" t="s">
        <v>186</v>
      </c>
      <c r="F141" s="222" t="s">
        <v>187</v>
      </c>
      <c r="G141" s="223" t="s">
        <v>169</v>
      </c>
      <c r="H141" s="224">
        <v>31.35</v>
      </c>
      <c r="I141" s="225"/>
      <c r="J141" s="226">
        <f>ROUND(I141*H141,2)</f>
        <v>0</v>
      </c>
      <c r="K141" s="222" t="s">
        <v>162</v>
      </c>
      <c r="L141" s="41"/>
      <c r="M141" s="227" t="s">
        <v>1</v>
      </c>
      <c r="N141" s="228" t="s">
        <v>49</v>
      </c>
      <c r="O141" s="84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AR141" s="231" t="s">
        <v>151</v>
      </c>
      <c r="AT141" s="231" t="s">
        <v>147</v>
      </c>
      <c r="AU141" s="231" t="s">
        <v>93</v>
      </c>
      <c r="AY141" s="15" t="s">
        <v>145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5" t="s">
        <v>21</v>
      </c>
      <c r="BK141" s="232">
        <f>ROUND(I141*H141,2)</f>
        <v>0</v>
      </c>
      <c r="BL141" s="15" t="s">
        <v>151</v>
      </c>
      <c r="BM141" s="231" t="s">
        <v>279</v>
      </c>
    </row>
    <row r="142" spans="2:51" s="12" customFormat="1" ht="12">
      <c r="B142" s="233"/>
      <c r="C142" s="234"/>
      <c r="D142" s="235" t="s">
        <v>157</v>
      </c>
      <c r="E142" s="236" t="s">
        <v>1</v>
      </c>
      <c r="F142" s="237" t="s">
        <v>269</v>
      </c>
      <c r="G142" s="234"/>
      <c r="H142" s="238">
        <v>31.35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AT142" s="244" t="s">
        <v>157</v>
      </c>
      <c r="AU142" s="244" t="s">
        <v>93</v>
      </c>
      <c r="AV142" s="12" t="s">
        <v>93</v>
      </c>
      <c r="AW142" s="12" t="s">
        <v>38</v>
      </c>
      <c r="AX142" s="12" t="s">
        <v>21</v>
      </c>
      <c r="AY142" s="244" t="s">
        <v>145</v>
      </c>
    </row>
    <row r="143" spans="2:63" s="11" customFormat="1" ht="22.8" customHeight="1">
      <c r="B143" s="206"/>
      <c r="C143" s="207"/>
      <c r="D143" s="208" t="s">
        <v>83</v>
      </c>
      <c r="E143" s="245" t="s">
        <v>172</v>
      </c>
      <c r="F143" s="245" t="s">
        <v>189</v>
      </c>
      <c r="G143" s="207"/>
      <c r="H143" s="207"/>
      <c r="I143" s="210"/>
      <c r="J143" s="246">
        <f>BK143</f>
        <v>0</v>
      </c>
      <c r="K143" s="207"/>
      <c r="L143" s="212"/>
      <c r="M143" s="213"/>
      <c r="N143" s="214"/>
      <c r="O143" s="214"/>
      <c r="P143" s="215">
        <f>SUM(P144:P149)</f>
        <v>0</v>
      </c>
      <c r="Q143" s="214"/>
      <c r="R143" s="215">
        <f>SUM(R144:R149)</f>
        <v>1.38731868</v>
      </c>
      <c r="S143" s="214"/>
      <c r="T143" s="216">
        <f>SUM(T144:T149)</f>
        <v>0.0005780000000000001</v>
      </c>
      <c r="AR143" s="217" t="s">
        <v>21</v>
      </c>
      <c r="AT143" s="218" t="s">
        <v>83</v>
      </c>
      <c r="AU143" s="218" t="s">
        <v>21</v>
      </c>
      <c r="AY143" s="217" t="s">
        <v>145</v>
      </c>
      <c r="BK143" s="219">
        <f>SUM(BK144:BK149)</f>
        <v>0</v>
      </c>
    </row>
    <row r="144" spans="2:65" s="1" customFormat="1" ht="24" customHeight="1">
      <c r="B144" s="36"/>
      <c r="C144" s="220" t="s">
        <v>211</v>
      </c>
      <c r="D144" s="220" t="s">
        <v>147</v>
      </c>
      <c r="E144" s="221" t="s">
        <v>191</v>
      </c>
      <c r="F144" s="222" t="s">
        <v>192</v>
      </c>
      <c r="G144" s="223" t="s">
        <v>178</v>
      </c>
      <c r="H144" s="224">
        <v>2.613</v>
      </c>
      <c r="I144" s="225"/>
      <c r="J144" s="226">
        <f>ROUND(I144*H144,2)</f>
        <v>0</v>
      </c>
      <c r="K144" s="222" t="s">
        <v>1</v>
      </c>
      <c r="L144" s="41"/>
      <c r="M144" s="227" t="s">
        <v>1</v>
      </c>
      <c r="N144" s="228" t="s">
        <v>49</v>
      </c>
      <c r="O144" s="84"/>
      <c r="P144" s="229">
        <f>O144*H144</f>
        <v>0</v>
      </c>
      <c r="Q144" s="229">
        <v>0.28986</v>
      </c>
      <c r="R144" s="229">
        <f>Q144*H144</f>
        <v>0.75740418</v>
      </c>
      <c r="S144" s="229">
        <v>0</v>
      </c>
      <c r="T144" s="230">
        <f>S144*H144</f>
        <v>0</v>
      </c>
      <c r="AR144" s="231" t="s">
        <v>151</v>
      </c>
      <c r="AT144" s="231" t="s">
        <v>147</v>
      </c>
      <c r="AU144" s="231" t="s">
        <v>93</v>
      </c>
      <c r="AY144" s="15" t="s">
        <v>145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5" t="s">
        <v>21</v>
      </c>
      <c r="BK144" s="232">
        <f>ROUND(I144*H144,2)</f>
        <v>0</v>
      </c>
      <c r="BL144" s="15" t="s">
        <v>151</v>
      </c>
      <c r="BM144" s="231" t="s">
        <v>280</v>
      </c>
    </row>
    <row r="145" spans="2:51" s="12" customFormat="1" ht="12">
      <c r="B145" s="233"/>
      <c r="C145" s="234"/>
      <c r="D145" s="235" t="s">
        <v>157</v>
      </c>
      <c r="E145" s="236" t="s">
        <v>1</v>
      </c>
      <c r="F145" s="237" t="s">
        <v>281</v>
      </c>
      <c r="G145" s="234"/>
      <c r="H145" s="238">
        <v>2.613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AT145" s="244" t="s">
        <v>157</v>
      </c>
      <c r="AU145" s="244" t="s">
        <v>93</v>
      </c>
      <c r="AV145" s="12" t="s">
        <v>93</v>
      </c>
      <c r="AW145" s="12" t="s">
        <v>38</v>
      </c>
      <c r="AX145" s="12" t="s">
        <v>21</v>
      </c>
      <c r="AY145" s="244" t="s">
        <v>145</v>
      </c>
    </row>
    <row r="146" spans="2:65" s="1" customFormat="1" ht="24" customHeight="1">
      <c r="B146" s="36"/>
      <c r="C146" s="220" t="s">
        <v>282</v>
      </c>
      <c r="D146" s="220" t="s">
        <v>147</v>
      </c>
      <c r="E146" s="221" t="s">
        <v>283</v>
      </c>
      <c r="F146" s="222" t="s">
        <v>284</v>
      </c>
      <c r="G146" s="223" t="s">
        <v>178</v>
      </c>
      <c r="H146" s="224">
        <v>20.9</v>
      </c>
      <c r="I146" s="225"/>
      <c r="J146" s="226">
        <f>ROUND(I146*H146,2)</f>
        <v>0</v>
      </c>
      <c r="K146" s="222" t="s">
        <v>1</v>
      </c>
      <c r="L146" s="41"/>
      <c r="M146" s="227" t="s">
        <v>1</v>
      </c>
      <c r="N146" s="228" t="s">
        <v>49</v>
      </c>
      <c r="O146" s="84"/>
      <c r="P146" s="229">
        <f>O146*H146</f>
        <v>0</v>
      </c>
      <c r="Q146" s="229">
        <v>0.02857</v>
      </c>
      <c r="R146" s="229">
        <f>Q146*H146</f>
        <v>0.597113</v>
      </c>
      <c r="S146" s="229">
        <v>0</v>
      </c>
      <c r="T146" s="230">
        <f>S146*H146</f>
        <v>0</v>
      </c>
      <c r="AR146" s="231" t="s">
        <v>151</v>
      </c>
      <c r="AT146" s="231" t="s">
        <v>147</v>
      </c>
      <c r="AU146" s="231" t="s">
        <v>93</v>
      </c>
      <c r="AY146" s="15" t="s">
        <v>145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5" t="s">
        <v>21</v>
      </c>
      <c r="BK146" s="232">
        <f>ROUND(I146*H146,2)</f>
        <v>0</v>
      </c>
      <c r="BL146" s="15" t="s">
        <v>151</v>
      </c>
      <c r="BM146" s="231" t="s">
        <v>285</v>
      </c>
    </row>
    <row r="147" spans="2:51" s="12" customFormat="1" ht="12">
      <c r="B147" s="233"/>
      <c r="C147" s="234"/>
      <c r="D147" s="235" t="s">
        <v>157</v>
      </c>
      <c r="E147" s="236" t="s">
        <v>1</v>
      </c>
      <c r="F147" s="237" t="s">
        <v>286</v>
      </c>
      <c r="G147" s="234"/>
      <c r="H147" s="238">
        <v>20.9</v>
      </c>
      <c r="I147" s="239"/>
      <c r="J147" s="234"/>
      <c r="K147" s="234"/>
      <c r="L147" s="240"/>
      <c r="M147" s="241"/>
      <c r="N147" s="242"/>
      <c r="O147" s="242"/>
      <c r="P147" s="242"/>
      <c r="Q147" s="242"/>
      <c r="R147" s="242"/>
      <c r="S147" s="242"/>
      <c r="T147" s="243"/>
      <c r="AT147" s="244" t="s">
        <v>157</v>
      </c>
      <c r="AU147" s="244" t="s">
        <v>93</v>
      </c>
      <c r="AV147" s="12" t="s">
        <v>93</v>
      </c>
      <c r="AW147" s="12" t="s">
        <v>38</v>
      </c>
      <c r="AX147" s="12" t="s">
        <v>21</v>
      </c>
      <c r="AY147" s="244" t="s">
        <v>145</v>
      </c>
    </row>
    <row r="148" spans="2:65" s="1" customFormat="1" ht="24" customHeight="1">
      <c r="B148" s="36"/>
      <c r="C148" s="220" t="s">
        <v>216</v>
      </c>
      <c r="D148" s="220" t="s">
        <v>147</v>
      </c>
      <c r="E148" s="221" t="s">
        <v>287</v>
      </c>
      <c r="F148" s="222" t="s">
        <v>288</v>
      </c>
      <c r="G148" s="223" t="s">
        <v>197</v>
      </c>
      <c r="H148" s="224">
        <v>14.45</v>
      </c>
      <c r="I148" s="225"/>
      <c r="J148" s="226">
        <f>ROUND(I148*H148,2)</f>
        <v>0</v>
      </c>
      <c r="K148" s="222" t="s">
        <v>1</v>
      </c>
      <c r="L148" s="41"/>
      <c r="M148" s="227" t="s">
        <v>1</v>
      </c>
      <c r="N148" s="228" t="s">
        <v>49</v>
      </c>
      <c r="O148" s="84"/>
      <c r="P148" s="229">
        <f>O148*H148</f>
        <v>0</v>
      </c>
      <c r="Q148" s="229">
        <v>0.00227</v>
      </c>
      <c r="R148" s="229">
        <f>Q148*H148</f>
        <v>0.0328015</v>
      </c>
      <c r="S148" s="229">
        <v>4E-05</v>
      </c>
      <c r="T148" s="230">
        <f>S148*H148</f>
        <v>0.0005780000000000001</v>
      </c>
      <c r="AR148" s="231" t="s">
        <v>151</v>
      </c>
      <c r="AT148" s="231" t="s">
        <v>147</v>
      </c>
      <c r="AU148" s="231" t="s">
        <v>93</v>
      </c>
      <c r="AY148" s="15" t="s">
        <v>145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5" t="s">
        <v>21</v>
      </c>
      <c r="BK148" s="232">
        <f>ROUND(I148*H148,2)</f>
        <v>0</v>
      </c>
      <c r="BL148" s="15" t="s">
        <v>151</v>
      </c>
      <c r="BM148" s="231" t="s">
        <v>289</v>
      </c>
    </row>
    <row r="149" spans="2:51" s="12" customFormat="1" ht="12">
      <c r="B149" s="233"/>
      <c r="C149" s="234"/>
      <c r="D149" s="235" t="s">
        <v>157</v>
      </c>
      <c r="E149" s="236" t="s">
        <v>1</v>
      </c>
      <c r="F149" s="237" t="s">
        <v>290</v>
      </c>
      <c r="G149" s="234"/>
      <c r="H149" s="238">
        <v>14.45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AT149" s="244" t="s">
        <v>157</v>
      </c>
      <c r="AU149" s="244" t="s">
        <v>93</v>
      </c>
      <c r="AV149" s="12" t="s">
        <v>93</v>
      </c>
      <c r="AW149" s="12" t="s">
        <v>38</v>
      </c>
      <c r="AX149" s="12" t="s">
        <v>21</v>
      </c>
      <c r="AY149" s="244" t="s">
        <v>145</v>
      </c>
    </row>
    <row r="150" spans="2:63" s="11" customFormat="1" ht="22.8" customHeight="1">
      <c r="B150" s="206"/>
      <c r="C150" s="207"/>
      <c r="D150" s="208" t="s">
        <v>83</v>
      </c>
      <c r="E150" s="245" t="s">
        <v>200</v>
      </c>
      <c r="F150" s="245" t="s">
        <v>201</v>
      </c>
      <c r="G150" s="207"/>
      <c r="H150" s="207"/>
      <c r="I150" s="210"/>
      <c r="J150" s="246">
        <f>BK150</f>
        <v>0</v>
      </c>
      <c r="K150" s="207"/>
      <c r="L150" s="212"/>
      <c r="M150" s="213"/>
      <c r="N150" s="214"/>
      <c r="O150" s="214"/>
      <c r="P150" s="215">
        <f>SUM(P151:P160)</f>
        <v>0</v>
      </c>
      <c r="Q150" s="214"/>
      <c r="R150" s="215">
        <f>SUM(R151:R160)</f>
        <v>1.06539004</v>
      </c>
      <c r="S150" s="214"/>
      <c r="T150" s="216">
        <f>SUM(T151:T160)</f>
        <v>0</v>
      </c>
      <c r="AR150" s="217" t="s">
        <v>21</v>
      </c>
      <c r="AT150" s="218" t="s">
        <v>83</v>
      </c>
      <c r="AU150" s="218" t="s">
        <v>21</v>
      </c>
      <c r="AY150" s="217" t="s">
        <v>145</v>
      </c>
      <c r="BK150" s="219">
        <f>SUM(BK151:BK160)</f>
        <v>0</v>
      </c>
    </row>
    <row r="151" spans="2:65" s="1" customFormat="1" ht="24" customHeight="1">
      <c r="B151" s="36"/>
      <c r="C151" s="220" t="s">
        <v>185</v>
      </c>
      <c r="D151" s="220" t="s">
        <v>147</v>
      </c>
      <c r="E151" s="221" t="s">
        <v>291</v>
      </c>
      <c r="F151" s="222" t="s">
        <v>292</v>
      </c>
      <c r="G151" s="223" t="s">
        <v>178</v>
      </c>
      <c r="H151" s="224">
        <v>20.9</v>
      </c>
      <c r="I151" s="225"/>
      <c r="J151" s="226">
        <f>ROUND(I151*H151,2)</f>
        <v>0</v>
      </c>
      <c r="K151" s="222" t="s">
        <v>1</v>
      </c>
      <c r="L151" s="41"/>
      <c r="M151" s="227" t="s">
        <v>1</v>
      </c>
      <c r="N151" s="228" t="s">
        <v>49</v>
      </c>
      <c r="O151" s="84"/>
      <c r="P151" s="229">
        <f>O151*H151</f>
        <v>0</v>
      </c>
      <c r="Q151" s="229">
        <v>0.00735</v>
      </c>
      <c r="R151" s="229">
        <f>Q151*H151</f>
        <v>0.15361499999999997</v>
      </c>
      <c r="S151" s="229">
        <v>0</v>
      </c>
      <c r="T151" s="230">
        <f>S151*H151</f>
        <v>0</v>
      </c>
      <c r="AR151" s="231" t="s">
        <v>151</v>
      </c>
      <c r="AT151" s="231" t="s">
        <v>147</v>
      </c>
      <c r="AU151" s="231" t="s">
        <v>93</v>
      </c>
      <c r="AY151" s="15" t="s">
        <v>145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5" t="s">
        <v>21</v>
      </c>
      <c r="BK151" s="232">
        <f>ROUND(I151*H151,2)</f>
        <v>0</v>
      </c>
      <c r="BL151" s="15" t="s">
        <v>151</v>
      </c>
      <c r="BM151" s="231" t="s">
        <v>293</v>
      </c>
    </row>
    <row r="152" spans="2:51" s="12" customFormat="1" ht="12">
      <c r="B152" s="233"/>
      <c r="C152" s="234"/>
      <c r="D152" s="235" t="s">
        <v>157</v>
      </c>
      <c r="E152" s="236" t="s">
        <v>1</v>
      </c>
      <c r="F152" s="237" t="s">
        <v>286</v>
      </c>
      <c r="G152" s="234"/>
      <c r="H152" s="238">
        <v>20.9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AT152" s="244" t="s">
        <v>157</v>
      </c>
      <c r="AU152" s="244" t="s">
        <v>93</v>
      </c>
      <c r="AV152" s="12" t="s">
        <v>93</v>
      </c>
      <c r="AW152" s="12" t="s">
        <v>38</v>
      </c>
      <c r="AX152" s="12" t="s">
        <v>21</v>
      </c>
      <c r="AY152" s="244" t="s">
        <v>145</v>
      </c>
    </row>
    <row r="153" spans="2:65" s="1" customFormat="1" ht="24" customHeight="1">
      <c r="B153" s="36"/>
      <c r="C153" s="220" t="s">
        <v>236</v>
      </c>
      <c r="D153" s="220" t="s">
        <v>147</v>
      </c>
      <c r="E153" s="221" t="s">
        <v>208</v>
      </c>
      <c r="F153" s="222" t="s">
        <v>209</v>
      </c>
      <c r="G153" s="223" t="s">
        <v>178</v>
      </c>
      <c r="H153" s="224">
        <v>9.614</v>
      </c>
      <c r="I153" s="225"/>
      <c r="J153" s="226">
        <f>ROUND(I153*H153,2)</f>
        <v>0</v>
      </c>
      <c r="K153" s="222" t="s">
        <v>162</v>
      </c>
      <c r="L153" s="41"/>
      <c r="M153" s="227" t="s">
        <v>1</v>
      </c>
      <c r="N153" s="228" t="s">
        <v>49</v>
      </c>
      <c r="O153" s="84"/>
      <c r="P153" s="229">
        <f>O153*H153</f>
        <v>0</v>
      </c>
      <c r="Q153" s="229">
        <v>0.02636</v>
      </c>
      <c r="R153" s="229">
        <f>Q153*H153</f>
        <v>0.25342504000000005</v>
      </c>
      <c r="S153" s="229">
        <v>0</v>
      </c>
      <c r="T153" s="230">
        <f>S153*H153</f>
        <v>0</v>
      </c>
      <c r="AR153" s="231" t="s">
        <v>151</v>
      </c>
      <c r="AT153" s="231" t="s">
        <v>147</v>
      </c>
      <c r="AU153" s="231" t="s">
        <v>93</v>
      </c>
      <c r="AY153" s="15" t="s">
        <v>145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5" t="s">
        <v>21</v>
      </c>
      <c r="BK153" s="232">
        <f>ROUND(I153*H153,2)</f>
        <v>0</v>
      </c>
      <c r="BL153" s="15" t="s">
        <v>151</v>
      </c>
      <c r="BM153" s="231" t="s">
        <v>294</v>
      </c>
    </row>
    <row r="154" spans="2:51" s="12" customFormat="1" ht="12">
      <c r="B154" s="233"/>
      <c r="C154" s="234"/>
      <c r="D154" s="235" t="s">
        <v>157</v>
      </c>
      <c r="E154" s="236" t="s">
        <v>1</v>
      </c>
      <c r="F154" s="237" t="s">
        <v>295</v>
      </c>
      <c r="G154" s="234"/>
      <c r="H154" s="238">
        <v>9.614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AT154" s="244" t="s">
        <v>157</v>
      </c>
      <c r="AU154" s="244" t="s">
        <v>93</v>
      </c>
      <c r="AV154" s="12" t="s">
        <v>93</v>
      </c>
      <c r="AW154" s="12" t="s">
        <v>38</v>
      </c>
      <c r="AX154" s="12" t="s">
        <v>21</v>
      </c>
      <c r="AY154" s="244" t="s">
        <v>145</v>
      </c>
    </row>
    <row r="155" spans="2:65" s="1" customFormat="1" ht="24" customHeight="1">
      <c r="B155" s="36"/>
      <c r="C155" s="220" t="s">
        <v>190</v>
      </c>
      <c r="D155" s="220" t="s">
        <v>147</v>
      </c>
      <c r="E155" s="221" t="s">
        <v>296</v>
      </c>
      <c r="F155" s="222" t="s">
        <v>297</v>
      </c>
      <c r="G155" s="223" t="s">
        <v>178</v>
      </c>
      <c r="H155" s="224">
        <v>20.9</v>
      </c>
      <c r="I155" s="225"/>
      <c r="J155" s="226">
        <f>ROUND(I155*H155,2)</f>
        <v>0</v>
      </c>
      <c r="K155" s="222" t="s">
        <v>1</v>
      </c>
      <c r="L155" s="41"/>
      <c r="M155" s="227" t="s">
        <v>1</v>
      </c>
      <c r="N155" s="228" t="s">
        <v>49</v>
      </c>
      <c r="O155" s="84"/>
      <c r="P155" s="229">
        <f>O155*H155</f>
        <v>0</v>
      </c>
      <c r="Q155" s="229">
        <v>0.0315</v>
      </c>
      <c r="R155" s="229">
        <f>Q155*H155</f>
        <v>0.65835</v>
      </c>
      <c r="S155" s="229">
        <v>0</v>
      </c>
      <c r="T155" s="230">
        <f>S155*H155</f>
        <v>0</v>
      </c>
      <c r="AR155" s="231" t="s">
        <v>151</v>
      </c>
      <c r="AT155" s="231" t="s">
        <v>147</v>
      </c>
      <c r="AU155" s="231" t="s">
        <v>93</v>
      </c>
      <c r="AY155" s="15" t="s">
        <v>145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5" t="s">
        <v>21</v>
      </c>
      <c r="BK155" s="232">
        <f>ROUND(I155*H155,2)</f>
        <v>0</v>
      </c>
      <c r="BL155" s="15" t="s">
        <v>151</v>
      </c>
      <c r="BM155" s="231" t="s">
        <v>298</v>
      </c>
    </row>
    <row r="156" spans="2:51" s="12" customFormat="1" ht="12">
      <c r="B156" s="233"/>
      <c r="C156" s="234"/>
      <c r="D156" s="235" t="s">
        <v>157</v>
      </c>
      <c r="E156" s="236" t="s">
        <v>1</v>
      </c>
      <c r="F156" s="237" t="s">
        <v>286</v>
      </c>
      <c r="G156" s="234"/>
      <c r="H156" s="238">
        <v>20.9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AT156" s="244" t="s">
        <v>157</v>
      </c>
      <c r="AU156" s="244" t="s">
        <v>93</v>
      </c>
      <c r="AV156" s="12" t="s">
        <v>93</v>
      </c>
      <c r="AW156" s="12" t="s">
        <v>38</v>
      </c>
      <c r="AX156" s="12" t="s">
        <v>21</v>
      </c>
      <c r="AY156" s="244" t="s">
        <v>145</v>
      </c>
    </row>
    <row r="157" spans="2:65" s="1" customFormat="1" ht="16.5" customHeight="1">
      <c r="B157" s="36"/>
      <c r="C157" s="220" t="s">
        <v>26</v>
      </c>
      <c r="D157" s="220" t="s">
        <v>147</v>
      </c>
      <c r="E157" s="221" t="s">
        <v>212</v>
      </c>
      <c r="F157" s="222" t="s">
        <v>213</v>
      </c>
      <c r="G157" s="223" t="s">
        <v>178</v>
      </c>
      <c r="H157" s="224">
        <v>35.739</v>
      </c>
      <c r="I157" s="225"/>
      <c r="J157" s="226">
        <f>ROUND(I157*H157,2)</f>
        <v>0</v>
      </c>
      <c r="K157" s="222" t="s">
        <v>1</v>
      </c>
      <c r="L157" s="41"/>
      <c r="M157" s="227" t="s">
        <v>1</v>
      </c>
      <c r="N157" s="228" t="s">
        <v>49</v>
      </c>
      <c r="O157" s="84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AR157" s="231" t="s">
        <v>151</v>
      </c>
      <c r="AT157" s="231" t="s">
        <v>147</v>
      </c>
      <c r="AU157" s="231" t="s">
        <v>93</v>
      </c>
      <c r="AY157" s="15" t="s">
        <v>145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5" t="s">
        <v>21</v>
      </c>
      <c r="BK157" s="232">
        <f>ROUND(I157*H157,2)</f>
        <v>0</v>
      </c>
      <c r="BL157" s="15" t="s">
        <v>151</v>
      </c>
      <c r="BM157" s="231" t="s">
        <v>299</v>
      </c>
    </row>
    <row r="158" spans="2:51" s="12" customFormat="1" ht="12">
      <c r="B158" s="233"/>
      <c r="C158" s="234"/>
      <c r="D158" s="235" t="s">
        <v>157</v>
      </c>
      <c r="E158" s="236" t="s">
        <v>1</v>
      </c>
      <c r="F158" s="237" t="s">
        <v>295</v>
      </c>
      <c r="G158" s="234"/>
      <c r="H158" s="238">
        <v>9.614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AT158" s="244" t="s">
        <v>157</v>
      </c>
      <c r="AU158" s="244" t="s">
        <v>93</v>
      </c>
      <c r="AV158" s="12" t="s">
        <v>93</v>
      </c>
      <c r="AW158" s="12" t="s">
        <v>38</v>
      </c>
      <c r="AX158" s="12" t="s">
        <v>84</v>
      </c>
      <c r="AY158" s="244" t="s">
        <v>145</v>
      </c>
    </row>
    <row r="159" spans="2:51" s="12" customFormat="1" ht="12">
      <c r="B159" s="233"/>
      <c r="C159" s="234"/>
      <c r="D159" s="235" t="s">
        <v>157</v>
      </c>
      <c r="E159" s="236" t="s">
        <v>1</v>
      </c>
      <c r="F159" s="237" t="s">
        <v>275</v>
      </c>
      <c r="G159" s="234"/>
      <c r="H159" s="238">
        <v>26.125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AT159" s="244" t="s">
        <v>157</v>
      </c>
      <c r="AU159" s="244" t="s">
        <v>93</v>
      </c>
      <c r="AV159" s="12" t="s">
        <v>93</v>
      </c>
      <c r="AW159" s="12" t="s">
        <v>38</v>
      </c>
      <c r="AX159" s="12" t="s">
        <v>84</v>
      </c>
      <c r="AY159" s="244" t="s">
        <v>145</v>
      </c>
    </row>
    <row r="160" spans="2:51" s="13" customFormat="1" ht="12">
      <c r="B160" s="247"/>
      <c r="C160" s="248"/>
      <c r="D160" s="235" t="s">
        <v>157</v>
      </c>
      <c r="E160" s="249" t="s">
        <v>1</v>
      </c>
      <c r="F160" s="250" t="s">
        <v>215</v>
      </c>
      <c r="G160" s="248"/>
      <c r="H160" s="251">
        <v>35.739000000000004</v>
      </c>
      <c r="I160" s="252"/>
      <c r="J160" s="248"/>
      <c r="K160" s="248"/>
      <c r="L160" s="253"/>
      <c r="M160" s="254"/>
      <c r="N160" s="255"/>
      <c r="O160" s="255"/>
      <c r="P160" s="255"/>
      <c r="Q160" s="255"/>
      <c r="R160" s="255"/>
      <c r="S160" s="255"/>
      <c r="T160" s="256"/>
      <c r="AT160" s="257" t="s">
        <v>157</v>
      </c>
      <c r="AU160" s="257" t="s">
        <v>93</v>
      </c>
      <c r="AV160" s="13" t="s">
        <v>151</v>
      </c>
      <c r="AW160" s="13" t="s">
        <v>38</v>
      </c>
      <c r="AX160" s="13" t="s">
        <v>21</v>
      </c>
      <c r="AY160" s="257" t="s">
        <v>145</v>
      </c>
    </row>
    <row r="161" spans="2:63" s="11" customFormat="1" ht="22.8" customHeight="1">
      <c r="B161" s="206"/>
      <c r="C161" s="207"/>
      <c r="D161" s="208" t="s">
        <v>83</v>
      </c>
      <c r="E161" s="245" t="s">
        <v>216</v>
      </c>
      <c r="F161" s="245" t="s">
        <v>217</v>
      </c>
      <c r="G161" s="207"/>
      <c r="H161" s="207"/>
      <c r="I161" s="210"/>
      <c r="J161" s="246">
        <f>BK161</f>
        <v>0</v>
      </c>
      <c r="K161" s="207"/>
      <c r="L161" s="212"/>
      <c r="M161" s="213"/>
      <c r="N161" s="214"/>
      <c r="O161" s="214"/>
      <c r="P161" s="215">
        <f>SUM(P162:P165)</f>
        <v>0</v>
      </c>
      <c r="Q161" s="214"/>
      <c r="R161" s="215">
        <f>SUM(R162:R165)</f>
        <v>0</v>
      </c>
      <c r="S161" s="214"/>
      <c r="T161" s="216">
        <f>SUM(T162:T165)</f>
        <v>1.612226</v>
      </c>
      <c r="AR161" s="217" t="s">
        <v>21</v>
      </c>
      <c r="AT161" s="218" t="s">
        <v>83</v>
      </c>
      <c r="AU161" s="218" t="s">
        <v>21</v>
      </c>
      <c r="AY161" s="217" t="s">
        <v>145</v>
      </c>
      <c r="BK161" s="219">
        <f>SUM(BK162:BK165)</f>
        <v>0</v>
      </c>
    </row>
    <row r="162" spans="2:65" s="1" customFormat="1" ht="36" customHeight="1">
      <c r="B162" s="36"/>
      <c r="C162" s="220" t="s">
        <v>218</v>
      </c>
      <c r="D162" s="220" t="s">
        <v>147</v>
      </c>
      <c r="E162" s="221" t="s">
        <v>223</v>
      </c>
      <c r="F162" s="222" t="s">
        <v>224</v>
      </c>
      <c r="G162" s="223" t="s">
        <v>178</v>
      </c>
      <c r="H162" s="224">
        <v>9.614</v>
      </c>
      <c r="I162" s="225"/>
      <c r="J162" s="226">
        <f>ROUND(I162*H162,2)</f>
        <v>0</v>
      </c>
      <c r="K162" s="222" t="s">
        <v>162</v>
      </c>
      <c r="L162" s="41"/>
      <c r="M162" s="227" t="s">
        <v>1</v>
      </c>
      <c r="N162" s="228" t="s">
        <v>49</v>
      </c>
      <c r="O162" s="84"/>
      <c r="P162" s="229">
        <f>O162*H162</f>
        <v>0</v>
      </c>
      <c r="Q162" s="229">
        <v>0</v>
      </c>
      <c r="R162" s="229">
        <f>Q162*H162</f>
        <v>0</v>
      </c>
      <c r="S162" s="229">
        <v>0.059</v>
      </c>
      <c r="T162" s="230">
        <f>S162*H162</f>
        <v>0.567226</v>
      </c>
      <c r="AR162" s="231" t="s">
        <v>151</v>
      </c>
      <c r="AT162" s="231" t="s">
        <v>147</v>
      </c>
      <c r="AU162" s="231" t="s">
        <v>93</v>
      </c>
      <c r="AY162" s="15" t="s">
        <v>145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5" t="s">
        <v>21</v>
      </c>
      <c r="BK162" s="232">
        <f>ROUND(I162*H162,2)</f>
        <v>0</v>
      </c>
      <c r="BL162" s="15" t="s">
        <v>151</v>
      </c>
      <c r="BM162" s="231" t="s">
        <v>300</v>
      </c>
    </row>
    <row r="163" spans="2:51" s="12" customFormat="1" ht="12">
      <c r="B163" s="233"/>
      <c r="C163" s="234"/>
      <c r="D163" s="235" t="s">
        <v>157</v>
      </c>
      <c r="E163" s="236" t="s">
        <v>1</v>
      </c>
      <c r="F163" s="237" t="s">
        <v>295</v>
      </c>
      <c r="G163" s="234"/>
      <c r="H163" s="238">
        <v>9.614</v>
      </c>
      <c r="I163" s="239"/>
      <c r="J163" s="234"/>
      <c r="K163" s="234"/>
      <c r="L163" s="240"/>
      <c r="M163" s="241"/>
      <c r="N163" s="242"/>
      <c r="O163" s="242"/>
      <c r="P163" s="242"/>
      <c r="Q163" s="242"/>
      <c r="R163" s="242"/>
      <c r="S163" s="242"/>
      <c r="T163" s="243"/>
      <c r="AT163" s="244" t="s">
        <v>157</v>
      </c>
      <c r="AU163" s="244" t="s">
        <v>93</v>
      </c>
      <c r="AV163" s="12" t="s">
        <v>93</v>
      </c>
      <c r="AW163" s="12" t="s">
        <v>38</v>
      </c>
      <c r="AX163" s="12" t="s">
        <v>21</v>
      </c>
      <c r="AY163" s="244" t="s">
        <v>145</v>
      </c>
    </row>
    <row r="164" spans="2:65" s="1" customFormat="1" ht="24" customHeight="1">
      <c r="B164" s="36"/>
      <c r="C164" s="220" t="s">
        <v>301</v>
      </c>
      <c r="D164" s="220" t="s">
        <v>147</v>
      </c>
      <c r="E164" s="221" t="s">
        <v>302</v>
      </c>
      <c r="F164" s="222" t="s">
        <v>303</v>
      </c>
      <c r="G164" s="223" t="s">
        <v>178</v>
      </c>
      <c r="H164" s="224">
        <v>20.9</v>
      </c>
      <c r="I164" s="225"/>
      <c r="J164" s="226">
        <f>ROUND(I164*H164,2)</f>
        <v>0</v>
      </c>
      <c r="K164" s="222" t="s">
        <v>162</v>
      </c>
      <c r="L164" s="41"/>
      <c r="M164" s="227" t="s">
        <v>1</v>
      </c>
      <c r="N164" s="228" t="s">
        <v>49</v>
      </c>
      <c r="O164" s="84"/>
      <c r="P164" s="229">
        <f>O164*H164</f>
        <v>0</v>
      </c>
      <c r="Q164" s="229">
        <v>0</v>
      </c>
      <c r="R164" s="229">
        <f>Q164*H164</f>
        <v>0</v>
      </c>
      <c r="S164" s="229">
        <v>0.05</v>
      </c>
      <c r="T164" s="230">
        <f>S164*H164</f>
        <v>1.045</v>
      </c>
      <c r="AR164" s="231" t="s">
        <v>151</v>
      </c>
      <c r="AT164" s="231" t="s">
        <v>147</v>
      </c>
      <c r="AU164" s="231" t="s">
        <v>93</v>
      </c>
      <c r="AY164" s="15" t="s">
        <v>145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5" t="s">
        <v>21</v>
      </c>
      <c r="BK164" s="232">
        <f>ROUND(I164*H164,2)</f>
        <v>0</v>
      </c>
      <c r="BL164" s="15" t="s">
        <v>151</v>
      </c>
      <c r="BM164" s="231" t="s">
        <v>304</v>
      </c>
    </row>
    <row r="165" spans="2:51" s="12" customFormat="1" ht="12">
      <c r="B165" s="233"/>
      <c r="C165" s="234"/>
      <c r="D165" s="235" t="s">
        <v>157</v>
      </c>
      <c r="E165" s="236" t="s">
        <v>1</v>
      </c>
      <c r="F165" s="237" t="s">
        <v>286</v>
      </c>
      <c r="G165" s="234"/>
      <c r="H165" s="238">
        <v>20.9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AT165" s="244" t="s">
        <v>157</v>
      </c>
      <c r="AU165" s="244" t="s">
        <v>93</v>
      </c>
      <c r="AV165" s="12" t="s">
        <v>93</v>
      </c>
      <c r="AW165" s="12" t="s">
        <v>38</v>
      </c>
      <c r="AX165" s="12" t="s">
        <v>21</v>
      </c>
      <c r="AY165" s="244" t="s">
        <v>145</v>
      </c>
    </row>
    <row r="166" spans="2:63" s="11" customFormat="1" ht="22.8" customHeight="1">
      <c r="B166" s="206"/>
      <c r="C166" s="207"/>
      <c r="D166" s="208" t="s">
        <v>83</v>
      </c>
      <c r="E166" s="245" t="s">
        <v>226</v>
      </c>
      <c r="F166" s="245" t="s">
        <v>227</v>
      </c>
      <c r="G166" s="207"/>
      <c r="H166" s="207"/>
      <c r="I166" s="210"/>
      <c r="J166" s="246">
        <f>BK166</f>
        <v>0</v>
      </c>
      <c r="K166" s="207"/>
      <c r="L166" s="212"/>
      <c r="M166" s="213"/>
      <c r="N166" s="214"/>
      <c r="O166" s="214"/>
      <c r="P166" s="215">
        <f>P167</f>
        <v>0</v>
      </c>
      <c r="Q166" s="214"/>
      <c r="R166" s="215">
        <f>R167</f>
        <v>0</v>
      </c>
      <c r="S166" s="214"/>
      <c r="T166" s="216">
        <f>T167</f>
        <v>0</v>
      </c>
      <c r="AR166" s="217" t="s">
        <v>21</v>
      </c>
      <c r="AT166" s="218" t="s">
        <v>83</v>
      </c>
      <c r="AU166" s="218" t="s">
        <v>21</v>
      </c>
      <c r="AY166" s="217" t="s">
        <v>145</v>
      </c>
      <c r="BK166" s="219">
        <f>BK167</f>
        <v>0</v>
      </c>
    </row>
    <row r="167" spans="2:65" s="1" customFormat="1" ht="24" customHeight="1">
      <c r="B167" s="36"/>
      <c r="C167" s="220" t="s">
        <v>228</v>
      </c>
      <c r="D167" s="220" t="s">
        <v>147</v>
      </c>
      <c r="E167" s="221" t="s">
        <v>229</v>
      </c>
      <c r="F167" s="222" t="s">
        <v>230</v>
      </c>
      <c r="G167" s="223" t="s">
        <v>150</v>
      </c>
      <c r="H167" s="224">
        <v>0.631</v>
      </c>
      <c r="I167" s="225"/>
      <c r="J167" s="226">
        <f>ROUND(I167*H167,2)</f>
        <v>0</v>
      </c>
      <c r="K167" s="222" t="s">
        <v>1</v>
      </c>
      <c r="L167" s="41"/>
      <c r="M167" s="227" t="s">
        <v>1</v>
      </c>
      <c r="N167" s="228" t="s">
        <v>49</v>
      </c>
      <c r="O167" s="84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AR167" s="231" t="s">
        <v>151</v>
      </c>
      <c r="AT167" s="231" t="s">
        <v>147</v>
      </c>
      <c r="AU167" s="231" t="s">
        <v>93</v>
      </c>
      <c r="AY167" s="15" t="s">
        <v>145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5" t="s">
        <v>21</v>
      </c>
      <c r="BK167" s="232">
        <f>ROUND(I167*H167,2)</f>
        <v>0</v>
      </c>
      <c r="BL167" s="15" t="s">
        <v>151</v>
      </c>
      <c r="BM167" s="231" t="s">
        <v>305</v>
      </c>
    </row>
    <row r="168" spans="2:63" s="11" customFormat="1" ht="25.9" customHeight="1">
      <c r="B168" s="206"/>
      <c r="C168" s="207"/>
      <c r="D168" s="208" t="s">
        <v>83</v>
      </c>
      <c r="E168" s="209" t="s">
        <v>232</v>
      </c>
      <c r="F168" s="209" t="s">
        <v>233</v>
      </c>
      <c r="G168" s="207"/>
      <c r="H168" s="207"/>
      <c r="I168" s="210"/>
      <c r="J168" s="211">
        <f>BK168</f>
        <v>0</v>
      </c>
      <c r="K168" s="207"/>
      <c r="L168" s="212"/>
      <c r="M168" s="213"/>
      <c r="N168" s="214"/>
      <c r="O168" s="214"/>
      <c r="P168" s="215">
        <f>P169+P172+P174</f>
        <v>0</v>
      </c>
      <c r="Q168" s="214"/>
      <c r="R168" s="215">
        <f>R169+R172+R174</f>
        <v>0.08112961999999999</v>
      </c>
      <c r="S168" s="214"/>
      <c r="T168" s="216">
        <f>T169+T172+T174</f>
        <v>0.137</v>
      </c>
      <c r="AR168" s="217" t="s">
        <v>93</v>
      </c>
      <c r="AT168" s="218" t="s">
        <v>83</v>
      </c>
      <c r="AU168" s="218" t="s">
        <v>84</v>
      </c>
      <c r="AY168" s="217" t="s">
        <v>145</v>
      </c>
      <c r="BK168" s="219">
        <f>BK169+BK172+BK174</f>
        <v>0</v>
      </c>
    </row>
    <row r="169" spans="2:63" s="11" customFormat="1" ht="22.8" customHeight="1">
      <c r="B169" s="206"/>
      <c r="C169" s="207"/>
      <c r="D169" s="208" t="s">
        <v>83</v>
      </c>
      <c r="E169" s="245" t="s">
        <v>306</v>
      </c>
      <c r="F169" s="245" t="s">
        <v>307</v>
      </c>
      <c r="G169" s="207"/>
      <c r="H169" s="207"/>
      <c r="I169" s="210"/>
      <c r="J169" s="246">
        <f>BK169</f>
        <v>0</v>
      </c>
      <c r="K169" s="207"/>
      <c r="L169" s="212"/>
      <c r="M169" s="213"/>
      <c r="N169" s="214"/>
      <c r="O169" s="214"/>
      <c r="P169" s="215">
        <f>SUM(P170:P171)</f>
        <v>0</v>
      </c>
      <c r="Q169" s="214"/>
      <c r="R169" s="215">
        <f>SUM(R170:R171)</f>
        <v>0.07314999999999999</v>
      </c>
      <c r="S169" s="214"/>
      <c r="T169" s="216">
        <f>SUM(T170:T171)</f>
        <v>0</v>
      </c>
      <c r="AR169" s="217" t="s">
        <v>93</v>
      </c>
      <c r="AT169" s="218" t="s">
        <v>83</v>
      </c>
      <c r="AU169" s="218" t="s">
        <v>21</v>
      </c>
      <c r="AY169" s="217" t="s">
        <v>145</v>
      </c>
      <c r="BK169" s="219">
        <f>SUM(BK170:BK171)</f>
        <v>0</v>
      </c>
    </row>
    <row r="170" spans="2:65" s="1" customFormat="1" ht="36" customHeight="1">
      <c r="B170" s="36"/>
      <c r="C170" s="220" t="s">
        <v>308</v>
      </c>
      <c r="D170" s="220" t="s">
        <v>147</v>
      </c>
      <c r="E170" s="221" t="s">
        <v>309</v>
      </c>
      <c r="F170" s="222" t="s">
        <v>310</v>
      </c>
      <c r="G170" s="223" t="s">
        <v>178</v>
      </c>
      <c r="H170" s="224">
        <v>20.9</v>
      </c>
      <c r="I170" s="225"/>
      <c r="J170" s="226">
        <f>ROUND(I170*H170,2)</f>
        <v>0</v>
      </c>
      <c r="K170" s="222" t="s">
        <v>1</v>
      </c>
      <c r="L170" s="41"/>
      <c r="M170" s="227" t="s">
        <v>1</v>
      </c>
      <c r="N170" s="228" t="s">
        <v>49</v>
      </c>
      <c r="O170" s="84"/>
      <c r="P170" s="229">
        <f>O170*H170</f>
        <v>0</v>
      </c>
      <c r="Q170" s="229">
        <v>0.0035</v>
      </c>
      <c r="R170" s="229">
        <f>Q170*H170</f>
        <v>0.07314999999999999</v>
      </c>
      <c r="S170" s="229">
        <v>0</v>
      </c>
      <c r="T170" s="230">
        <f>S170*H170</f>
        <v>0</v>
      </c>
      <c r="AR170" s="231" t="s">
        <v>211</v>
      </c>
      <c r="AT170" s="231" t="s">
        <v>147</v>
      </c>
      <c r="AU170" s="231" t="s">
        <v>93</v>
      </c>
      <c r="AY170" s="15" t="s">
        <v>145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5" t="s">
        <v>21</v>
      </c>
      <c r="BK170" s="232">
        <f>ROUND(I170*H170,2)</f>
        <v>0</v>
      </c>
      <c r="BL170" s="15" t="s">
        <v>211</v>
      </c>
      <c r="BM170" s="231" t="s">
        <v>311</v>
      </c>
    </row>
    <row r="171" spans="2:51" s="12" customFormat="1" ht="12">
      <c r="B171" s="233"/>
      <c r="C171" s="234"/>
      <c r="D171" s="235" t="s">
        <v>157</v>
      </c>
      <c r="E171" s="236" t="s">
        <v>1</v>
      </c>
      <c r="F171" s="237" t="s">
        <v>286</v>
      </c>
      <c r="G171" s="234"/>
      <c r="H171" s="238">
        <v>20.9</v>
      </c>
      <c r="I171" s="239"/>
      <c r="J171" s="234"/>
      <c r="K171" s="234"/>
      <c r="L171" s="240"/>
      <c r="M171" s="241"/>
      <c r="N171" s="242"/>
      <c r="O171" s="242"/>
      <c r="P171" s="242"/>
      <c r="Q171" s="242"/>
      <c r="R171" s="242"/>
      <c r="S171" s="242"/>
      <c r="T171" s="243"/>
      <c r="AT171" s="244" t="s">
        <v>157</v>
      </c>
      <c r="AU171" s="244" t="s">
        <v>93</v>
      </c>
      <c r="AV171" s="12" t="s">
        <v>93</v>
      </c>
      <c r="AW171" s="12" t="s">
        <v>38</v>
      </c>
      <c r="AX171" s="12" t="s">
        <v>21</v>
      </c>
      <c r="AY171" s="244" t="s">
        <v>145</v>
      </c>
    </row>
    <row r="172" spans="2:63" s="11" customFormat="1" ht="22.8" customHeight="1">
      <c r="B172" s="206"/>
      <c r="C172" s="207"/>
      <c r="D172" s="208" t="s">
        <v>83</v>
      </c>
      <c r="E172" s="245" t="s">
        <v>312</v>
      </c>
      <c r="F172" s="245" t="s">
        <v>313</v>
      </c>
      <c r="G172" s="207"/>
      <c r="H172" s="207"/>
      <c r="I172" s="210"/>
      <c r="J172" s="246">
        <f>BK172</f>
        <v>0</v>
      </c>
      <c r="K172" s="207"/>
      <c r="L172" s="212"/>
      <c r="M172" s="213"/>
      <c r="N172" s="214"/>
      <c r="O172" s="214"/>
      <c r="P172" s="215">
        <f>P173</f>
        <v>0</v>
      </c>
      <c r="Q172" s="214"/>
      <c r="R172" s="215">
        <f>R173</f>
        <v>0</v>
      </c>
      <c r="S172" s="214"/>
      <c r="T172" s="216">
        <f>T173</f>
        <v>0.137</v>
      </c>
      <c r="AR172" s="217" t="s">
        <v>93</v>
      </c>
      <c r="AT172" s="218" t="s">
        <v>83</v>
      </c>
      <c r="AU172" s="218" t="s">
        <v>21</v>
      </c>
      <c r="AY172" s="217" t="s">
        <v>145</v>
      </c>
      <c r="BK172" s="219">
        <f>BK173</f>
        <v>0</v>
      </c>
    </row>
    <row r="173" spans="2:65" s="1" customFormat="1" ht="36" customHeight="1">
      <c r="B173" s="36"/>
      <c r="C173" s="220" t="s">
        <v>253</v>
      </c>
      <c r="D173" s="220" t="s">
        <v>147</v>
      </c>
      <c r="E173" s="221" t="s">
        <v>314</v>
      </c>
      <c r="F173" s="222" t="s">
        <v>315</v>
      </c>
      <c r="G173" s="223" t="s">
        <v>239</v>
      </c>
      <c r="H173" s="224">
        <v>1</v>
      </c>
      <c r="I173" s="225"/>
      <c r="J173" s="226">
        <f>ROUND(I173*H173,2)</f>
        <v>0</v>
      </c>
      <c r="K173" s="222" t="s">
        <v>162</v>
      </c>
      <c r="L173" s="41"/>
      <c r="M173" s="227" t="s">
        <v>1</v>
      </c>
      <c r="N173" s="228" t="s">
        <v>49</v>
      </c>
      <c r="O173" s="84"/>
      <c r="P173" s="229">
        <f>O173*H173</f>
        <v>0</v>
      </c>
      <c r="Q173" s="229">
        <v>0</v>
      </c>
      <c r="R173" s="229">
        <f>Q173*H173</f>
        <v>0</v>
      </c>
      <c r="S173" s="229">
        <v>0.137</v>
      </c>
      <c r="T173" s="230">
        <f>S173*H173</f>
        <v>0.137</v>
      </c>
      <c r="AR173" s="231" t="s">
        <v>211</v>
      </c>
      <c r="AT173" s="231" t="s">
        <v>147</v>
      </c>
      <c r="AU173" s="231" t="s">
        <v>93</v>
      </c>
      <c r="AY173" s="15" t="s">
        <v>145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5" t="s">
        <v>21</v>
      </c>
      <c r="BK173" s="232">
        <f>ROUND(I173*H173,2)</f>
        <v>0</v>
      </c>
      <c r="BL173" s="15" t="s">
        <v>211</v>
      </c>
      <c r="BM173" s="231" t="s">
        <v>316</v>
      </c>
    </row>
    <row r="174" spans="2:63" s="11" customFormat="1" ht="22.8" customHeight="1">
      <c r="B174" s="206"/>
      <c r="C174" s="207"/>
      <c r="D174" s="208" t="s">
        <v>83</v>
      </c>
      <c r="E174" s="245" t="s">
        <v>241</v>
      </c>
      <c r="F174" s="245" t="s">
        <v>242</v>
      </c>
      <c r="G174" s="207"/>
      <c r="H174" s="207"/>
      <c r="I174" s="210"/>
      <c r="J174" s="246">
        <f>BK174</f>
        <v>0</v>
      </c>
      <c r="K174" s="207"/>
      <c r="L174" s="212"/>
      <c r="M174" s="213"/>
      <c r="N174" s="214"/>
      <c r="O174" s="214"/>
      <c r="P174" s="215">
        <f>SUM(P175:P178)</f>
        <v>0</v>
      </c>
      <c r="Q174" s="214"/>
      <c r="R174" s="215">
        <f>SUM(R175:R178)</f>
        <v>0.00797962</v>
      </c>
      <c r="S174" s="214"/>
      <c r="T174" s="216">
        <f>SUM(T175:T178)</f>
        <v>0</v>
      </c>
      <c r="AR174" s="217" t="s">
        <v>93</v>
      </c>
      <c r="AT174" s="218" t="s">
        <v>83</v>
      </c>
      <c r="AU174" s="218" t="s">
        <v>21</v>
      </c>
      <c r="AY174" s="217" t="s">
        <v>145</v>
      </c>
      <c r="BK174" s="219">
        <f>SUM(BK175:BK178)</f>
        <v>0</v>
      </c>
    </row>
    <row r="175" spans="2:65" s="1" customFormat="1" ht="24" customHeight="1">
      <c r="B175" s="36"/>
      <c r="C175" s="220" t="s">
        <v>222</v>
      </c>
      <c r="D175" s="220" t="s">
        <v>147</v>
      </c>
      <c r="E175" s="221" t="s">
        <v>244</v>
      </c>
      <c r="F175" s="222" t="s">
        <v>245</v>
      </c>
      <c r="G175" s="223" t="s">
        <v>178</v>
      </c>
      <c r="H175" s="224">
        <v>9.614</v>
      </c>
      <c r="I175" s="225"/>
      <c r="J175" s="226">
        <f>ROUND(I175*H175,2)</f>
        <v>0</v>
      </c>
      <c r="K175" s="222" t="s">
        <v>162</v>
      </c>
      <c r="L175" s="41"/>
      <c r="M175" s="227" t="s">
        <v>1</v>
      </c>
      <c r="N175" s="228" t="s">
        <v>49</v>
      </c>
      <c r="O175" s="84"/>
      <c r="P175" s="229">
        <f>O175*H175</f>
        <v>0</v>
      </c>
      <c r="Q175" s="229">
        <v>0.00011</v>
      </c>
      <c r="R175" s="229">
        <f>Q175*H175</f>
        <v>0.00105754</v>
      </c>
      <c r="S175" s="229">
        <v>0</v>
      </c>
      <c r="T175" s="230">
        <f>S175*H175</f>
        <v>0</v>
      </c>
      <c r="AR175" s="231" t="s">
        <v>211</v>
      </c>
      <c r="AT175" s="231" t="s">
        <v>147</v>
      </c>
      <c r="AU175" s="231" t="s">
        <v>93</v>
      </c>
      <c r="AY175" s="15" t="s">
        <v>145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5" t="s">
        <v>21</v>
      </c>
      <c r="BK175" s="232">
        <f>ROUND(I175*H175,2)</f>
        <v>0</v>
      </c>
      <c r="BL175" s="15" t="s">
        <v>211</v>
      </c>
      <c r="BM175" s="231" t="s">
        <v>317</v>
      </c>
    </row>
    <row r="176" spans="2:51" s="12" customFormat="1" ht="12">
      <c r="B176" s="233"/>
      <c r="C176" s="234"/>
      <c r="D176" s="235" t="s">
        <v>157</v>
      </c>
      <c r="E176" s="236" t="s">
        <v>1</v>
      </c>
      <c r="F176" s="237" t="s">
        <v>295</v>
      </c>
      <c r="G176" s="234"/>
      <c r="H176" s="238">
        <v>9.614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AT176" s="244" t="s">
        <v>157</v>
      </c>
      <c r="AU176" s="244" t="s">
        <v>93</v>
      </c>
      <c r="AV176" s="12" t="s">
        <v>93</v>
      </c>
      <c r="AW176" s="12" t="s">
        <v>38</v>
      </c>
      <c r="AX176" s="12" t="s">
        <v>21</v>
      </c>
      <c r="AY176" s="244" t="s">
        <v>145</v>
      </c>
    </row>
    <row r="177" spans="2:65" s="1" customFormat="1" ht="24" customHeight="1">
      <c r="B177" s="36"/>
      <c r="C177" s="220" t="s">
        <v>202</v>
      </c>
      <c r="D177" s="220" t="s">
        <v>147</v>
      </c>
      <c r="E177" s="221" t="s">
        <v>248</v>
      </c>
      <c r="F177" s="222" t="s">
        <v>249</v>
      </c>
      <c r="G177" s="223" t="s">
        <v>178</v>
      </c>
      <c r="H177" s="224">
        <v>9.614</v>
      </c>
      <c r="I177" s="225"/>
      <c r="J177" s="226">
        <f>ROUND(I177*H177,2)</f>
        <v>0</v>
      </c>
      <c r="K177" s="222" t="s">
        <v>162</v>
      </c>
      <c r="L177" s="41"/>
      <c r="M177" s="227" t="s">
        <v>1</v>
      </c>
      <c r="N177" s="228" t="s">
        <v>49</v>
      </c>
      <c r="O177" s="84"/>
      <c r="P177" s="229">
        <f>O177*H177</f>
        <v>0</v>
      </c>
      <c r="Q177" s="229">
        <v>0.00072</v>
      </c>
      <c r="R177" s="229">
        <f>Q177*H177</f>
        <v>0.006922080000000001</v>
      </c>
      <c r="S177" s="229">
        <v>0</v>
      </c>
      <c r="T177" s="230">
        <f>S177*H177</f>
        <v>0</v>
      </c>
      <c r="AR177" s="231" t="s">
        <v>211</v>
      </c>
      <c r="AT177" s="231" t="s">
        <v>147</v>
      </c>
      <c r="AU177" s="231" t="s">
        <v>93</v>
      </c>
      <c r="AY177" s="15" t="s">
        <v>145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5" t="s">
        <v>21</v>
      </c>
      <c r="BK177" s="232">
        <f>ROUND(I177*H177,2)</f>
        <v>0</v>
      </c>
      <c r="BL177" s="15" t="s">
        <v>211</v>
      </c>
      <c r="BM177" s="231" t="s">
        <v>318</v>
      </c>
    </row>
    <row r="178" spans="2:51" s="12" customFormat="1" ht="12">
      <c r="B178" s="233"/>
      <c r="C178" s="234"/>
      <c r="D178" s="235" t="s">
        <v>157</v>
      </c>
      <c r="E178" s="236" t="s">
        <v>1</v>
      </c>
      <c r="F178" s="237" t="s">
        <v>295</v>
      </c>
      <c r="G178" s="234"/>
      <c r="H178" s="238">
        <v>9.614</v>
      </c>
      <c r="I178" s="239"/>
      <c r="J178" s="234"/>
      <c r="K178" s="234"/>
      <c r="L178" s="240"/>
      <c r="M178" s="258"/>
      <c r="N178" s="259"/>
      <c r="O178" s="259"/>
      <c r="P178" s="259"/>
      <c r="Q178" s="259"/>
      <c r="R178" s="259"/>
      <c r="S178" s="259"/>
      <c r="T178" s="260"/>
      <c r="AT178" s="244" t="s">
        <v>157</v>
      </c>
      <c r="AU178" s="244" t="s">
        <v>93</v>
      </c>
      <c r="AV178" s="12" t="s">
        <v>93</v>
      </c>
      <c r="AW178" s="12" t="s">
        <v>38</v>
      </c>
      <c r="AX178" s="12" t="s">
        <v>21</v>
      </c>
      <c r="AY178" s="244" t="s">
        <v>145</v>
      </c>
    </row>
    <row r="179" spans="2:12" s="1" customFormat="1" ht="6.95" customHeight="1">
      <c r="B179" s="59"/>
      <c r="C179" s="60"/>
      <c r="D179" s="60"/>
      <c r="E179" s="60"/>
      <c r="F179" s="60"/>
      <c r="G179" s="60"/>
      <c r="H179" s="60"/>
      <c r="I179" s="171"/>
      <c r="J179" s="60"/>
      <c r="K179" s="60"/>
      <c r="L179" s="41"/>
    </row>
  </sheetData>
  <sheetProtection password="CC35" sheet="1" objects="1" scenarios="1" formatColumns="0" formatRows="0" autoFilter="0"/>
  <autoFilter ref="C125:K178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9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99</v>
      </c>
    </row>
    <row r="3" spans="2:46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8"/>
      <c r="AT3" s="15" t="s">
        <v>93</v>
      </c>
    </row>
    <row r="4" spans="2:46" ht="24.95" customHeight="1">
      <c r="B4" s="18"/>
      <c r="D4" s="133" t="s">
        <v>109</v>
      </c>
      <c r="L4" s="18"/>
      <c r="M4" s="134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35" t="s">
        <v>16</v>
      </c>
      <c r="L6" s="18"/>
    </row>
    <row r="7" spans="2:12" ht="16.5" customHeight="1">
      <c r="B7" s="18"/>
      <c r="E7" s="136" t="str">
        <f>'Rekapitulace stavby'!K6</f>
        <v>Obnova dvorních průčelí budovy gymnázia č.p. 304 ve Dvoře Králové nad Labem - I. etapa</v>
      </c>
      <c r="F7" s="135"/>
      <c r="G7" s="135"/>
      <c r="H7" s="135"/>
      <c r="L7" s="18"/>
    </row>
    <row r="8" spans="2:12" s="1" customFormat="1" ht="12" customHeight="1">
      <c r="B8" s="41"/>
      <c r="D8" s="135" t="s">
        <v>110</v>
      </c>
      <c r="I8" s="137"/>
      <c r="L8" s="41"/>
    </row>
    <row r="9" spans="2:12" s="1" customFormat="1" ht="36.95" customHeight="1">
      <c r="B9" s="41"/>
      <c r="E9" s="138" t="s">
        <v>319</v>
      </c>
      <c r="F9" s="1"/>
      <c r="G9" s="1"/>
      <c r="H9" s="1"/>
      <c r="I9" s="137"/>
      <c r="L9" s="41"/>
    </row>
    <row r="10" spans="2:12" s="1" customFormat="1" ht="12">
      <c r="B10" s="41"/>
      <c r="I10" s="137"/>
      <c r="L10" s="41"/>
    </row>
    <row r="11" spans="2:12" s="1" customFormat="1" ht="12" customHeight="1">
      <c r="B11" s="41"/>
      <c r="D11" s="135" t="s">
        <v>19</v>
      </c>
      <c r="F11" s="139" t="s">
        <v>1</v>
      </c>
      <c r="I11" s="140" t="s">
        <v>20</v>
      </c>
      <c r="J11" s="139" t="s">
        <v>1</v>
      </c>
      <c r="L11" s="41"/>
    </row>
    <row r="12" spans="2:12" s="1" customFormat="1" ht="12" customHeight="1">
      <c r="B12" s="41"/>
      <c r="D12" s="135" t="s">
        <v>22</v>
      </c>
      <c r="F12" s="139" t="s">
        <v>23</v>
      </c>
      <c r="I12" s="140" t="s">
        <v>24</v>
      </c>
      <c r="J12" s="141" t="str">
        <f>'Rekapitulace stavby'!AN8</f>
        <v>11. 1. 2021</v>
      </c>
      <c r="L12" s="41"/>
    </row>
    <row r="13" spans="2:12" s="1" customFormat="1" ht="10.8" customHeight="1">
      <c r="B13" s="41"/>
      <c r="I13" s="137"/>
      <c r="L13" s="41"/>
    </row>
    <row r="14" spans="2:12" s="1" customFormat="1" ht="12" customHeight="1">
      <c r="B14" s="41"/>
      <c r="D14" s="135" t="s">
        <v>28</v>
      </c>
      <c r="I14" s="140" t="s">
        <v>29</v>
      </c>
      <c r="J14" s="139" t="s">
        <v>30</v>
      </c>
      <c r="L14" s="41"/>
    </row>
    <row r="15" spans="2:12" s="1" customFormat="1" ht="18" customHeight="1">
      <c r="B15" s="41"/>
      <c r="E15" s="139" t="s">
        <v>31</v>
      </c>
      <c r="I15" s="140" t="s">
        <v>32</v>
      </c>
      <c r="J15" s="139" t="s">
        <v>33</v>
      </c>
      <c r="L15" s="41"/>
    </row>
    <row r="16" spans="2:12" s="1" customFormat="1" ht="6.95" customHeight="1">
      <c r="B16" s="41"/>
      <c r="I16" s="137"/>
      <c r="L16" s="41"/>
    </row>
    <row r="17" spans="2:12" s="1" customFormat="1" ht="12" customHeight="1">
      <c r="B17" s="41"/>
      <c r="D17" s="135" t="s">
        <v>34</v>
      </c>
      <c r="I17" s="140" t="s">
        <v>29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39"/>
      <c r="G18" s="139"/>
      <c r="H18" s="139"/>
      <c r="I18" s="140" t="s">
        <v>32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37"/>
      <c r="L19" s="41"/>
    </row>
    <row r="20" spans="2:12" s="1" customFormat="1" ht="12" customHeight="1">
      <c r="B20" s="41"/>
      <c r="D20" s="135" t="s">
        <v>36</v>
      </c>
      <c r="I20" s="140" t="s">
        <v>29</v>
      </c>
      <c r="J20" s="139" t="s">
        <v>1</v>
      </c>
      <c r="L20" s="41"/>
    </row>
    <row r="21" spans="2:12" s="1" customFormat="1" ht="18" customHeight="1">
      <c r="B21" s="41"/>
      <c r="E21" s="139" t="s">
        <v>37</v>
      </c>
      <c r="I21" s="140" t="s">
        <v>32</v>
      </c>
      <c r="J21" s="139" t="s">
        <v>1</v>
      </c>
      <c r="L21" s="41"/>
    </row>
    <row r="22" spans="2:12" s="1" customFormat="1" ht="6.95" customHeight="1">
      <c r="B22" s="41"/>
      <c r="I22" s="137"/>
      <c r="L22" s="41"/>
    </row>
    <row r="23" spans="2:12" s="1" customFormat="1" ht="12" customHeight="1">
      <c r="B23" s="41"/>
      <c r="D23" s="135" t="s">
        <v>39</v>
      </c>
      <c r="I23" s="140" t="s">
        <v>29</v>
      </c>
      <c r="J23" s="139" t="s">
        <v>112</v>
      </c>
      <c r="L23" s="41"/>
    </row>
    <row r="24" spans="2:12" s="1" customFormat="1" ht="18" customHeight="1">
      <c r="B24" s="41"/>
      <c r="E24" s="139" t="s">
        <v>37</v>
      </c>
      <c r="I24" s="140" t="s">
        <v>32</v>
      </c>
      <c r="J24" s="139" t="s">
        <v>113</v>
      </c>
      <c r="L24" s="41"/>
    </row>
    <row r="25" spans="2:12" s="1" customFormat="1" ht="6.95" customHeight="1">
      <c r="B25" s="41"/>
      <c r="I25" s="137"/>
      <c r="L25" s="41"/>
    </row>
    <row r="26" spans="2:12" s="1" customFormat="1" ht="12" customHeight="1">
      <c r="B26" s="41"/>
      <c r="D26" s="135" t="s">
        <v>43</v>
      </c>
      <c r="I26" s="137"/>
      <c r="L26" s="41"/>
    </row>
    <row r="27" spans="2:12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>
      <c r="B28" s="41"/>
      <c r="I28" s="137"/>
      <c r="L28" s="41"/>
    </row>
    <row r="29" spans="2:12" s="1" customFormat="1" ht="6.95" customHeight="1">
      <c r="B29" s="41"/>
      <c r="D29" s="76"/>
      <c r="E29" s="76"/>
      <c r="F29" s="76"/>
      <c r="G29" s="76"/>
      <c r="H29" s="76"/>
      <c r="I29" s="145"/>
      <c r="J29" s="76"/>
      <c r="K29" s="76"/>
      <c r="L29" s="41"/>
    </row>
    <row r="30" spans="2:12" s="1" customFormat="1" ht="25.4" customHeight="1">
      <c r="B30" s="41"/>
      <c r="D30" s="146" t="s">
        <v>44</v>
      </c>
      <c r="I30" s="137"/>
      <c r="J30" s="147">
        <f>ROUND(J129,2)</f>
        <v>0</v>
      </c>
      <c r="L30" s="41"/>
    </row>
    <row r="31" spans="2:12" s="1" customFormat="1" ht="6.95" customHeight="1">
      <c r="B31" s="41"/>
      <c r="D31" s="76"/>
      <c r="E31" s="76"/>
      <c r="F31" s="76"/>
      <c r="G31" s="76"/>
      <c r="H31" s="76"/>
      <c r="I31" s="145"/>
      <c r="J31" s="76"/>
      <c r="K31" s="76"/>
      <c r="L31" s="41"/>
    </row>
    <row r="32" spans="2:12" s="1" customFormat="1" ht="14.4" customHeight="1">
      <c r="B32" s="41"/>
      <c r="F32" s="148" t="s">
        <v>46</v>
      </c>
      <c r="I32" s="149" t="s">
        <v>45</v>
      </c>
      <c r="J32" s="148" t="s">
        <v>47</v>
      </c>
      <c r="L32" s="41"/>
    </row>
    <row r="33" spans="2:12" s="1" customFormat="1" ht="14.4" customHeight="1">
      <c r="B33" s="41"/>
      <c r="D33" s="150" t="s">
        <v>48</v>
      </c>
      <c r="E33" s="135" t="s">
        <v>49</v>
      </c>
      <c r="F33" s="151">
        <f>ROUND((SUM(BE129:BE195)),2)</f>
        <v>0</v>
      </c>
      <c r="I33" s="152">
        <v>0.21</v>
      </c>
      <c r="J33" s="151">
        <f>ROUND(((SUM(BE129:BE195))*I33),2)</f>
        <v>0</v>
      </c>
      <c r="L33" s="41"/>
    </row>
    <row r="34" spans="2:12" s="1" customFormat="1" ht="14.4" customHeight="1">
      <c r="B34" s="41"/>
      <c r="E34" s="135" t="s">
        <v>50</v>
      </c>
      <c r="F34" s="151">
        <f>ROUND((SUM(BF129:BF195)),2)</f>
        <v>0</v>
      </c>
      <c r="I34" s="152">
        <v>0.15</v>
      </c>
      <c r="J34" s="151">
        <f>ROUND(((SUM(BF129:BF195))*I34),2)</f>
        <v>0</v>
      </c>
      <c r="L34" s="41"/>
    </row>
    <row r="35" spans="2:12" s="1" customFormat="1" ht="14.4" customHeight="1" hidden="1">
      <c r="B35" s="41"/>
      <c r="E35" s="135" t="s">
        <v>51</v>
      </c>
      <c r="F35" s="151">
        <f>ROUND((SUM(BG129:BG195)),2)</f>
        <v>0</v>
      </c>
      <c r="I35" s="152">
        <v>0.21</v>
      </c>
      <c r="J35" s="151">
        <f>0</f>
        <v>0</v>
      </c>
      <c r="L35" s="41"/>
    </row>
    <row r="36" spans="2:12" s="1" customFormat="1" ht="14.4" customHeight="1" hidden="1">
      <c r="B36" s="41"/>
      <c r="E36" s="135" t="s">
        <v>52</v>
      </c>
      <c r="F36" s="151">
        <f>ROUND((SUM(BH129:BH195)),2)</f>
        <v>0</v>
      </c>
      <c r="I36" s="152">
        <v>0.15</v>
      </c>
      <c r="J36" s="151">
        <f>0</f>
        <v>0</v>
      </c>
      <c r="L36" s="41"/>
    </row>
    <row r="37" spans="2:12" s="1" customFormat="1" ht="14.4" customHeight="1" hidden="1">
      <c r="B37" s="41"/>
      <c r="E37" s="135" t="s">
        <v>53</v>
      </c>
      <c r="F37" s="151">
        <f>ROUND((SUM(BI129:BI195)),2)</f>
        <v>0</v>
      </c>
      <c r="I37" s="152">
        <v>0</v>
      </c>
      <c r="J37" s="151">
        <f>0</f>
        <v>0</v>
      </c>
      <c r="L37" s="41"/>
    </row>
    <row r="38" spans="2:12" s="1" customFormat="1" ht="6.95" customHeight="1">
      <c r="B38" s="41"/>
      <c r="I38" s="137"/>
      <c r="L38" s="41"/>
    </row>
    <row r="39" spans="2:12" s="1" customFormat="1" ht="25.4" customHeight="1">
      <c r="B39" s="41"/>
      <c r="C39" s="153"/>
      <c r="D39" s="154" t="s">
        <v>54</v>
      </c>
      <c r="E39" s="155"/>
      <c r="F39" s="155"/>
      <c r="G39" s="156" t="s">
        <v>55</v>
      </c>
      <c r="H39" s="157" t="s">
        <v>56</v>
      </c>
      <c r="I39" s="158"/>
      <c r="J39" s="159">
        <f>SUM(J30:J37)</f>
        <v>0</v>
      </c>
      <c r="K39" s="160"/>
      <c r="L39" s="41"/>
    </row>
    <row r="40" spans="2:12" s="1" customFormat="1" ht="14.4" customHeight="1">
      <c r="B40" s="41"/>
      <c r="I40" s="137"/>
      <c r="L40" s="41"/>
    </row>
    <row r="41" spans="2:12" ht="14.4" customHeight="1">
      <c r="B41" s="18"/>
      <c r="L41" s="18"/>
    </row>
    <row r="42" spans="2:12" ht="14.4" customHeight="1">
      <c r="B42" s="18"/>
      <c r="L42" s="18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41"/>
      <c r="D50" s="161" t="s">
        <v>57</v>
      </c>
      <c r="E50" s="162"/>
      <c r="F50" s="162"/>
      <c r="G50" s="161" t="s">
        <v>58</v>
      </c>
      <c r="H50" s="162"/>
      <c r="I50" s="163"/>
      <c r="J50" s="162"/>
      <c r="K50" s="162"/>
      <c r="L50" s="4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">
      <c r="B61" s="41"/>
      <c r="D61" s="164" t="s">
        <v>59</v>
      </c>
      <c r="E61" s="165"/>
      <c r="F61" s="166" t="s">
        <v>60</v>
      </c>
      <c r="G61" s="164" t="s">
        <v>59</v>
      </c>
      <c r="H61" s="165"/>
      <c r="I61" s="167"/>
      <c r="J61" s="168" t="s">
        <v>60</v>
      </c>
      <c r="K61" s="165"/>
      <c r="L61" s="41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">
      <c r="B65" s="41"/>
      <c r="D65" s="161" t="s">
        <v>61</v>
      </c>
      <c r="E65" s="162"/>
      <c r="F65" s="162"/>
      <c r="G65" s="161" t="s">
        <v>62</v>
      </c>
      <c r="H65" s="162"/>
      <c r="I65" s="163"/>
      <c r="J65" s="162"/>
      <c r="K65" s="162"/>
      <c r="L65" s="41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">
      <c r="B76" s="41"/>
      <c r="D76" s="164" t="s">
        <v>59</v>
      </c>
      <c r="E76" s="165"/>
      <c r="F76" s="166" t="s">
        <v>60</v>
      </c>
      <c r="G76" s="164" t="s">
        <v>59</v>
      </c>
      <c r="H76" s="165"/>
      <c r="I76" s="167"/>
      <c r="J76" s="168" t="s">
        <v>60</v>
      </c>
      <c r="K76" s="165"/>
      <c r="L76" s="41"/>
    </row>
    <row r="77" spans="2:12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1"/>
    </row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1"/>
    </row>
    <row r="82" spans="2:12" s="1" customFormat="1" ht="24.95" customHeight="1">
      <c r="B82" s="36"/>
      <c r="C82" s="21" t="s">
        <v>114</v>
      </c>
      <c r="D82" s="37"/>
      <c r="E82" s="37"/>
      <c r="F82" s="37"/>
      <c r="G82" s="37"/>
      <c r="H82" s="37"/>
      <c r="I82" s="137"/>
      <c r="J82" s="37"/>
      <c r="K82" s="37"/>
      <c r="L82" s="41"/>
    </row>
    <row r="83" spans="2:12" s="1" customFormat="1" ht="6.95" customHeight="1">
      <c r="B83" s="36"/>
      <c r="C83" s="37"/>
      <c r="D83" s="37"/>
      <c r="E83" s="37"/>
      <c r="F83" s="37"/>
      <c r="G83" s="37"/>
      <c r="H83" s="37"/>
      <c r="I83" s="137"/>
      <c r="J83" s="37"/>
      <c r="K83" s="37"/>
      <c r="L83" s="41"/>
    </row>
    <row r="84" spans="2:12" s="1" customFormat="1" ht="12" customHeight="1">
      <c r="B84" s="36"/>
      <c r="C84" s="30" t="s">
        <v>16</v>
      </c>
      <c r="D84" s="37"/>
      <c r="E84" s="37"/>
      <c r="F84" s="37"/>
      <c r="G84" s="37"/>
      <c r="H84" s="37"/>
      <c r="I84" s="137"/>
      <c r="J84" s="37"/>
      <c r="K84" s="37"/>
      <c r="L84" s="41"/>
    </row>
    <row r="85" spans="2:12" s="1" customFormat="1" ht="16.5" customHeight="1">
      <c r="B85" s="36"/>
      <c r="C85" s="37"/>
      <c r="D85" s="37"/>
      <c r="E85" s="175" t="str">
        <f>E7</f>
        <v>Obnova dvorních průčelí budovy gymnázia č.p. 304 ve Dvoře Králové nad Labem - I. etapa</v>
      </c>
      <c r="F85" s="30"/>
      <c r="G85" s="30"/>
      <c r="H85" s="30"/>
      <c r="I85" s="137"/>
      <c r="J85" s="37"/>
      <c r="K85" s="37"/>
      <c r="L85" s="41"/>
    </row>
    <row r="86" spans="2:12" s="1" customFormat="1" ht="12" customHeight="1">
      <c r="B86" s="36"/>
      <c r="C86" s="30" t="s">
        <v>110</v>
      </c>
      <c r="D86" s="37"/>
      <c r="E86" s="37"/>
      <c r="F86" s="37"/>
      <c r="G86" s="37"/>
      <c r="H86" s="37"/>
      <c r="I86" s="137"/>
      <c r="J86" s="37"/>
      <c r="K86" s="37"/>
      <c r="L86" s="41"/>
    </row>
    <row r="87" spans="2:12" s="1" customFormat="1" ht="16.5" customHeight="1">
      <c r="B87" s="36"/>
      <c r="C87" s="37"/>
      <c r="D87" s="37"/>
      <c r="E87" s="69" t="str">
        <f>E9</f>
        <v>2014_13 - Západní průčelí východního křídla - sanace podzemní části</v>
      </c>
      <c r="F87" s="37"/>
      <c r="G87" s="37"/>
      <c r="H87" s="37"/>
      <c r="I87" s="137"/>
      <c r="J87" s="37"/>
      <c r="K87" s="37"/>
      <c r="L87" s="41"/>
    </row>
    <row r="88" spans="2:12" s="1" customFormat="1" ht="6.95" customHeight="1">
      <c r="B88" s="36"/>
      <c r="C88" s="37"/>
      <c r="D88" s="37"/>
      <c r="E88" s="37"/>
      <c r="F88" s="37"/>
      <c r="G88" s="37"/>
      <c r="H88" s="37"/>
      <c r="I88" s="137"/>
      <c r="J88" s="37"/>
      <c r="K88" s="37"/>
      <c r="L88" s="41"/>
    </row>
    <row r="89" spans="2:12" s="1" customFormat="1" ht="12" customHeight="1">
      <c r="B89" s="36"/>
      <c r="C89" s="30" t="s">
        <v>22</v>
      </c>
      <c r="D89" s="37"/>
      <c r="E89" s="37"/>
      <c r="F89" s="25" t="str">
        <f>F12</f>
        <v xml:space="preserve"> </v>
      </c>
      <c r="G89" s="37"/>
      <c r="H89" s="37"/>
      <c r="I89" s="140" t="s">
        <v>24</v>
      </c>
      <c r="J89" s="72" t="str">
        <f>IF(J12="","",J12)</f>
        <v>11. 1. 2021</v>
      </c>
      <c r="K89" s="37"/>
      <c r="L89" s="41"/>
    </row>
    <row r="90" spans="2:12" s="1" customFormat="1" ht="6.95" customHeight="1">
      <c r="B90" s="36"/>
      <c r="C90" s="37"/>
      <c r="D90" s="37"/>
      <c r="E90" s="37"/>
      <c r="F90" s="37"/>
      <c r="G90" s="37"/>
      <c r="H90" s="37"/>
      <c r="I90" s="137"/>
      <c r="J90" s="37"/>
      <c r="K90" s="37"/>
      <c r="L90" s="41"/>
    </row>
    <row r="91" spans="2:12" s="1" customFormat="1" ht="27.9" customHeight="1">
      <c r="B91" s="36"/>
      <c r="C91" s="30" t="s">
        <v>28</v>
      </c>
      <c r="D91" s="37"/>
      <c r="E91" s="37"/>
      <c r="F91" s="25" t="str">
        <f>E15</f>
        <v>Město Dvůr Králové nad Labem</v>
      </c>
      <c r="G91" s="37"/>
      <c r="H91" s="37"/>
      <c r="I91" s="140" t="s">
        <v>36</v>
      </c>
      <c r="J91" s="34" t="str">
        <f>E21</f>
        <v>Ing. Miloš Kudrnovský</v>
      </c>
      <c r="K91" s="37"/>
      <c r="L91" s="41"/>
    </row>
    <row r="92" spans="2:12" s="1" customFormat="1" ht="27.9" customHeight="1">
      <c r="B92" s="36"/>
      <c r="C92" s="30" t="s">
        <v>34</v>
      </c>
      <c r="D92" s="37"/>
      <c r="E92" s="37"/>
      <c r="F92" s="25" t="str">
        <f>IF(E18="","",E18)</f>
        <v>Vyplň údaj</v>
      </c>
      <c r="G92" s="37"/>
      <c r="H92" s="37"/>
      <c r="I92" s="140" t="s">
        <v>39</v>
      </c>
      <c r="J92" s="34" t="str">
        <f>E24</f>
        <v>Ing. Miloš Kudrnovský</v>
      </c>
      <c r="K92" s="37"/>
      <c r="L92" s="41"/>
    </row>
    <row r="93" spans="2:12" s="1" customFormat="1" ht="10.3" customHeight="1">
      <c r="B93" s="36"/>
      <c r="C93" s="37"/>
      <c r="D93" s="37"/>
      <c r="E93" s="37"/>
      <c r="F93" s="37"/>
      <c r="G93" s="37"/>
      <c r="H93" s="37"/>
      <c r="I93" s="137"/>
      <c r="J93" s="37"/>
      <c r="K93" s="37"/>
      <c r="L93" s="41"/>
    </row>
    <row r="94" spans="2:12" s="1" customFormat="1" ht="29.25" customHeight="1">
      <c r="B94" s="36"/>
      <c r="C94" s="176" t="s">
        <v>115</v>
      </c>
      <c r="D94" s="177"/>
      <c r="E94" s="177"/>
      <c r="F94" s="177"/>
      <c r="G94" s="177"/>
      <c r="H94" s="177"/>
      <c r="I94" s="178"/>
      <c r="J94" s="179" t="s">
        <v>116</v>
      </c>
      <c r="K94" s="177"/>
      <c r="L94" s="41"/>
    </row>
    <row r="95" spans="2:12" s="1" customFormat="1" ht="10.3" customHeight="1">
      <c r="B95" s="36"/>
      <c r="C95" s="37"/>
      <c r="D95" s="37"/>
      <c r="E95" s="37"/>
      <c r="F95" s="37"/>
      <c r="G95" s="37"/>
      <c r="H95" s="37"/>
      <c r="I95" s="137"/>
      <c r="J95" s="37"/>
      <c r="K95" s="37"/>
      <c r="L95" s="41"/>
    </row>
    <row r="96" spans="2:47" s="1" customFormat="1" ht="22.8" customHeight="1">
      <c r="B96" s="36"/>
      <c r="C96" s="180" t="s">
        <v>117</v>
      </c>
      <c r="D96" s="37"/>
      <c r="E96" s="37"/>
      <c r="F96" s="37"/>
      <c r="G96" s="37"/>
      <c r="H96" s="37"/>
      <c r="I96" s="137"/>
      <c r="J96" s="103">
        <f>J129</f>
        <v>0</v>
      </c>
      <c r="K96" s="37"/>
      <c r="L96" s="41"/>
      <c r="AU96" s="15" t="s">
        <v>118</v>
      </c>
    </row>
    <row r="97" spans="2:12" s="8" customFormat="1" ht="24.95" customHeight="1">
      <c r="B97" s="181"/>
      <c r="C97" s="182"/>
      <c r="D97" s="183" t="s">
        <v>119</v>
      </c>
      <c r="E97" s="184"/>
      <c r="F97" s="184"/>
      <c r="G97" s="184"/>
      <c r="H97" s="184"/>
      <c r="I97" s="185"/>
      <c r="J97" s="186">
        <f>J130</f>
        <v>0</v>
      </c>
      <c r="K97" s="182"/>
      <c r="L97" s="187"/>
    </row>
    <row r="98" spans="2:12" s="8" customFormat="1" ht="24.95" customHeight="1">
      <c r="B98" s="181"/>
      <c r="C98" s="182"/>
      <c r="D98" s="183" t="s">
        <v>120</v>
      </c>
      <c r="E98" s="184"/>
      <c r="F98" s="184"/>
      <c r="G98" s="184"/>
      <c r="H98" s="184"/>
      <c r="I98" s="185"/>
      <c r="J98" s="186">
        <f>J136</f>
        <v>0</v>
      </c>
      <c r="K98" s="182"/>
      <c r="L98" s="187"/>
    </row>
    <row r="99" spans="2:12" s="9" customFormat="1" ht="19.9" customHeight="1">
      <c r="B99" s="188"/>
      <c r="C99" s="189"/>
      <c r="D99" s="190" t="s">
        <v>121</v>
      </c>
      <c r="E99" s="191"/>
      <c r="F99" s="191"/>
      <c r="G99" s="191"/>
      <c r="H99" s="191"/>
      <c r="I99" s="192"/>
      <c r="J99" s="193">
        <f>J137</f>
        <v>0</v>
      </c>
      <c r="K99" s="189"/>
      <c r="L99" s="194"/>
    </row>
    <row r="100" spans="2:12" s="9" customFormat="1" ht="19.9" customHeight="1">
      <c r="B100" s="188"/>
      <c r="C100" s="189"/>
      <c r="D100" s="190" t="s">
        <v>122</v>
      </c>
      <c r="E100" s="191"/>
      <c r="F100" s="191"/>
      <c r="G100" s="191"/>
      <c r="H100" s="191"/>
      <c r="I100" s="192"/>
      <c r="J100" s="193">
        <f>J148</f>
        <v>0</v>
      </c>
      <c r="K100" s="189"/>
      <c r="L100" s="194"/>
    </row>
    <row r="101" spans="2:12" s="9" customFormat="1" ht="19.9" customHeight="1">
      <c r="B101" s="188"/>
      <c r="C101" s="189"/>
      <c r="D101" s="190" t="s">
        <v>123</v>
      </c>
      <c r="E101" s="191"/>
      <c r="F101" s="191"/>
      <c r="G101" s="191"/>
      <c r="H101" s="191"/>
      <c r="I101" s="192"/>
      <c r="J101" s="193">
        <f>J157</f>
        <v>0</v>
      </c>
      <c r="K101" s="189"/>
      <c r="L101" s="194"/>
    </row>
    <row r="102" spans="2:12" s="9" customFormat="1" ht="19.9" customHeight="1">
      <c r="B102" s="188"/>
      <c r="C102" s="189"/>
      <c r="D102" s="190" t="s">
        <v>124</v>
      </c>
      <c r="E102" s="191"/>
      <c r="F102" s="191"/>
      <c r="G102" s="191"/>
      <c r="H102" s="191"/>
      <c r="I102" s="192"/>
      <c r="J102" s="193">
        <f>J170</f>
        <v>0</v>
      </c>
      <c r="K102" s="189"/>
      <c r="L102" s="194"/>
    </row>
    <row r="103" spans="2:12" s="9" customFormat="1" ht="19.9" customHeight="1">
      <c r="B103" s="188"/>
      <c r="C103" s="189"/>
      <c r="D103" s="190" t="s">
        <v>125</v>
      </c>
      <c r="E103" s="191"/>
      <c r="F103" s="191"/>
      <c r="G103" s="191"/>
      <c r="H103" s="191"/>
      <c r="I103" s="192"/>
      <c r="J103" s="193">
        <f>J175</f>
        <v>0</v>
      </c>
      <c r="K103" s="189"/>
      <c r="L103" s="194"/>
    </row>
    <row r="104" spans="2:12" s="8" customFormat="1" ht="24.95" customHeight="1">
      <c r="B104" s="181"/>
      <c r="C104" s="182"/>
      <c r="D104" s="183" t="s">
        <v>126</v>
      </c>
      <c r="E104" s="184"/>
      <c r="F104" s="184"/>
      <c r="G104" s="184"/>
      <c r="H104" s="184"/>
      <c r="I104" s="185"/>
      <c r="J104" s="186">
        <f>J177</f>
        <v>0</v>
      </c>
      <c r="K104" s="182"/>
      <c r="L104" s="187"/>
    </row>
    <row r="105" spans="2:12" s="9" customFormat="1" ht="19.9" customHeight="1">
      <c r="B105" s="188"/>
      <c r="C105" s="189"/>
      <c r="D105" s="190" t="s">
        <v>262</v>
      </c>
      <c r="E105" s="191"/>
      <c r="F105" s="191"/>
      <c r="G105" s="191"/>
      <c r="H105" s="191"/>
      <c r="I105" s="192"/>
      <c r="J105" s="193">
        <f>J178</f>
        <v>0</v>
      </c>
      <c r="K105" s="189"/>
      <c r="L105" s="194"/>
    </row>
    <row r="106" spans="2:12" s="9" customFormat="1" ht="19.9" customHeight="1">
      <c r="B106" s="188"/>
      <c r="C106" s="189"/>
      <c r="D106" s="190" t="s">
        <v>127</v>
      </c>
      <c r="E106" s="191"/>
      <c r="F106" s="191"/>
      <c r="G106" s="191"/>
      <c r="H106" s="191"/>
      <c r="I106" s="192"/>
      <c r="J106" s="193">
        <f>J181</f>
        <v>0</v>
      </c>
      <c r="K106" s="189"/>
      <c r="L106" s="194"/>
    </row>
    <row r="107" spans="2:12" s="9" customFormat="1" ht="19.9" customHeight="1">
      <c r="B107" s="188"/>
      <c r="C107" s="189"/>
      <c r="D107" s="190" t="s">
        <v>320</v>
      </c>
      <c r="E107" s="191"/>
      <c r="F107" s="191"/>
      <c r="G107" s="191"/>
      <c r="H107" s="191"/>
      <c r="I107" s="192"/>
      <c r="J107" s="193">
        <f>J183</f>
        <v>0</v>
      </c>
      <c r="K107" s="189"/>
      <c r="L107" s="194"/>
    </row>
    <row r="108" spans="2:12" s="9" customFormat="1" ht="19.9" customHeight="1">
      <c r="B108" s="188"/>
      <c r="C108" s="189"/>
      <c r="D108" s="190" t="s">
        <v>128</v>
      </c>
      <c r="E108" s="191"/>
      <c r="F108" s="191"/>
      <c r="G108" s="191"/>
      <c r="H108" s="191"/>
      <c r="I108" s="192"/>
      <c r="J108" s="193">
        <f>J186</f>
        <v>0</v>
      </c>
      <c r="K108" s="189"/>
      <c r="L108" s="194"/>
    </row>
    <row r="109" spans="2:12" s="9" customFormat="1" ht="19.9" customHeight="1">
      <c r="B109" s="188"/>
      <c r="C109" s="189"/>
      <c r="D109" s="190" t="s">
        <v>129</v>
      </c>
      <c r="E109" s="191"/>
      <c r="F109" s="191"/>
      <c r="G109" s="191"/>
      <c r="H109" s="191"/>
      <c r="I109" s="192"/>
      <c r="J109" s="193">
        <f>J191</f>
        <v>0</v>
      </c>
      <c r="K109" s="189"/>
      <c r="L109" s="194"/>
    </row>
    <row r="110" spans="2:12" s="1" customFormat="1" ht="21.8" customHeight="1">
      <c r="B110" s="36"/>
      <c r="C110" s="37"/>
      <c r="D110" s="37"/>
      <c r="E110" s="37"/>
      <c r="F110" s="37"/>
      <c r="G110" s="37"/>
      <c r="H110" s="37"/>
      <c r="I110" s="137"/>
      <c r="J110" s="37"/>
      <c r="K110" s="37"/>
      <c r="L110" s="41"/>
    </row>
    <row r="111" spans="2:12" s="1" customFormat="1" ht="6.95" customHeight="1">
      <c r="B111" s="59"/>
      <c r="C111" s="60"/>
      <c r="D111" s="60"/>
      <c r="E111" s="60"/>
      <c r="F111" s="60"/>
      <c r="G111" s="60"/>
      <c r="H111" s="60"/>
      <c r="I111" s="171"/>
      <c r="J111" s="60"/>
      <c r="K111" s="60"/>
      <c r="L111" s="41"/>
    </row>
    <row r="115" spans="2:12" s="1" customFormat="1" ht="6.95" customHeight="1">
      <c r="B115" s="61"/>
      <c r="C115" s="62"/>
      <c r="D115" s="62"/>
      <c r="E115" s="62"/>
      <c r="F115" s="62"/>
      <c r="G115" s="62"/>
      <c r="H115" s="62"/>
      <c r="I115" s="174"/>
      <c r="J115" s="62"/>
      <c r="K115" s="62"/>
      <c r="L115" s="41"/>
    </row>
    <row r="116" spans="2:12" s="1" customFormat="1" ht="24.95" customHeight="1">
      <c r="B116" s="36"/>
      <c r="C116" s="21" t="s">
        <v>130</v>
      </c>
      <c r="D116" s="37"/>
      <c r="E116" s="37"/>
      <c r="F116" s="37"/>
      <c r="G116" s="37"/>
      <c r="H116" s="37"/>
      <c r="I116" s="137"/>
      <c r="J116" s="37"/>
      <c r="K116" s="37"/>
      <c r="L116" s="41"/>
    </row>
    <row r="117" spans="2:12" s="1" customFormat="1" ht="6.95" customHeight="1">
      <c r="B117" s="36"/>
      <c r="C117" s="37"/>
      <c r="D117" s="37"/>
      <c r="E117" s="37"/>
      <c r="F117" s="37"/>
      <c r="G117" s="37"/>
      <c r="H117" s="37"/>
      <c r="I117" s="137"/>
      <c r="J117" s="37"/>
      <c r="K117" s="37"/>
      <c r="L117" s="41"/>
    </row>
    <row r="118" spans="2:12" s="1" customFormat="1" ht="12" customHeight="1">
      <c r="B118" s="36"/>
      <c r="C118" s="30" t="s">
        <v>16</v>
      </c>
      <c r="D118" s="37"/>
      <c r="E118" s="37"/>
      <c r="F118" s="37"/>
      <c r="G118" s="37"/>
      <c r="H118" s="37"/>
      <c r="I118" s="137"/>
      <c r="J118" s="37"/>
      <c r="K118" s="37"/>
      <c r="L118" s="41"/>
    </row>
    <row r="119" spans="2:12" s="1" customFormat="1" ht="16.5" customHeight="1">
      <c r="B119" s="36"/>
      <c r="C119" s="37"/>
      <c r="D119" s="37"/>
      <c r="E119" s="175" t="str">
        <f>E7</f>
        <v>Obnova dvorních průčelí budovy gymnázia č.p. 304 ve Dvoře Králové nad Labem - I. etapa</v>
      </c>
      <c r="F119" s="30"/>
      <c r="G119" s="30"/>
      <c r="H119" s="30"/>
      <c r="I119" s="137"/>
      <c r="J119" s="37"/>
      <c r="K119" s="37"/>
      <c r="L119" s="41"/>
    </row>
    <row r="120" spans="2:12" s="1" customFormat="1" ht="12" customHeight="1">
      <c r="B120" s="36"/>
      <c r="C120" s="30" t="s">
        <v>110</v>
      </c>
      <c r="D120" s="37"/>
      <c r="E120" s="37"/>
      <c r="F120" s="37"/>
      <c r="G120" s="37"/>
      <c r="H120" s="37"/>
      <c r="I120" s="137"/>
      <c r="J120" s="37"/>
      <c r="K120" s="37"/>
      <c r="L120" s="41"/>
    </row>
    <row r="121" spans="2:12" s="1" customFormat="1" ht="16.5" customHeight="1">
      <c r="B121" s="36"/>
      <c r="C121" s="37"/>
      <c r="D121" s="37"/>
      <c r="E121" s="69" t="str">
        <f>E9</f>
        <v>2014_13 - Západní průčelí východního křídla - sanace podzemní části</v>
      </c>
      <c r="F121" s="37"/>
      <c r="G121" s="37"/>
      <c r="H121" s="37"/>
      <c r="I121" s="137"/>
      <c r="J121" s="37"/>
      <c r="K121" s="37"/>
      <c r="L121" s="41"/>
    </row>
    <row r="122" spans="2:12" s="1" customFormat="1" ht="6.95" customHeight="1">
      <c r="B122" s="36"/>
      <c r="C122" s="37"/>
      <c r="D122" s="37"/>
      <c r="E122" s="37"/>
      <c r="F122" s="37"/>
      <c r="G122" s="37"/>
      <c r="H122" s="37"/>
      <c r="I122" s="137"/>
      <c r="J122" s="37"/>
      <c r="K122" s="37"/>
      <c r="L122" s="41"/>
    </row>
    <row r="123" spans="2:12" s="1" customFormat="1" ht="12" customHeight="1">
      <c r="B123" s="36"/>
      <c r="C123" s="30" t="s">
        <v>22</v>
      </c>
      <c r="D123" s="37"/>
      <c r="E123" s="37"/>
      <c r="F123" s="25" t="str">
        <f>F12</f>
        <v xml:space="preserve"> </v>
      </c>
      <c r="G123" s="37"/>
      <c r="H123" s="37"/>
      <c r="I123" s="140" t="s">
        <v>24</v>
      </c>
      <c r="J123" s="72" t="str">
        <f>IF(J12="","",J12)</f>
        <v>11. 1. 2021</v>
      </c>
      <c r="K123" s="37"/>
      <c r="L123" s="41"/>
    </row>
    <row r="124" spans="2:12" s="1" customFormat="1" ht="6.95" customHeight="1">
      <c r="B124" s="36"/>
      <c r="C124" s="37"/>
      <c r="D124" s="37"/>
      <c r="E124" s="37"/>
      <c r="F124" s="37"/>
      <c r="G124" s="37"/>
      <c r="H124" s="37"/>
      <c r="I124" s="137"/>
      <c r="J124" s="37"/>
      <c r="K124" s="37"/>
      <c r="L124" s="41"/>
    </row>
    <row r="125" spans="2:12" s="1" customFormat="1" ht="27.9" customHeight="1">
      <c r="B125" s="36"/>
      <c r="C125" s="30" t="s">
        <v>28</v>
      </c>
      <c r="D125" s="37"/>
      <c r="E125" s="37"/>
      <c r="F125" s="25" t="str">
        <f>E15</f>
        <v>Město Dvůr Králové nad Labem</v>
      </c>
      <c r="G125" s="37"/>
      <c r="H125" s="37"/>
      <c r="I125" s="140" t="s">
        <v>36</v>
      </c>
      <c r="J125" s="34" t="str">
        <f>E21</f>
        <v>Ing. Miloš Kudrnovský</v>
      </c>
      <c r="K125" s="37"/>
      <c r="L125" s="41"/>
    </row>
    <row r="126" spans="2:12" s="1" customFormat="1" ht="27.9" customHeight="1">
      <c r="B126" s="36"/>
      <c r="C126" s="30" t="s">
        <v>34</v>
      </c>
      <c r="D126" s="37"/>
      <c r="E126" s="37"/>
      <c r="F126" s="25" t="str">
        <f>IF(E18="","",E18)</f>
        <v>Vyplň údaj</v>
      </c>
      <c r="G126" s="37"/>
      <c r="H126" s="37"/>
      <c r="I126" s="140" t="s">
        <v>39</v>
      </c>
      <c r="J126" s="34" t="str">
        <f>E24</f>
        <v>Ing. Miloš Kudrnovský</v>
      </c>
      <c r="K126" s="37"/>
      <c r="L126" s="41"/>
    </row>
    <row r="127" spans="2:12" s="1" customFormat="1" ht="10.3" customHeight="1">
      <c r="B127" s="36"/>
      <c r="C127" s="37"/>
      <c r="D127" s="37"/>
      <c r="E127" s="37"/>
      <c r="F127" s="37"/>
      <c r="G127" s="37"/>
      <c r="H127" s="37"/>
      <c r="I127" s="137"/>
      <c r="J127" s="37"/>
      <c r="K127" s="37"/>
      <c r="L127" s="41"/>
    </row>
    <row r="128" spans="2:20" s="10" customFormat="1" ht="29.25" customHeight="1">
      <c r="B128" s="195"/>
      <c r="C128" s="196" t="s">
        <v>131</v>
      </c>
      <c r="D128" s="197" t="s">
        <v>69</v>
      </c>
      <c r="E128" s="197" t="s">
        <v>65</v>
      </c>
      <c r="F128" s="197" t="s">
        <v>66</v>
      </c>
      <c r="G128" s="197" t="s">
        <v>132</v>
      </c>
      <c r="H128" s="197" t="s">
        <v>133</v>
      </c>
      <c r="I128" s="198" t="s">
        <v>134</v>
      </c>
      <c r="J128" s="199" t="s">
        <v>116</v>
      </c>
      <c r="K128" s="200" t="s">
        <v>135</v>
      </c>
      <c r="L128" s="201"/>
      <c r="M128" s="93" t="s">
        <v>1</v>
      </c>
      <c r="N128" s="94" t="s">
        <v>48</v>
      </c>
      <c r="O128" s="94" t="s">
        <v>136</v>
      </c>
      <c r="P128" s="94" t="s">
        <v>137</v>
      </c>
      <c r="Q128" s="94" t="s">
        <v>138</v>
      </c>
      <c r="R128" s="94" t="s">
        <v>139</v>
      </c>
      <c r="S128" s="94" t="s">
        <v>140</v>
      </c>
      <c r="T128" s="95" t="s">
        <v>141</v>
      </c>
    </row>
    <row r="129" spans="2:63" s="1" customFormat="1" ht="22.8" customHeight="1">
      <c r="B129" s="36"/>
      <c r="C129" s="100" t="s">
        <v>142</v>
      </c>
      <c r="D129" s="37"/>
      <c r="E129" s="37"/>
      <c r="F129" s="37"/>
      <c r="G129" s="37"/>
      <c r="H129" s="37"/>
      <c r="I129" s="137"/>
      <c r="J129" s="202">
        <f>BK129</f>
        <v>0</v>
      </c>
      <c r="K129" s="37"/>
      <c r="L129" s="41"/>
      <c r="M129" s="96"/>
      <c r="N129" s="97"/>
      <c r="O129" s="97"/>
      <c r="P129" s="203">
        <f>P130+P136+P177</f>
        <v>0</v>
      </c>
      <c r="Q129" s="97"/>
      <c r="R129" s="203">
        <f>R130+R136+R177</f>
        <v>2.3738416399999998</v>
      </c>
      <c r="S129" s="97"/>
      <c r="T129" s="204">
        <f>T130+T136+T177</f>
        <v>2.09619966</v>
      </c>
      <c r="AT129" s="15" t="s">
        <v>83</v>
      </c>
      <c r="AU129" s="15" t="s">
        <v>118</v>
      </c>
      <c r="BK129" s="205">
        <f>BK130+BK136+BK177</f>
        <v>0</v>
      </c>
    </row>
    <row r="130" spans="2:63" s="11" customFormat="1" ht="25.9" customHeight="1">
      <c r="B130" s="206"/>
      <c r="C130" s="207"/>
      <c r="D130" s="208" t="s">
        <v>83</v>
      </c>
      <c r="E130" s="209" t="s">
        <v>143</v>
      </c>
      <c r="F130" s="209" t="s">
        <v>144</v>
      </c>
      <c r="G130" s="207"/>
      <c r="H130" s="207"/>
      <c r="I130" s="210"/>
      <c r="J130" s="211">
        <f>BK130</f>
        <v>0</v>
      </c>
      <c r="K130" s="207"/>
      <c r="L130" s="212"/>
      <c r="M130" s="213"/>
      <c r="N130" s="214"/>
      <c r="O130" s="214"/>
      <c r="P130" s="215">
        <f>SUM(P131:P135)</f>
        <v>0</v>
      </c>
      <c r="Q130" s="214"/>
      <c r="R130" s="215">
        <f>SUM(R131:R135)</f>
        <v>0</v>
      </c>
      <c r="S130" s="214"/>
      <c r="T130" s="216">
        <f>SUM(T131:T135)</f>
        <v>0</v>
      </c>
      <c r="AR130" s="217" t="s">
        <v>21</v>
      </c>
      <c r="AT130" s="218" t="s">
        <v>83</v>
      </c>
      <c r="AU130" s="218" t="s">
        <v>84</v>
      </c>
      <c r="AY130" s="217" t="s">
        <v>145</v>
      </c>
      <c r="BK130" s="219">
        <f>SUM(BK131:BK135)</f>
        <v>0</v>
      </c>
    </row>
    <row r="131" spans="2:65" s="1" customFormat="1" ht="24" customHeight="1">
      <c r="B131" s="36"/>
      <c r="C131" s="220" t="s">
        <v>321</v>
      </c>
      <c r="D131" s="220" t="s">
        <v>147</v>
      </c>
      <c r="E131" s="221" t="s">
        <v>148</v>
      </c>
      <c r="F131" s="222" t="s">
        <v>149</v>
      </c>
      <c r="G131" s="223" t="s">
        <v>150</v>
      </c>
      <c r="H131" s="224">
        <v>1.6</v>
      </c>
      <c r="I131" s="225"/>
      <c r="J131" s="226">
        <f>ROUND(I131*H131,2)</f>
        <v>0</v>
      </c>
      <c r="K131" s="222" t="s">
        <v>1</v>
      </c>
      <c r="L131" s="41"/>
      <c r="M131" s="227" t="s">
        <v>1</v>
      </c>
      <c r="N131" s="228" t="s">
        <v>49</v>
      </c>
      <c r="O131" s="84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AR131" s="231" t="s">
        <v>151</v>
      </c>
      <c r="AT131" s="231" t="s">
        <v>147</v>
      </c>
      <c r="AU131" s="231" t="s">
        <v>21</v>
      </c>
      <c r="AY131" s="15" t="s">
        <v>145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5" t="s">
        <v>21</v>
      </c>
      <c r="BK131" s="232">
        <f>ROUND(I131*H131,2)</f>
        <v>0</v>
      </c>
      <c r="BL131" s="15" t="s">
        <v>151</v>
      </c>
      <c r="BM131" s="231" t="s">
        <v>322</v>
      </c>
    </row>
    <row r="132" spans="2:65" s="1" customFormat="1" ht="24" customHeight="1">
      <c r="B132" s="36"/>
      <c r="C132" s="220" t="s">
        <v>323</v>
      </c>
      <c r="D132" s="220" t="s">
        <v>147</v>
      </c>
      <c r="E132" s="221" t="s">
        <v>154</v>
      </c>
      <c r="F132" s="222" t="s">
        <v>155</v>
      </c>
      <c r="G132" s="223" t="s">
        <v>150</v>
      </c>
      <c r="H132" s="224">
        <v>16</v>
      </c>
      <c r="I132" s="225"/>
      <c r="J132" s="226">
        <f>ROUND(I132*H132,2)</f>
        <v>0</v>
      </c>
      <c r="K132" s="222" t="s">
        <v>1</v>
      </c>
      <c r="L132" s="41"/>
      <c r="M132" s="227" t="s">
        <v>1</v>
      </c>
      <c r="N132" s="228" t="s">
        <v>49</v>
      </c>
      <c r="O132" s="84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AR132" s="231" t="s">
        <v>151</v>
      </c>
      <c r="AT132" s="231" t="s">
        <v>147</v>
      </c>
      <c r="AU132" s="231" t="s">
        <v>21</v>
      </c>
      <c r="AY132" s="15" t="s">
        <v>145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5" t="s">
        <v>21</v>
      </c>
      <c r="BK132" s="232">
        <f>ROUND(I132*H132,2)</f>
        <v>0</v>
      </c>
      <c r="BL132" s="15" t="s">
        <v>151</v>
      </c>
      <c r="BM132" s="231" t="s">
        <v>324</v>
      </c>
    </row>
    <row r="133" spans="2:51" s="12" customFormat="1" ht="12">
      <c r="B133" s="233"/>
      <c r="C133" s="234"/>
      <c r="D133" s="235" t="s">
        <v>157</v>
      </c>
      <c r="E133" s="236" t="s">
        <v>1</v>
      </c>
      <c r="F133" s="237" t="s">
        <v>325</v>
      </c>
      <c r="G133" s="234"/>
      <c r="H133" s="238">
        <v>16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AT133" s="244" t="s">
        <v>157</v>
      </c>
      <c r="AU133" s="244" t="s">
        <v>21</v>
      </c>
      <c r="AV133" s="12" t="s">
        <v>93</v>
      </c>
      <c r="AW133" s="12" t="s">
        <v>38</v>
      </c>
      <c r="AX133" s="12" t="s">
        <v>21</v>
      </c>
      <c r="AY133" s="244" t="s">
        <v>145</v>
      </c>
    </row>
    <row r="134" spans="2:65" s="1" customFormat="1" ht="36" customHeight="1">
      <c r="B134" s="36"/>
      <c r="C134" s="220" t="s">
        <v>159</v>
      </c>
      <c r="D134" s="220" t="s">
        <v>147</v>
      </c>
      <c r="E134" s="221" t="s">
        <v>326</v>
      </c>
      <c r="F134" s="222" t="s">
        <v>327</v>
      </c>
      <c r="G134" s="223" t="s">
        <v>150</v>
      </c>
      <c r="H134" s="224">
        <v>0.261</v>
      </c>
      <c r="I134" s="225"/>
      <c r="J134" s="226">
        <f>ROUND(I134*H134,2)</f>
        <v>0</v>
      </c>
      <c r="K134" s="222" t="s">
        <v>162</v>
      </c>
      <c r="L134" s="41"/>
      <c r="M134" s="227" t="s">
        <v>1</v>
      </c>
      <c r="N134" s="228" t="s">
        <v>49</v>
      </c>
      <c r="O134" s="84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AR134" s="231" t="s">
        <v>151</v>
      </c>
      <c r="AT134" s="231" t="s">
        <v>147</v>
      </c>
      <c r="AU134" s="231" t="s">
        <v>21</v>
      </c>
      <c r="AY134" s="15" t="s">
        <v>145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5" t="s">
        <v>21</v>
      </c>
      <c r="BK134" s="232">
        <f>ROUND(I134*H134,2)</f>
        <v>0</v>
      </c>
      <c r="BL134" s="15" t="s">
        <v>151</v>
      </c>
      <c r="BM134" s="231" t="s">
        <v>328</v>
      </c>
    </row>
    <row r="135" spans="2:65" s="1" customFormat="1" ht="24" customHeight="1">
      <c r="B135" s="36"/>
      <c r="C135" s="220" t="s">
        <v>329</v>
      </c>
      <c r="D135" s="220" t="s">
        <v>147</v>
      </c>
      <c r="E135" s="221" t="s">
        <v>160</v>
      </c>
      <c r="F135" s="222" t="s">
        <v>161</v>
      </c>
      <c r="G135" s="223" t="s">
        <v>150</v>
      </c>
      <c r="H135" s="224">
        <v>1.6</v>
      </c>
      <c r="I135" s="225"/>
      <c r="J135" s="226">
        <f>ROUND(I135*H135,2)</f>
        <v>0</v>
      </c>
      <c r="K135" s="222" t="s">
        <v>162</v>
      </c>
      <c r="L135" s="41"/>
      <c r="M135" s="227" t="s">
        <v>1</v>
      </c>
      <c r="N135" s="228" t="s">
        <v>49</v>
      </c>
      <c r="O135" s="84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AR135" s="231" t="s">
        <v>151</v>
      </c>
      <c r="AT135" s="231" t="s">
        <v>147</v>
      </c>
      <c r="AU135" s="231" t="s">
        <v>21</v>
      </c>
      <c r="AY135" s="15" t="s">
        <v>145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5" t="s">
        <v>21</v>
      </c>
      <c r="BK135" s="232">
        <f>ROUND(I135*H135,2)</f>
        <v>0</v>
      </c>
      <c r="BL135" s="15" t="s">
        <v>151</v>
      </c>
      <c r="BM135" s="231" t="s">
        <v>330</v>
      </c>
    </row>
    <row r="136" spans="2:63" s="11" customFormat="1" ht="25.9" customHeight="1">
      <c r="B136" s="206"/>
      <c r="C136" s="207"/>
      <c r="D136" s="208" t="s">
        <v>83</v>
      </c>
      <c r="E136" s="209" t="s">
        <v>164</v>
      </c>
      <c r="F136" s="209" t="s">
        <v>165</v>
      </c>
      <c r="G136" s="207"/>
      <c r="H136" s="207"/>
      <c r="I136" s="210"/>
      <c r="J136" s="211">
        <f>BK136</f>
        <v>0</v>
      </c>
      <c r="K136" s="207"/>
      <c r="L136" s="212"/>
      <c r="M136" s="213"/>
      <c r="N136" s="214"/>
      <c r="O136" s="214"/>
      <c r="P136" s="215">
        <f>P137+P148+P157+P170+P175</f>
        <v>0</v>
      </c>
      <c r="Q136" s="214"/>
      <c r="R136" s="215">
        <f>R137+R148+R157+R170+R175</f>
        <v>2.25815624</v>
      </c>
      <c r="S136" s="214"/>
      <c r="T136" s="216">
        <f>T137+T148+T157+T170+T175</f>
        <v>2.0487006599999997</v>
      </c>
      <c r="AR136" s="217" t="s">
        <v>21</v>
      </c>
      <c r="AT136" s="218" t="s">
        <v>83</v>
      </c>
      <c r="AU136" s="218" t="s">
        <v>84</v>
      </c>
      <c r="AY136" s="217" t="s">
        <v>145</v>
      </c>
      <c r="BK136" s="219">
        <f>BK137+BK148+BK157+BK170+BK175</f>
        <v>0</v>
      </c>
    </row>
    <row r="137" spans="2:63" s="11" customFormat="1" ht="22.8" customHeight="1">
      <c r="B137" s="206"/>
      <c r="C137" s="207"/>
      <c r="D137" s="208" t="s">
        <v>83</v>
      </c>
      <c r="E137" s="245" t="s">
        <v>21</v>
      </c>
      <c r="F137" s="245" t="s">
        <v>166</v>
      </c>
      <c r="G137" s="207"/>
      <c r="H137" s="207"/>
      <c r="I137" s="210"/>
      <c r="J137" s="246">
        <f>BK137</f>
        <v>0</v>
      </c>
      <c r="K137" s="207"/>
      <c r="L137" s="212"/>
      <c r="M137" s="213"/>
      <c r="N137" s="214"/>
      <c r="O137" s="214"/>
      <c r="P137" s="215">
        <f>SUM(P138:P147)</f>
        <v>0</v>
      </c>
      <c r="Q137" s="214"/>
      <c r="R137" s="215">
        <f>SUM(R138:R147)</f>
        <v>0.0286272</v>
      </c>
      <c r="S137" s="214"/>
      <c r="T137" s="216">
        <f>SUM(T138:T147)</f>
        <v>0</v>
      </c>
      <c r="AR137" s="217" t="s">
        <v>21</v>
      </c>
      <c r="AT137" s="218" t="s">
        <v>83</v>
      </c>
      <c r="AU137" s="218" t="s">
        <v>21</v>
      </c>
      <c r="AY137" s="217" t="s">
        <v>145</v>
      </c>
      <c r="BK137" s="219">
        <f>SUM(BK138:BK147)</f>
        <v>0</v>
      </c>
    </row>
    <row r="138" spans="2:65" s="1" customFormat="1" ht="24" customHeight="1">
      <c r="B138" s="36"/>
      <c r="C138" s="220" t="s">
        <v>93</v>
      </c>
      <c r="D138" s="220" t="s">
        <v>147</v>
      </c>
      <c r="E138" s="221" t="s">
        <v>167</v>
      </c>
      <c r="F138" s="222" t="s">
        <v>168</v>
      </c>
      <c r="G138" s="223" t="s">
        <v>169</v>
      </c>
      <c r="H138" s="224">
        <v>40.896</v>
      </c>
      <c r="I138" s="225"/>
      <c r="J138" s="226">
        <f>ROUND(I138*H138,2)</f>
        <v>0</v>
      </c>
      <c r="K138" s="222" t="s">
        <v>1</v>
      </c>
      <c r="L138" s="41"/>
      <c r="M138" s="227" t="s">
        <v>1</v>
      </c>
      <c r="N138" s="228" t="s">
        <v>49</v>
      </c>
      <c r="O138" s="84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AR138" s="231" t="s">
        <v>151</v>
      </c>
      <c r="AT138" s="231" t="s">
        <v>147</v>
      </c>
      <c r="AU138" s="231" t="s">
        <v>93</v>
      </c>
      <c r="AY138" s="15" t="s">
        <v>145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5" t="s">
        <v>21</v>
      </c>
      <c r="BK138" s="232">
        <f>ROUND(I138*H138,2)</f>
        <v>0</v>
      </c>
      <c r="BL138" s="15" t="s">
        <v>151</v>
      </c>
      <c r="BM138" s="231" t="s">
        <v>331</v>
      </c>
    </row>
    <row r="139" spans="2:51" s="12" customFormat="1" ht="12">
      <c r="B139" s="233"/>
      <c r="C139" s="234"/>
      <c r="D139" s="235" t="s">
        <v>157</v>
      </c>
      <c r="E139" s="236" t="s">
        <v>1</v>
      </c>
      <c r="F139" s="237" t="s">
        <v>332</v>
      </c>
      <c r="G139" s="234"/>
      <c r="H139" s="238">
        <v>40.896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AT139" s="244" t="s">
        <v>157</v>
      </c>
      <c r="AU139" s="244" t="s">
        <v>93</v>
      </c>
      <c r="AV139" s="12" t="s">
        <v>93</v>
      </c>
      <c r="AW139" s="12" t="s">
        <v>38</v>
      </c>
      <c r="AX139" s="12" t="s">
        <v>21</v>
      </c>
      <c r="AY139" s="244" t="s">
        <v>145</v>
      </c>
    </row>
    <row r="140" spans="2:65" s="1" customFormat="1" ht="24" customHeight="1">
      <c r="B140" s="36"/>
      <c r="C140" s="220" t="s">
        <v>172</v>
      </c>
      <c r="D140" s="220" t="s">
        <v>147</v>
      </c>
      <c r="E140" s="221" t="s">
        <v>173</v>
      </c>
      <c r="F140" s="222" t="s">
        <v>174</v>
      </c>
      <c r="G140" s="223" t="s">
        <v>169</v>
      </c>
      <c r="H140" s="224">
        <v>40.896</v>
      </c>
      <c r="I140" s="225"/>
      <c r="J140" s="226">
        <f>ROUND(I140*H140,2)</f>
        <v>0</v>
      </c>
      <c r="K140" s="222" t="s">
        <v>1</v>
      </c>
      <c r="L140" s="41"/>
      <c r="M140" s="227" t="s">
        <v>1</v>
      </c>
      <c r="N140" s="228" t="s">
        <v>49</v>
      </c>
      <c r="O140" s="84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AR140" s="231" t="s">
        <v>151</v>
      </c>
      <c r="AT140" s="231" t="s">
        <v>147</v>
      </c>
      <c r="AU140" s="231" t="s">
        <v>93</v>
      </c>
      <c r="AY140" s="15" t="s">
        <v>145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5" t="s">
        <v>21</v>
      </c>
      <c r="BK140" s="232">
        <f>ROUND(I140*H140,2)</f>
        <v>0</v>
      </c>
      <c r="BL140" s="15" t="s">
        <v>151</v>
      </c>
      <c r="BM140" s="231" t="s">
        <v>333</v>
      </c>
    </row>
    <row r="141" spans="2:51" s="12" customFormat="1" ht="12">
      <c r="B141" s="233"/>
      <c r="C141" s="234"/>
      <c r="D141" s="235" t="s">
        <v>157</v>
      </c>
      <c r="E141" s="236" t="s">
        <v>1</v>
      </c>
      <c r="F141" s="237" t="s">
        <v>332</v>
      </c>
      <c r="G141" s="234"/>
      <c r="H141" s="238">
        <v>40.896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AT141" s="244" t="s">
        <v>157</v>
      </c>
      <c r="AU141" s="244" t="s">
        <v>93</v>
      </c>
      <c r="AV141" s="12" t="s">
        <v>93</v>
      </c>
      <c r="AW141" s="12" t="s">
        <v>38</v>
      </c>
      <c r="AX141" s="12" t="s">
        <v>21</v>
      </c>
      <c r="AY141" s="244" t="s">
        <v>145</v>
      </c>
    </row>
    <row r="142" spans="2:65" s="1" customFormat="1" ht="16.5" customHeight="1">
      <c r="B142" s="36"/>
      <c r="C142" s="220" t="s">
        <v>151</v>
      </c>
      <c r="D142" s="220" t="s">
        <v>147</v>
      </c>
      <c r="E142" s="221" t="s">
        <v>176</v>
      </c>
      <c r="F142" s="222" t="s">
        <v>177</v>
      </c>
      <c r="G142" s="223" t="s">
        <v>178</v>
      </c>
      <c r="H142" s="224">
        <v>34.08</v>
      </c>
      <c r="I142" s="225"/>
      <c r="J142" s="226">
        <f>ROUND(I142*H142,2)</f>
        <v>0</v>
      </c>
      <c r="K142" s="222" t="s">
        <v>1</v>
      </c>
      <c r="L142" s="41"/>
      <c r="M142" s="227" t="s">
        <v>1</v>
      </c>
      <c r="N142" s="228" t="s">
        <v>49</v>
      </c>
      <c r="O142" s="84"/>
      <c r="P142" s="229">
        <f>O142*H142</f>
        <v>0</v>
      </c>
      <c r="Q142" s="229">
        <v>0.00084</v>
      </c>
      <c r="R142" s="229">
        <f>Q142*H142</f>
        <v>0.0286272</v>
      </c>
      <c r="S142" s="229">
        <v>0</v>
      </c>
      <c r="T142" s="230">
        <f>S142*H142</f>
        <v>0</v>
      </c>
      <c r="AR142" s="231" t="s">
        <v>151</v>
      </c>
      <c r="AT142" s="231" t="s">
        <v>147</v>
      </c>
      <c r="AU142" s="231" t="s">
        <v>93</v>
      </c>
      <c r="AY142" s="15" t="s">
        <v>145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5" t="s">
        <v>21</v>
      </c>
      <c r="BK142" s="232">
        <f>ROUND(I142*H142,2)</f>
        <v>0</v>
      </c>
      <c r="BL142" s="15" t="s">
        <v>151</v>
      </c>
      <c r="BM142" s="231" t="s">
        <v>334</v>
      </c>
    </row>
    <row r="143" spans="2:51" s="12" customFormat="1" ht="12">
      <c r="B143" s="233"/>
      <c r="C143" s="234"/>
      <c r="D143" s="235" t="s">
        <v>157</v>
      </c>
      <c r="E143" s="236" t="s">
        <v>1</v>
      </c>
      <c r="F143" s="237" t="s">
        <v>335</v>
      </c>
      <c r="G143" s="234"/>
      <c r="H143" s="238">
        <v>34.08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AT143" s="244" t="s">
        <v>157</v>
      </c>
      <c r="AU143" s="244" t="s">
        <v>93</v>
      </c>
      <c r="AV143" s="12" t="s">
        <v>93</v>
      </c>
      <c r="AW143" s="12" t="s">
        <v>38</v>
      </c>
      <c r="AX143" s="12" t="s">
        <v>21</v>
      </c>
      <c r="AY143" s="244" t="s">
        <v>145</v>
      </c>
    </row>
    <row r="144" spans="2:65" s="1" customFormat="1" ht="24" customHeight="1">
      <c r="B144" s="36"/>
      <c r="C144" s="220" t="s">
        <v>181</v>
      </c>
      <c r="D144" s="220" t="s">
        <v>147</v>
      </c>
      <c r="E144" s="221" t="s">
        <v>182</v>
      </c>
      <c r="F144" s="222" t="s">
        <v>183</v>
      </c>
      <c r="G144" s="223" t="s">
        <v>178</v>
      </c>
      <c r="H144" s="224">
        <v>34.08</v>
      </c>
      <c r="I144" s="225"/>
      <c r="J144" s="226">
        <f>ROUND(I144*H144,2)</f>
        <v>0</v>
      </c>
      <c r="K144" s="222" t="s">
        <v>1</v>
      </c>
      <c r="L144" s="41"/>
      <c r="M144" s="227" t="s">
        <v>1</v>
      </c>
      <c r="N144" s="228" t="s">
        <v>49</v>
      </c>
      <c r="O144" s="84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AR144" s="231" t="s">
        <v>151</v>
      </c>
      <c r="AT144" s="231" t="s">
        <v>147</v>
      </c>
      <c r="AU144" s="231" t="s">
        <v>93</v>
      </c>
      <c r="AY144" s="15" t="s">
        <v>145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5" t="s">
        <v>21</v>
      </c>
      <c r="BK144" s="232">
        <f>ROUND(I144*H144,2)</f>
        <v>0</v>
      </c>
      <c r="BL144" s="15" t="s">
        <v>151</v>
      </c>
      <c r="BM144" s="231" t="s">
        <v>336</v>
      </c>
    </row>
    <row r="145" spans="2:51" s="12" customFormat="1" ht="12">
      <c r="B145" s="233"/>
      <c r="C145" s="234"/>
      <c r="D145" s="235" t="s">
        <v>157</v>
      </c>
      <c r="E145" s="236" t="s">
        <v>1</v>
      </c>
      <c r="F145" s="237" t="s">
        <v>335</v>
      </c>
      <c r="G145" s="234"/>
      <c r="H145" s="238">
        <v>34.08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AT145" s="244" t="s">
        <v>157</v>
      </c>
      <c r="AU145" s="244" t="s">
        <v>93</v>
      </c>
      <c r="AV145" s="12" t="s">
        <v>93</v>
      </c>
      <c r="AW145" s="12" t="s">
        <v>38</v>
      </c>
      <c r="AX145" s="12" t="s">
        <v>21</v>
      </c>
      <c r="AY145" s="244" t="s">
        <v>145</v>
      </c>
    </row>
    <row r="146" spans="2:65" s="1" customFormat="1" ht="24" customHeight="1">
      <c r="B146" s="36"/>
      <c r="C146" s="220" t="s">
        <v>211</v>
      </c>
      <c r="D146" s="220" t="s">
        <v>147</v>
      </c>
      <c r="E146" s="221" t="s">
        <v>186</v>
      </c>
      <c r="F146" s="222" t="s">
        <v>187</v>
      </c>
      <c r="G146" s="223" t="s">
        <v>169</v>
      </c>
      <c r="H146" s="224">
        <v>40.896</v>
      </c>
      <c r="I146" s="225"/>
      <c r="J146" s="226">
        <f>ROUND(I146*H146,2)</f>
        <v>0</v>
      </c>
      <c r="K146" s="222" t="s">
        <v>162</v>
      </c>
      <c r="L146" s="41"/>
      <c r="M146" s="227" t="s">
        <v>1</v>
      </c>
      <c r="N146" s="228" t="s">
        <v>49</v>
      </c>
      <c r="O146" s="84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AR146" s="231" t="s">
        <v>151</v>
      </c>
      <c r="AT146" s="231" t="s">
        <v>147</v>
      </c>
      <c r="AU146" s="231" t="s">
        <v>93</v>
      </c>
      <c r="AY146" s="15" t="s">
        <v>145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5" t="s">
        <v>21</v>
      </c>
      <c r="BK146" s="232">
        <f>ROUND(I146*H146,2)</f>
        <v>0</v>
      </c>
      <c r="BL146" s="15" t="s">
        <v>151</v>
      </c>
      <c r="BM146" s="231" t="s">
        <v>337</v>
      </c>
    </row>
    <row r="147" spans="2:51" s="12" customFormat="1" ht="12">
      <c r="B147" s="233"/>
      <c r="C147" s="234"/>
      <c r="D147" s="235" t="s">
        <v>157</v>
      </c>
      <c r="E147" s="236" t="s">
        <v>1</v>
      </c>
      <c r="F147" s="237" t="s">
        <v>332</v>
      </c>
      <c r="G147" s="234"/>
      <c r="H147" s="238">
        <v>40.896</v>
      </c>
      <c r="I147" s="239"/>
      <c r="J147" s="234"/>
      <c r="K147" s="234"/>
      <c r="L147" s="240"/>
      <c r="M147" s="241"/>
      <c r="N147" s="242"/>
      <c r="O147" s="242"/>
      <c r="P147" s="242"/>
      <c r="Q147" s="242"/>
      <c r="R147" s="242"/>
      <c r="S147" s="242"/>
      <c r="T147" s="243"/>
      <c r="AT147" s="244" t="s">
        <v>157</v>
      </c>
      <c r="AU147" s="244" t="s">
        <v>93</v>
      </c>
      <c r="AV147" s="12" t="s">
        <v>93</v>
      </c>
      <c r="AW147" s="12" t="s">
        <v>38</v>
      </c>
      <c r="AX147" s="12" t="s">
        <v>21</v>
      </c>
      <c r="AY147" s="244" t="s">
        <v>145</v>
      </c>
    </row>
    <row r="148" spans="2:63" s="11" customFormat="1" ht="22.8" customHeight="1">
      <c r="B148" s="206"/>
      <c r="C148" s="207"/>
      <c r="D148" s="208" t="s">
        <v>83</v>
      </c>
      <c r="E148" s="245" t="s">
        <v>172</v>
      </c>
      <c r="F148" s="245" t="s">
        <v>189</v>
      </c>
      <c r="G148" s="207"/>
      <c r="H148" s="207"/>
      <c r="I148" s="210"/>
      <c r="J148" s="246">
        <f>BK148</f>
        <v>0</v>
      </c>
      <c r="K148" s="207"/>
      <c r="L148" s="212"/>
      <c r="M148" s="213"/>
      <c r="N148" s="214"/>
      <c r="O148" s="214"/>
      <c r="P148" s="215">
        <f>SUM(P149:P156)</f>
        <v>0</v>
      </c>
      <c r="Q148" s="214"/>
      <c r="R148" s="215">
        <f>SUM(R149:R156)</f>
        <v>0.9979334400000002</v>
      </c>
      <c r="S148" s="214"/>
      <c r="T148" s="216">
        <f>SUM(T149:T156)</f>
        <v>0.26196865999999996</v>
      </c>
      <c r="AR148" s="217" t="s">
        <v>21</v>
      </c>
      <c r="AT148" s="218" t="s">
        <v>83</v>
      </c>
      <c r="AU148" s="218" t="s">
        <v>21</v>
      </c>
      <c r="AY148" s="217" t="s">
        <v>145</v>
      </c>
      <c r="BK148" s="219">
        <f>SUM(BK149:BK156)</f>
        <v>0</v>
      </c>
    </row>
    <row r="149" spans="2:65" s="1" customFormat="1" ht="24" customHeight="1">
      <c r="B149" s="36"/>
      <c r="C149" s="220" t="s">
        <v>190</v>
      </c>
      <c r="D149" s="220" t="s">
        <v>147</v>
      </c>
      <c r="E149" s="221" t="s">
        <v>191</v>
      </c>
      <c r="F149" s="222" t="s">
        <v>192</v>
      </c>
      <c r="G149" s="223" t="s">
        <v>178</v>
      </c>
      <c r="H149" s="224">
        <v>1.024</v>
      </c>
      <c r="I149" s="225"/>
      <c r="J149" s="226">
        <f>ROUND(I149*H149,2)</f>
        <v>0</v>
      </c>
      <c r="K149" s="222" t="s">
        <v>1</v>
      </c>
      <c r="L149" s="41"/>
      <c r="M149" s="227" t="s">
        <v>1</v>
      </c>
      <c r="N149" s="228" t="s">
        <v>49</v>
      </c>
      <c r="O149" s="84"/>
      <c r="P149" s="229">
        <f>O149*H149</f>
        <v>0</v>
      </c>
      <c r="Q149" s="229">
        <v>0.28986</v>
      </c>
      <c r="R149" s="229">
        <f>Q149*H149</f>
        <v>0.29681664</v>
      </c>
      <c r="S149" s="229">
        <v>0</v>
      </c>
      <c r="T149" s="230">
        <f>S149*H149</f>
        <v>0</v>
      </c>
      <c r="AR149" s="231" t="s">
        <v>151</v>
      </c>
      <c r="AT149" s="231" t="s">
        <v>147</v>
      </c>
      <c r="AU149" s="231" t="s">
        <v>93</v>
      </c>
      <c r="AY149" s="15" t="s">
        <v>145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5" t="s">
        <v>21</v>
      </c>
      <c r="BK149" s="232">
        <f>ROUND(I149*H149,2)</f>
        <v>0</v>
      </c>
      <c r="BL149" s="15" t="s">
        <v>151</v>
      </c>
      <c r="BM149" s="231" t="s">
        <v>338</v>
      </c>
    </row>
    <row r="150" spans="2:51" s="12" customFormat="1" ht="12">
      <c r="B150" s="233"/>
      <c r="C150" s="234"/>
      <c r="D150" s="235" t="s">
        <v>157</v>
      </c>
      <c r="E150" s="236" t="s">
        <v>1</v>
      </c>
      <c r="F150" s="237" t="s">
        <v>339</v>
      </c>
      <c r="G150" s="234"/>
      <c r="H150" s="238">
        <v>1.024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AT150" s="244" t="s">
        <v>157</v>
      </c>
      <c r="AU150" s="244" t="s">
        <v>93</v>
      </c>
      <c r="AV150" s="12" t="s">
        <v>93</v>
      </c>
      <c r="AW150" s="12" t="s">
        <v>38</v>
      </c>
      <c r="AX150" s="12" t="s">
        <v>21</v>
      </c>
      <c r="AY150" s="244" t="s">
        <v>145</v>
      </c>
    </row>
    <row r="151" spans="2:65" s="1" customFormat="1" ht="24" customHeight="1">
      <c r="B151" s="36"/>
      <c r="C151" s="220" t="s">
        <v>282</v>
      </c>
      <c r="D151" s="220" t="s">
        <v>147</v>
      </c>
      <c r="E151" s="221" t="s">
        <v>283</v>
      </c>
      <c r="F151" s="222" t="s">
        <v>340</v>
      </c>
      <c r="G151" s="223" t="s">
        <v>178</v>
      </c>
      <c r="H151" s="224">
        <v>23.84</v>
      </c>
      <c r="I151" s="225"/>
      <c r="J151" s="226">
        <f>ROUND(I151*H151,2)</f>
        <v>0</v>
      </c>
      <c r="K151" s="222" t="s">
        <v>1</v>
      </c>
      <c r="L151" s="41"/>
      <c r="M151" s="227" t="s">
        <v>1</v>
      </c>
      <c r="N151" s="228" t="s">
        <v>49</v>
      </c>
      <c r="O151" s="84"/>
      <c r="P151" s="229">
        <f>O151*H151</f>
        <v>0</v>
      </c>
      <c r="Q151" s="229">
        <v>0.02857</v>
      </c>
      <c r="R151" s="229">
        <f>Q151*H151</f>
        <v>0.6811088000000001</v>
      </c>
      <c r="S151" s="229">
        <v>0</v>
      </c>
      <c r="T151" s="230">
        <f>S151*H151</f>
        <v>0</v>
      </c>
      <c r="AR151" s="231" t="s">
        <v>151</v>
      </c>
      <c r="AT151" s="231" t="s">
        <v>147</v>
      </c>
      <c r="AU151" s="231" t="s">
        <v>93</v>
      </c>
      <c r="AY151" s="15" t="s">
        <v>145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5" t="s">
        <v>21</v>
      </c>
      <c r="BK151" s="232">
        <f>ROUND(I151*H151,2)</f>
        <v>0</v>
      </c>
      <c r="BL151" s="15" t="s">
        <v>151</v>
      </c>
      <c r="BM151" s="231" t="s">
        <v>341</v>
      </c>
    </row>
    <row r="152" spans="2:51" s="12" customFormat="1" ht="12">
      <c r="B152" s="233"/>
      <c r="C152" s="234"/>
      <c r="D152" s="235" t="s">
        <v>157</v>
      </c>
      <c r="E152" s="236" t="s">
        <v>1</v>
      </c>
      <c r="F152" s="237" t="s">
        <v>342</v>
      </c>
      <c r="G152" s="234"/>
      <c r="H152" s="238">
        <v>23.84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AT152" s="244" t="s">
        <v>157</v>
      </c>
      <c r="AU152" s="244" t="s">
        <v>93</v>
      </c>
      <c r="AV152" s="12" t="s">
        <v>93</v>
      </c>
      <c r="AW152" s="12" t="s">
        <v>38</v>
      </c>
      <c r="AX152" s="12" t="s">
        <v>21</v>
      </c>
      <c r="AY152" s="244" t="s">
        <v>145</v>
      </c>
    </row>
    <row r="153" spans="2:65" s="1" customFormat="1" ht="24" customHeight="1">
      <c r="B153" s="36"/>
      <c r="C153" s="220" t="s">
        <v>8</v>
      </c>
      <c r="D153" s="220" t="s">
        <v>147</v>
      </c>
      <c r="E153" s="221" t="s">
        <v>343</v>
      </c>
      <c r="F153" s="222" t="s">
        <v>344</v>
      </c>
      <c r="G153" s="223" t="s">
        <v>197</v>
      </c>
      <c r="H153" s="224">
        <v>16.4</v>
      </c>
      <c r="I153" s="225"/>
      <c r="J153" s="226">
        <f>ROUND(I153*H153,2)</f>
        <v>0</v>
      </c>
      <c r="K153" s="222" t="s">
        <v>162</v>
      </c>
      <c r="L153" s="41"/>
      <c r="M153" s="227" t="s">
        <v>1</v>
      </c>
      <c r="N153" s="228" t="s">
        <v>49</v>
      </c>
      <c r="O153" s="84"/>
      <c r="P153" s="229">
        <f>O153*H153</f>
        <v>0</v>
      </c>
      <c r="Q153" s="229">
        <v>0.00122</v>
      </c>
      <c r="R153" s="229">
        <f>Q153*H153</f>
        <v>0.020007999999999998</v>
      </c>
      <c r="S153" s="229">
        <v>4E-05</v>
      </c>
      <c r="T153" s="230">
        <f>S153*H153</f>
        <v>0.000656</v>
      </c>
      <c r="AR153" s="231" t="s">
        <v>151</v>
      </c>
      <c r="AT153" s="231" t="s">
        <v>147</v>
      </c>
      <c r="AU153" s="231" t="s">
        <v>93</v>
      </c>
      <c r="AY153" s="15" t="s">
        <v>145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5" t="s">
        <v>21</v>
      </c>
      <c r="BK153" s="232">
        <f>ROUND(I153*H153,2)</f>
        <v>0</v>
      </c>
      <c r="BL153" s="15" t="s">
        <v>151</v>
      </c>
      <c r="BM153" s="231" t="s">
        <v>345</v>
      </c>
    </row>
    <row r="154" spans="2:51" s="12" customFormat="1" ht="12">
      <c r="B154" s="233"/>
      <c r="C154" s="234"/>
      <c r="D154" s="235" t="s">
        <v>157</v>
      </c>
      <c r="E154" s="236" t="s">
        <v>1</v>
      </c>
      <c r="F154" s="237" t="s">
        <v>346</v>
      </c>
      <c r="G154" s="234"/>
      <c r="H154" s="238">
        <v>16.4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AT154" s="244" t="s">
        <v>157</v>
      </c>
      <c r="AU154" s="244" t="s">
        <v>93</v>
      </c>
      <c r="AV154" s="12" t="s">
        <v>93</v>
      </c>
      <c r="AW154" s="12" t="s">
        <v>38</v>
      </c>
      <c r="AX154" s="12" t="s">
        <v>21</v>
      </c>
      <c r="AY154" s="244" t="s">
        <v>145</v>
      </c>
    </row>
    <row r="155" spans="2:65" s="1" customFormat="1" ht="24" customHeight="1">
      <c r="B155" s="36"/>
      <c r="C155" s="220" t="s">
        <v>153</v>
      </c>
      <c r="D155" s="220" t="s">
        <v>147</v>
      </c>
      <c r="E155" s="221" t="s">
        <v>347</v>
      </c>
      <c r="F155" s="222" t="s">
        <v>348</v>
      </c>
      <c r="G155" s="223" t="s">
        <v>178</v>
      </c>
      <c r="H155" s="224">
        <v>14.697</v>
      </c>
      <c r="I155" s="225"/>
      <c r="J155" s="226">
        <f>ROUND(I155*H155,2)</f>
        <v>0</v>
      </c>
      <c r="K155" s="222" t="s">
        <v>1</v>
      </c>
      <c r="L155" s="41"/>
      <c r="M155" s="227" t="s">
        <v>1</v>
      </c>
      <c r="N155" s="228" t="s">
        <v>49</v>
      </c>
      <c r="O155" s="84"/>
      <c r="P155" s="229">
        <f>O155*H155</f>
        <v>0</v>
      </c>
      <c r="Q155" s="229">
        <v>0</v>
      </c>
      <c r="R155" s="229">
        <f>Q155*H155</f>
        <v>0</v>
      </c>
      <c r="S155" s="229">
        <v>0.01778</v>
      </c>
      <c r="T155" s="230">
        <f>S155*H155</f>
        <v>0.26131266</v>
      </c>
      <c r="AR155" s="231" t="s">
        <v>211</v>
      </c>
      <c r="AT155" s="231" t="s">
        <v>147</v>
      </c>
      <c r="AU155" s="231" t="s">
        <v>93</v>
      </c>
      <c r="AY155" s="15" t="s">
        <v>145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5" t="s">
        <v>21</v>
      </c>
      <c r="BK155" s="232">
        <f>ROUND(I155*H155,2)</f>
        <v>0</v>
      </c>
      <c r="BL155" s="15" t="s">
        <v>211</v>
      </c>
      <c r="BM155" s="231" t="s">
        <v>349</v>
      </c>
    </row>
    <row r="156" spans="2:51" s="12" customFormat="1" ht="12">
      <c r="B156" s="233"/>
      <c r="C156" s="234"/>
      <c r="D156" s="235" t="s">
        <v>157</v>
      </c>
      <c r="E156" s="236" t="s">
        <v>1</v>
      </c>
      <c r="F156" s="237" t="s">
        <v>350</v>
      </c>
      <c r="G156" s="234"/>
      <c r="H156" s="238">
        <v>14.697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AT156" s="244" t="s">
        <v>157</v>
      </c>
      <c r="AU156" s="244" t="s">
        <v>93</v>
      </c>
      <c r="AV156" s="12" t="s">
        <v>93</v>
      </c>
      <c r="AW156" s="12" t="s">
        <v>38</v>
      </c>
      <c r="AX156" s="12" t="s">
        <v>21</v>
      </c>
      <c r="AY156" s="244" t="s">
        <v>145</v>
      </c>
    </row>
    <row r="157" spans="2:63" s="11" customFormat="1" ht="22.8" customHeight="1">
      <c r="B157" s="206"/>
      <c r="C157" s="207"/>
      <c r="D157" s="208" t="s">
        <v>83</v>
      </c>
      <c r="E157" s="245" t="s">
        <v>200</v>
      </c>
      <c r="F157" s="245" t="s">
        <v>201</v>
      </c>
      <c r="G157" s="207"/>
      <c r="H157" s="207"/>
      <c r="I157" s="210"/>
      <c r="J157" s="246">
        <f>BK157</f>
        <v>0</v>
      </c>
      <c r="K157" s="207"/>
      <c r="L157" s="212"/>
      <c r="M157" s="213"/>
      <c r="N157" s="214"/>
      <c r="O157" s="214"/>
      <c r="P157" s="215">
        <f>SUM(P158:P169)</f>
        <v>0</v>
      </c>
      <c r="Q157" s="214"/>
      <c r="R157" s="215">
        <f>SUM(R158:R169)</f>
        <v>1.2315956</v>
      </c>
      <c r="S157" s="214"/>
      <c r="T157" s="216">
        <f>SUM(T158:T169)</f>
        <v>0</v>
      </c>
      <c r="AR157" s="217" t="s">
        <v>21</v>
      </c>
      <c r="AT157" s="218" t="s">
        <v>83</v>
      </c>
      <c r="AU157" s="218" t="s">
        <v>21</v>
      </c>
      <c r="AY157" s="217" t="s">
        <v>145</v>
      </c>
      <c r="BK157" s="219">
        <f>SUM(BK158:BK169)</f>
        <v>0</v>
      </c>
    </row>
    <row r="158" spans="2:65" s="1" customFormat="1" ht="24" customHeight="1">
      <c r="B158" s="36"/>
      <c r="C158" s="220" t="s">
        <v>218</v>
      </c>
      <c r="D158" s="220" t="s">
        <v>147</v>
      </c>
      <c r="E158" s="221" t="s">
        <v>203</v>
      </c>
      <c r="F158" s="222" t="s">
        <v>204</v>
      </c>
      <c r="G158" s="223" t="s">
        <v>178</v>
      </c>
      <c r="H158" s="224">
        <v>13.708</v>
      </c>
      <c r="I158" s="225"/>
      <c r="J158" s="226">
        <f>ROUND(I158*H158,2)</f>
        <v>0</v>
      </c>
      <c r="K158" s="222" t="s">
        <v>162</v>
      </c>
      <c r="L158" s="41"/>
      <c r="M158" s="227" t="s">
        <v>1</v>
      </c>
      <c r="N158" s="228" t="s">
        <v>49</v>
      </c>
      <c r="O158" s="84"/>
      <c r="P158" s="229">
        <f>O158*H158</f>
        <v>0</v>
      </c>
      <c r="Q158" s="229">
        <v>0.01838</v>
      </c>
      <c r="R158" s="229">
        <f>Q158*H158</f>
        <v>0.25195304</v>
      </c>
      <c r="S158" s="229">
        <v>0</v>
      </c>
      <c r="T158" s="230">
        <f>S158*H158</f>
        <v>0</v>
      </c>
      <c r="AR158" s="231" t="s">
        <v>151</v>
      </c>
      <c r="AT158" s="231" t="s">
        <v>147</v>
      </c>
      <c r="AU158" s="231" t="s">
        <v>93</v>
      </c>
      <c r="AY158" s="15" t="s">
        <v>145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5" t="s">
        <v>21</v>
      </c>
      <c r="BK158" s="232">
        <f>ROUND(I158*H158,2)</f>
        <v>0</v>
      </c>
      <c r="BL158" s="15" t="s">
        <v>151</v>
      </c>
      <c r="BM158" s="231" t="s">
        <v>351</v>
      </c>
    </row>
    <row r="159" spans="2:51" s="12" customFormat="1" ht="12">
      <c r="B159" s="233"/>
      <c r="C159" s="234"/>
      <c r="D159" s="235" t="s">
        <v>157</v>
      </c>
      <c r="E159" s="236" t="s">
        <v>1</v>
      </c>
      <c r="F159" s="237" t="s">
        <v>352</v>
      </c>
      <c r="G159" s="234"/>
      <c r="H159" s="238">
        <v>13.708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AT159" s="244" t="s">
        <v>157</v>
      </c>
      <c r="AU159" s="244" t="s">
        <v>93</v>
      </c>
      <c r="AV159" s="12" t="s">
        <v>93</v>
      </c>
      <c r="AW159" s="12" t="s">
        <v>38</v>
      </c>
      <c r="AX159" s="12" t="s">
        <v>21</v>
      </c>
      <c r="AY159" s="244" t="s">
        <v>145</v>
      </c>
    </row>
    <row r="160" spans="2:65" s="1" customFormat="1" ht="24" customHeight="1">
      <c r="B160" s="36"/>
      <c r="C160" s="220" t="s">
        <v>301</v>
      </c>
      <c r="D160" s="220" t="s">
        <v>147</v>
      </c>
      <c r="E160" s="221" t="s">
        <v>291</v>
      </c>
      <c r="F160" s="222" t="s">
        <v>292</v>
      </c>
      <c r="G160" s="223" t="s">
        <v>178</v>
      </c>
      <c r="H160" s="224">
        <v>11.92</v>
      </c>
      <c r="I160" s="225"/>
      <c r="J160" s="226">
        <f>ROUND(I160*H160,2)</f>
        <v>0</v>
      </c>
      <c r="K160" s="222" t="s">
        <v>1</v>
      </c>
      <c r="L160" s="41"/>
      <c r="M160" s="227" t="s">
        <v>1</v>
      </c>
      <c r="N160" s="228" t="s">
        <v>49</v>
      </c>
      <c r="O160" s="84"/>
      <c r="P160" s="229">
        <f>O160*H160</f>
        <v>0</v>
      </c>
      <c r="Q160" s="229">
        <v>0.00735</v>
      </c>
      <c r="R160" s="229">
        <f>Q160*H160</f>
        <v>0.087612</v>
      </c>
      <c r="S160" s="229">
        <v>0</v>
      </c>
      <c r="T160" s="230">
        <f>S160*H160</f>
        <v>0</v>
      </c>
      <c r="AR160" s="231" t="s">
        <v>151</v>
      </c>
      <c r="AT160" s="231" t="s">
        <v>147</v>
      </c>
      <c r="AU160" s="231" t="s">
        <v>93</v>
      </c>
      <c r="AY160" s="15" t="s">
        <v>145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5" t="s">
        <v>21</v>
      </c>
      <c r="BK160" s="232">
        <f>ROUND(I160*H160,2)</f>
        <v>0</v>
      </c>
      <c r="BL160" s="15" t="s">
        <v>151</v>
      </c>
      <c r="BM160" s="231" t="s">
        <v>353</v>
      </c>
    </row>
    <row r="161" spans="2:51" s="12" customFormat="1" ht="12">
      <c r="B161" s="233"/>
      <c r="C161" s="234"/>
      <c r="D161" s="235" t="s">
        <v>157</v>
      </c>
      <c r="E161" s="236" t="s">
        <v>1</v>
      </c>
      <c r="F161" s="237" t="s">
        <v>354</v>
      </c>
      <c r="G161" s="234"/>
      <c r="H161" s="238">
        <v>11.92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AT161" s="244" t="s">
        <v>157</v>
      </c>
      <c r="AU161" s="244" t="s">
        <v>93</v>
      </c>
      <c r="AV161" s="12" t="s">
        <v>93</v>
      </c>
      <c r="AW161" s="12" t="s">
        <v>38</v>
      </c>
      <c r="AX161" s="12" t="s">
        <v>21</v>
      </c>
      <c r="AY161" s="244" t="s">
        <v>145</v>
      </c>
    </row>
    <row r="162" spans="2:65" s="1" customFormat="1" ht="24" customHeight="1">
      <c r="B162" s="36"/>
      <c r="C162" s="220" t="s">
        <v>222</v>
      </c>
      <c r="D162" s="220" t="s">
        <v>147</v>
      </c>
      <c r="E162" s="221" t="s">
        <v>208</v>
      </c>
      <c r="F162" s="222" t="s">
        <v>209</v>
      </c>
      <c r="G162" s="223" t="s">
        <v>178</v>
      </c>
      <c r="H162" s="224">
        <v>19.596</v>
      </c>
      <c r="I162" s="225"/>
      <c r="J162" s="226">
        <f>ROUND(I162*H162,2)</f>
        <v>0</v>
      </c>
      <c r="K162" s="222" t="s">
        <v>162</v>
      </c>
      <c r="L162" s="41"/>
      <c r="M162" s="227" t="s">
        <v>1</v>
      </c>
      <c r="N162" s="228" t="s">
        <v>49</v>
      </c>
      <c r="O162" s="84"/>
      <c r="P162" s="229">
        <f>O162*H162</f>
        <v>0</v>
      </c>
      <c r="Q162" s="229">
        <v>0.02636</v>
      </c>
      <c r="R162" s="229">
        <f>Q162*H162</f>
        <v>0.51655056</v>
      </c>
      <c r="S162" s="229">
        <v>0</v>
      </c>
      <c r="T162" s="230">
        <f>S162*H162</f>
        <v>0</v>
      </c>
      <c r="AR162" s="231" t="s">
        <v>151</v>
      </c>
      <c r="AT162" s="231" t="s">
        <v>147</v>
      </c>
      <c r="AU162" s="231" t="s">
        <v>93</v>
      </c>
      <c r="AY162" s="15" t="s">
        <v>145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5" t="s">
        <v>21</v>
      </c>
      <c r="BK162" s="232">
        <f>ROUND(I162*H162,2)</f>
        <v>0</v>
      </c>
      <c r="BL162" s="15" t="s">
        <v>151</v>
      </c>
      <c r="BM162" s="231" t="s">
        <v>355</v>
      </c>
    </row>
    <row r="163" spans="2:51" s="12" customFormat="1" ht="12">
      <c r="B163" s="233"/>
      <c r="C163" s="234"/>
      <c r="D163" s="235" t="s">
        <v>157</v>
      </c>
      <c r="E163" s="236" t="s">
        <v>1</v>
      </c>
      <c r="F163" s="237" t="s">
        <v>356</v>
      </c>
      <c r="G163" s="234"/>
      <c r="H163" s="238">
        <v>19.596</v>
      </c>
      <c r="I163" s="239"/>
      <c r="J163" s="234"/>
      <c r="K163" s="234"/>
      <c r="L163" s="240"/>
      <c r="M163" s="241"/>
      <c r="N163" s="242"/>
      <c r="O163" s="242"/>
      <c r="P163" s="242"/>
      <c r="Q163" s="242"/>
      <c r="R163" s="242"/>
      <c r="S163" s="242"/>
      <c r="T163" s="243"/>
      <c r="AT163" s="244" t="s">
        <v>157</v>
      </c>
      <c r="AU163" s="244" t="s">
        <v>93</v>
      </c>
      <c r="AV163" s="12" t="s">
        <v>93</v>
      </c>
      <c r="AW163" s="12" t="s">
        <v>38</v>
      </c>
      <c r="AX163" s="12" t="s">
        <v>21</v>
      </c>
      <c r="AY163" s="244" t="s">
        <v>145</v>
      </c>
    </row>
    <row r="164" spans="2:65" s="1" customFormat="1" ht="24" customHeight="1">
      <c r="B164" s="36"/>
      <c r="C164" s="220" t="s">
        <v>185</v>
      </c>
      <c r="D164" s="220" t="s">
        <v>147</v>
      </c>
      <c r="E164" s="221" t="s">
        <v>296</v>
      </c>
      <c r="F164" s="222" t="s">
        <v>297</v>
      </c>
      <c r="G164" s="223" t="s">
        <v>178</v>
      </c>
      <c r="H164" s="224">
        <v>11.92</v>
      </c>
      <c r="I164" s="225"/>
      <c r="J164" s="226">
        <f>ROUND(I164*H164,2)</f>
        <v>0</v>
      </c>
      <c r="K164" s="222" t="s">
        <v>1</v>
      </c>
      <c r="L164" s="41"/>
      <c r="M164" s="227" t="s">
        <v>1</v>
      </c>
      <c r="N164" s="228" t="s">
        <v>49</v>
      </c>
      <c r="O164" s="84"/>
      <c r="P164" s="229">
        <f>O164*H164</f>
        <v>0</v>
      </c>
      <c r="Q164" s="229">
        <v>0.0315</v>
      </c>
      <c r="R164" s="229">
        <f>Q164*H164</f>
        <v>0.37548</v>
      </c>
      <c r="S164" s="229">
        <v>0</v>
      </c>
      <c r="T164" s="230">
        <f>S164*H164</f>
        <v>0</v>
      </c>
      <c r="AR164" s="231" t="s">
        <v>151</v>
      </c>
      <c r="AT164" s="231" t="s">
        <v>147</v>
      </c>
      <c r="AU164" s="231" t="s">
        <v>93</v>
      </c>
      <c r="AY164" s="15" t="s">
        <v>145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5" t="s">
        <v>21</v>
      </c>
      <c r="BK164" s="232">
        <f>ROUND(I164*H164,2)</f>
        <v>0</v>
      </c>
      <c r="BL164" s="15" t="s">
        <v>151</v>
      </c>
      <c r="BM164" s="231" t="s">
        <v>357</v>
      </c>
    </row>
    <row r="165" spans="2:51" s="12" customFormat="1" ht="12">
      <c r="B165" s="233"/>
      <c r="C165" s="234"/>
      <c r="D165" s="235" t="s">
        <v>157</v>
      </c>
      <c r="E165" s="236" t="s">
        <v>1</v>
      </c>
      <c r="F165" s="237" t="s">
        <v>354</v>
      </c>
      <c r="G165" s="234"/>
      <c r="H165" s="238">
        <v>11.92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AT165" s="244" t="s">
        <v>157</v>
      </c>
      <c r="AU165" s="244" t="s">
        <v>93</v>
      </c>
      <c r="AV165" s="12" t="s">
        <v>93</v>
      </c>
      <c r="AW165" s="12" t="s">
        <v>38</v>
      </c>
      <c r="AX165" s="12" t="s">
        <v>21</v>
      </c>
      <c r="AY165" s="244" t="s">
        <v>145</v>
      </c>
    </row>
    <row r="166" spans="2:65" s="1" customFormat="1" ht="16.5" customHeight="1">
      <c r="B166" s="36"/>
      <c r="C166" s="220" t="s">
        <v>26</v>
      </c>
      <c r="D166" s="220" t="s">
        <v>147</v>
      </c>
      <c r="E166" s="221" t="s">
        <v>212</v>
      </c>
      <c r="F166" s="222" t="s">
        <v>213</v>
      </c>
      <c r="G166" s="223" t="s">
        <v>178</v>
      </c>
      <c r="H166" s="224">
        <v>53.676</v>
      </c>
      <c r="I166" s="225"/>
      <c r="J166" s="226">
        <f>ROUND(I166*H166,2)</f>
        <v>0</v>
      </c>
      <c r="K166" s="222" t="s">
        <v>1</v>
      </c>
      <c r="L166" s="41"/>
      <c r="M166" s="227" t="s">
        <v>1</v>
      </c>
      <c r="N166" s="228" t="s">
        <v>49</v>
      </c>
      <c r="O166" s="84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AR166" s="231" t="s">
        <v>151</v>
      </c>
      <c r="AT166" s="231" t="s">
        <v>147</v>
      </c>
      <c r="AU166" s="231" t="s">
        <v>93</v>
      </c>
      <c r="AY166" s="15" t="s">
        <v>145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5" t="s">
        <v>21</v>
      </c>
      <c r="BK166" s="232">
        <f>ROUND(I166*H166,2)</f>
        <v>0</v>
      </c>
      <c r="BL166" s="15" t="s">
        <v>151</v>
      </c>
      <c r="BM166" s="231" t="s">
        <v>358</v>
      </c>
    </row>
    <row r="167" spans="2:51" s="12" customFormat="1" ht="12">
      <c r="B167" s="233"/>
      <c r="C167" s="234"/>
      <c r="D167" s="235" t="s">
        <v>157</v>
      </c>
      <c r="E167" s="236" t="s">
        <v>1</v>
      </c>
      <c r="F167" s="237" t="s">
        <v>356</v>
      </c>
      <c r="G167" s="234"/>
      <c r="H167" s="238">
        <v>19.596</v>
      </c>
      <c r="I167" s="239"/>
      <c r="J167" s="234"/>
      <c r="K167" s="234"/>
      <c r="L167" s="240"/>
      <c r="M167" s="241"/>
      <c r="N167" s="242"/>
      <c r="O167" s="242"/>
      <c r="P167" s="242"/>
      <c r="Q167" s="242"/>
      <c r="R167" s="242"/>
      <c r="S167" s="242"/>
      <c r="T167" s="243"/>
      <c r="AT167" s="244" t="s">
        <v>157</v>
      </c>
      <c r="AU167" s="244" t="s">
        <v>93</v>
      </c>
      <c r="AV167" s="12" t="s">
        <v>93</v>
      </c>
      <c r="AW167" s="12" t="s">
        <v>38</v>
      </c>
      <c r="AX167" s="12" t="s">
        <v>84</v>
      </c>
      <c r="AY167" s="244" t="s">
        <v>145</v>
      </c>
    </row>
    <row r="168" spans="2:51" s="12" customFormat="1" ht="12">
      <c r="B168" s="233"/>
      <c r="C168" s="234"/>
      <c r="D168" s="235" t="s">
        <v>157</v>
      </c>
      <c r="E168" s="236" t="s">
        <v>1</v>
      </c>
      <c r="F168" s="237" t="s">
        <v>335</v>
      </c>
      <c r="G168" s="234"/>
      <c r="H168" s="238">
        <v>34.08</v>
      </c>
      <c r="I168" s="239"/>
      <c r="J168" s="234"/>
      <c r="K168" s="234"/>
      <c r="L168" s="240"/>
      <c r="M168" s="241"/>
      <c r="N168" s="242"/>
      <c r="O168" s="242"/>
      <c r="P168" s="242"/>
      <c r="Q168" s="242"/>
      <c r="R168" s="242"/>
      <c r="S168" s="242"/>
      <c r="T168" s="243"/>
      <c r="AT168" s="244" t="s">
        <v>157</v>
      </c>
      <c r="AU168" s="244" t="s">
        <v>93</v>
      </c>
      <c r="AV168" s="12" t="s">
        <v>93</v>
      </c>
      <c r="AW168" s="12" t="s">
        <v>38</v>
      </c>
      <c r="AX168" s="12" t="s">
        <v>84</v>
      </c>
      <c r="AY168" s="244" t="s">
        <v>145</v>
      </c>
    </row>
    <row r="169" spans="2:51" s="13" customFormat="1" ht="12">
      <c r="B169" s="247"/>
      <c r="C169" s="248"/>
      <c r="D169" s="235" t="s">
        <v>157</v>
      </c>
      <c r="E169" s="249" t="s">
        <v>1</v>
      </c>
      <c r="F169" s="250" t="s">
        <v>215</v>
      </c>
      <c r="G169" s="248"/>
      <c r="H169" s="251">
        <v>53.676</v>
      </c>
      <c r="I169" s="252"/>
      <c r="J169" s="248"/>
      <c r="K169" s="248"/>
      <c r="L169" s="253"/>
      <c r="M169" s="254"/>
      <c r="N169" s="255"/>
      <c r="O169" s="255"/>
      <c r="P169" s="255"/>
      <c r="Q169" s="255"/>
      <c r="R169" s="255"/>
      <c r="S169" s="255"/>
      <c r="T169" s="256"/>
      <c r="AT169" s="257" t="s">
        <v>157</v>
      </c>
      <c r="AU169" s="257" t="s">
        <v>93</v>
      </c>
      <c r="AV169" s="13" t="s">
        <v>151</v>
      </c>
      <c r="AW169" s="13" t="s">
        <v>38</v>
      </c>
      <c r="AX169" s="13" t="s">
        <v>21</v>
      </c>
      <c r="AY169" s="257" t="s">
        <v>145</v>
      </c>
    </row>
    <row r="170" spans="2:63" s="11" customFormat="1" ht="22.8" customHeight="1">
      <c r="B170" s="206"/>
      <c r="C170" s="207"/>
      <c r="D170" s="208" t="s">
        <v>83</v>
      </c>
      <c r="E170" s="245" t="s">
        <v>216</v>
      </c>
      <c r="F170" s="245" t="s">
        <v>217</v>
      </c>
      <c r="G170" s="207"/>
      <c r="H170" s="207"/>
      <c r="I170" s="210"/>
      <c r="J170" s="246">
        <f>BK170</f>
        <v>0</v>
      </c>
      <c r="K170" s="207"/>
      <c r="L170" s="212"/>
      <c r="M170" s="213"/>
      <c r="N170" s="214"/>
      <c r="O170" s="214"/>
      <c r="P170" s="215">
        <f>SUM(P171:P174)</f>
        <v>0</v>
      </c>
      <c r="Q170" s="214"/>
      <c r="R170" s="215">
        <f>SUM(R171:R174)</f>
        <v>0</v>
      </c>
      <c r="S170" s="214"/>
      <c r="T170" s="216">
        <f>SUM(T171:T174)</f>
        <v>1.786732</v>
      </c>
      <c r="AR170" s="217" t="s">
        <v>21</v>
      </c>
      <c r="AT170" s="218" t="s">
        <v>83</v>
      </c>
      <c r="AU170" s="218" t="s">
        <v>21</v>
      </c>
      <c r="AY170" s="217" t="s">
        <v>145</v>
      </c>
      <c r="BK170" s="219">
        <f>SUM(BK171:BK174)</f>
        <v>0</v>
      </c>
    </row>
    <row r="171" spans="2:65" s="1" customFormat="1" ht="24" customHeight="1">
      <c r="B171" s="36"/>
      <c r="C171" s="220" t="s">
        <v>202</v>
      </c>
      <c r="D171" s="220" t="s">
        <v>147</v>
      </c>
      <c r="E171" s="221" t="s">
        <v>219</v>
      </c>
      <c r="F171" s="222" t="s">
        <v>220</v>
      </c>
      <c r="G171" s="223" t="s">
        <v>178</v>
      </c>
      <c r="H171" s="224">
        <v>13.708</v>
      </c>
      <c r="I171" s="225"/>
      <c r="J171" s="226">
        <f>ROUND(I171*H171,2)</f>
        <v>0</v>
      </c>
      <c r="K171" s="222" t="s">
        <v>162</v>
      </c>
      <c r="L171" s="41"/>
      <c r="M171" s="227" t="s">
        <v>1</v>
      </c>
      <c r="N171" s="228" t="s">
        <v>49</v>
      </c>
      <c r="O171" s="84"/>
      <c r="P171" s="229">
        <f>O171*H171</f>
        <v>0</v>
      </c>
      <c r="Q171" s="229">
        <v>0</v>
      </c>
      <c r="R171" s="229">
        <f>Q171*H171</f>
        <v>0</v>
      </c>
      <c r="S171" s="229">
        <v>0.046</v>
      </c>
      <c r="T171" s="230">
        <f>S171*H171</f>
        <v>0.630568</v>
      </c>
      <c r="AR171" s="231" t="s">
        <v>151</v>
      </c>
      <c r="AT171" s="231" t="s">
        <v>147</v>
      </c>
      <c r="AU171" s="231" t="s">
        <v>93</v>
      </c>
      <c r="AY171" s="15" t="s">
        <v>145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5" t="s">
        <v>21</v>
      </c>
      <c r="BK171" s="232">
        <f>ROUND(I171*H171,2)</f>
        <v>0</v>
      </c>
      <c r="BL171" s="15" t="s">
        <v>151</v>
      </c>
      <c r="BM171" s="231" t="s">
        <v>359</v>
      </c>
    </row>
    <row r="172" spans="2:51" s="12" customFormat="1" ht="12">
      <c r="B172" s="233"/>
      <c r="C172" s="234"/>
      <c r="D172" s="235" t="s">
        <v>157</v>
      </c>
      <c r="E172" s="236" t="s">
        <v>1</v>
      </c>
      <c r="F172" s="237" t="s">
        <v>352</v>
      </c>
      <c r="G172" s="234"/>
      <c r="H172" s="238">
        <v>13.708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AT172" s="244" t="s">
        <v>157</v>
      </c>
      <c r="AU172" s="244" t="s">
        <v>93</v>
      </c>
      <c r="AV172" s="12" t="s">
        <v>93</v>
      </c>
      <c r="AW172" s="12" t="s">
        <v>38</v>
      </c>
      <c r="AX172" s="12" t="s">
        <v>21</v>
      </c>
      <c r="AY172" s="244" t="s">
        <v>145</v>
      </c>
    </row>
    <row r="173" spans="2:65" s="1" customFormat="1" ht="36" customHeight="1">
      <c r="B173" s="36"/>
      <c r="C173" s="220" t="s">
        <v>207</v>
      </c>
      <c r="D173" s="220" t="s">
        <v>147</v>
      </c>
      <c r="E173" s="221" t="s">
        <v>223</v>
      </c>
      <c r="F173" s="222" t="s">
        <v>224</v>
      </c>
      <c r="G173" s="223" t="s">
        <v>178</v>
      </c>
      <c r="H173" s="224">
        <v>19.596</v>
      </c>
      <c r="I173" s="225"/>
      <c r="J173" s="226">
        <f>ROUND(I173*H173,2)</f>
        <v>0</v>
      </c>
      <c r="K173" s="222" t="s">
        <v>162</v>
      </c>
      <c r="L173" s="41"/>
      <c r="M173" s="227" t="s">
        <v>1</v>
      </c>
      <c r="N173" s="228" t="s">
        <v>49</v>
      </c>
      <c r="O173" s="84"/>
      <c r="P173" s="229">
        <f>O173*H173</f>
        <v>0</v>
      </c>
      <c r="Q173" s="229">
        <v>0</v>
      </c>
      <c r="R173" s="229">
        <f>Q173*H173</f>
        <v>0</v>
      </c>
      <c r="S173" s="229">
        <v>0.059</v>
      </c>
      <c r="T173" s="230">
        <f>S173*H173</f>
        <v>1.156164</v>
      </c>
      <c r="AR173" s="231" t="s">
        <v>151</v>
      </c>
      <c r="AT173" s="231" t="s">
        <v>147</v>
      </c>
      <c r="AU173" s="231" t="s">
        <v>93</v>
      </c>
      <c r="AY173" s="15" t="s">
        <v>145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5" t="s">
        <v>21</v>
      </c>
      <c r="BK173" s="232">
        <f>ROUND(I173*H173,2)</f>
        <v>0</v>
      </c>
      <c r="BL173" s="15" t="s">
        <v>151</v>
      </c>
      <c r="BM173" s="231" t="s">
        <v>360</v>
      </c>
    </row>
    <row r="174" spans="2:51" s="12" customFormat="1" ht="12">
      <c r="B174" s="233"/>
      <c r="C174" s="234"/>
      <c r="D174" s="235" t="s">
        <v>157</v>
      </c>
      <c r="E174" s="236" t="s">
        <v>1</v>
      </c>
      <c r="F174" s="237" t="s">
        <v>356</v>
      </c>
      <c r="G174" s="234"/>
      <c r="H174" s="238">
        <v>19.596</v>
      </c>
      <c r="I174" s="239"/>
      <c r="J174" s="234"/>
      <c r="K174" s="234"/>
      <c r="L174" s="240"/>
      <c r="M174" s="241"/>
      <c r="N174" s="242"/>
      <c r="O174" s="242"/>
      <c r="P174" s="242"/>
      <c r="Q174" s="242"/>
      <c r="R174" s="242"/>
      <c r="S174" s="242"/>
      <c r="T174" s="243"/>
      <c r="AT174" s="244" t="s">
        <v>157</v>
      </c>
      <c r="AU174" s="244" t="s">
        <v>93</v>
      </c>
      <c r="AV174" s="12" t="s">
        <v>93</v>
      </c>
      <c r="AW174" s="12" t="s">
        <v>38</v>
      </c>
      <c r="AX174" s="12" t="s">
        <v>21</v>
      </c>
      <c r="AY174" s="244" t="s">
        <v>145</v>
      </c>
    </row>
    <row r="175" spans="2:63" s="11" customFormat="1" ht="22.8" customHeight="1">
      <c r="B175" s="206"/>
      <c r="C175" s="207"/>
      <c r="D175" s="208" t="s">
        <v>83</v>
      </c>
      <c r="E175" s="245" t="s">
        <v>226</v>
      </c>
      <c r="F175" s="245" t="s">
        <v>227</v>
      </c>
      <c r="G175" s="207"/>
      <c r="H175" s="207"/>
      <c r="I175" s="210"/>
      <c r="J175" s="246">
        <f>BK175</f>
        <v>0</v>
      </c>
      <c r="K175" s="207"/>
      <c r="L175" s="212"/>
      <c r="M175" s="213"/>
      <c r="N175" s="214"/>
      <c r="O175" s="214"/>
      <c r="P175" s="215">
        <f>P176</f>
        <v>0</v>
      </c>
      <c r="Q175" s="214"/>
      <c r="R175" s="215">
        <f>R176</f>
        <v>0</v>
      </c>
      <c r="S175" s="214"/>
      <c r="T175" s="216">
        <f>T176</f>
        <v>0</v>
      </c>
      <c r="AR175" s="217" t="s">
        <v>21</v>
      </c>
      <c r="AT175" s="218" t="s">
        <v>83</v>
      </c>
      <c r="AU175" s="218" t="s">
        <v>21</v>
      </c>
      <c r="AY175" s="217" t="s">
        <v>145</v>
      </c>
      <c r="BK175" s="219">
        <f>BK176</f>
        <v>0</v>
      </c>
    </row>
    <row r="176" spans="2:65" s="1" customFormat="1" ht="24" customHeight="1">
      <c r="B176" s="36"/>
      <c r="C176" s="220" t="s">
        <v>228</v>
      </c>
      <c r="D176" s="220" t="s">
        <v>147</v>
      </c>
      <c r="E176" s="221" t="s">
        <v>229</v>
      </c>
      <c r="F176" s="222" t="s">
        <v>230</v>
      </c>
      <c r="G176" s="223" t="s">
        <v>150</v>
      </c>
      <c r="H176" s="224">
        <v>0.991</v>
      </c>
      <c r="I176" s="225"/>
      <c r="J176" s="226">
        <f>ROUND(I176*H176,2)</f>
        <v>0</v>
      </c>
      <c r="K176" s="222" t="s">
        <v>1</v>
      </c>
      <c r="L176" s="41"/>
      <c r="M176" s="227" t="s">
        <v>1</v>
      </c>
      <c r="N176" s="228" t="s">
        <v>49</v>
      </c>
      <c r="O176" s="84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AR176" s="231" t="s">
        <v>151</v>
      </c>
      <c r="AT176" s="231" t="s">
        <v>147</v>
      </c>
      <c r="AU176" s="231" t="s">
        <v>93</v>
      </c>
      <c r="AY176" s="15" t="s">
        <v>145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5" t="s">
        <v>21</v>
      </c>
      <c r="BK176" s="232">
        <f>ROUND(I176*H176,2)</f>
        <v>0</v>
      </c>
      <c r="BL176" s="15" t="s">
        <v>151</v>
      </c>
      <c r="BM176" s="231" t="s">
        <v>361</v>
      </c>
    </row>
    <row r="177" spans="2:63" s="11" customFormat="1" ht="25.9" customHeight="1">
      <c r="B177" s="206"/>
      <c r="C177" s="207"/>
      <c r="D177" s="208" t="s">
        <v>83</v>
      </c>
      <c r="E177" s="209" t="s">
        <v>232</v>
      </c>
      <c r="F177" s="209" t="s">
        <v>233</v>
      </c>
      <c r="G177" s="207"/>
      <c r="H177" s="207"/>
      <c r="I177" s="210"/>
      <c r="J177" s="211">
        <f>BK177</f>
        <v>0</v>
      </c>
      <c r="K177" s="207"/>
      <c r="L177" s="212"/>
      <c r="M177" s="213"/>
      <c r="N177" s="214"/>
      <c r="O177" s="214"/>
      <c r="P177" s="215">
        <f>P178+P181+P183+P186+P191</f>
        <v>0</v>
      </c>
      <c r="Q177" s="214"/>
      <c r="R177" s="215">
        <f>R178+R181+R183+R186+R191</f>
        <v>0.1156854</v>
      </c>
      <c r="S177" s="214"/>
      <c r="T177" s="216">
        <f>T178+T181+T183+T186+T191</f>
        <v>0.047499000000000006</v>
      </c>
      <c r="AR177" s="217" t="s">
        <v>93</v>
      </c>
      <c r="AT177" s="218" t="s">
        <v>83</v>
      </c>
      <c r="AU177" s="218" t="s">
        <v>84</v>
      </c>
      <c r="AY177" s="217" t="s">
        <v>145</v>
      </c>
      <c r="BK177" s="219">
        <f>BK178+BK181+BK183+BK186+BK191</f>
        <v>0</v>
      </c>
    </row>
    <row r="178" spans="2:63" s="11" customFormat="1" ht="22.8" customHeight="1">
      <c r="B178" s="206"/>
      <c r="C178" s="207"/>
      <c r="D178" s="208" t="s">
        <v>83</v>
      </c>
      <c r="E178" s="245" t="s">
        <v>306</v>
      </c>
      <c r="F178" s="245" t="s">
        <v>307</v>
      </c>
      <c r="G178" s="207"/>
      <c r="H178" s="207"/>
      <c r="I178" s="210"/>
      <c r="J178" s="246">
        <f>BK178</f>
        <v>0</v>
      </c>
      <c r="K178" s="207"/>
      <c r="L178" s="212"/>
      <c r="M178" s="213"/>
      <c r="N178" s="214"/>
      <c r="O178" s="214"/>
      <c r="P178" s="215">
        <f>SUM(P179:P180)</f>
        <v>0</v>
      </c>
      <c r="Q178" s="214"/>
      <c r="R178" s="215">
        <f>SUM(R179:R180)</f>
        <v>0.04172</v>
      </c>
      <c r="S178" s="214"/>
      <c r="T178" s="216">
        <f>SUM(T179:T180)</f>
        <v>0</v>
      </c>
      <c r="AR178" s="217" t="s">
        <v>93</v>
      </c>
      <c r="AT178" s="218" t="s">
        <v>83</v>
      </c>
      <c r="AU178" s="218" t="s">
        <v>21</v>
      </c>
      <c r="AY178" s="217" t="s">
        <v>145</v>
      </c>
      <c r="BK178" s="219">
        <f>SUM(BK179:BK180)</f>
        <v>0</v>
      </c>
    </row>
    <row r="179" spans="2:65" s="1" customFormat="1" ht="36" customHeight="1">
      <c r="B179" s="36"/>
      <c r="C179" s="220" t="s">
        <v>308</v>
      </c>
      <c r="D179" s="220" t="s">
        <v>147</v>
      </c>
      <c r="E179" s="221" t="s">
        <v>309</v>
      </c>
      <c r="F179" s="222" t="s">
        <v>310</v>
      </c>
      <c r="G179" s="223" t="s">
        <v>178</v>
      </c>
      <c r="H179" s="224">
        <v>11.92</v>
      </c>
      <c r="I179" s="225"/>
      <c r="J179" s="226">
        <f>ROUND(I179*H179,2)</f>
        <v>0</v>
      </c>
      <c r="K179" s="222" t="s">
        <v>1</v>
      </c>
      <c r="L179" s="41"/>
      <c r="M179" s="227" t="s">
        <v>1</v>
      </c>
      <c r="N179" s="228" t="s">
        <v>49</v>
      </c>
      <c r="O179" s="84"/>
      <c r="P179" s="229">
        <f>O179*H179</f>
        <v>0</v>
      </c>
      <c r="Q179" s="229">
        <v>0.0035</v>
      </c>
      <c r="R179" s="229">
        <f>Q179*H179</f>
        <v>0.04172</v>
      </c>
      <c r="S179" s="229">
        <v>0</v>
      </c>
      <c r="T179" s="230">
        <f>S179*H179</f>
        <v>0</v>
      </c>
      <c r="AR179" s="231" t="s">
        <v>211</v>
      </c>
      <c r="AT179" s="231" t="s">
        <v>147</v>
      </c>
      <c r="AU179" s="231" t="s">
        <v>93</v>
      </c>
      <c r="AY179" s="15" t="s">
        <v>145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5" t="s">
        <v>21</v>
      </c>
      <c r="BK179" s="232">
        <f>ROUND(I179*H179,2)</f>
        <v>0</v>
      </c>
      <c r="BL179" s="15" t="s">
        <v>211</v>
      </c>
      <c r="BM179" s="231" t="s">
        <v>362</v>
      </c>
    </row>
    <row r="180" spans="2:51" s="12" customFormat="1" ht="12">
      <c r="B180" s="233"/>
      <c r="C180" s="234"/>
      <c r="D180" s="235" t="s">
        <v>157</v>
      </c>
      <c r="E180" s="236" t="s">
        <v>1</v>
      </c>
      <c r="F180" s="237" t="s">
        <v>354</v>
      </c>
      <c r="G180" s="234"/>
      <c r="H180" s="238">
        <v>11.92</v>
      </c>
      <c r="I180" s="239"/>
      <c r="J180" s="234"/>
      <c r="K180" s="234"/>
      <c r="L180" s="240"/>
      <c r="M180" s="241"/>
      <c r="N180" s="242"/>
      <c r="O180" s="242"/>
      <c r="P180" s="242"/>
      <c r="Q180" s="242"/>
      <c r="R180" s="242"/>
      <c r="S180" s="242"/>
      <c r="T180" s="243"/>
      <c r="AT180" s="244" t="s">
        <v>157</v>
      </c>
      <c r="AU180" s="244" t="s">
        <v>93</v>
      </c>
      <c r="AV180" s="12" t="s">
        <v>93</v>
      </c>
      <c r="AW180" s="12" t="s">
        <v>38</v>
      </c>
      <c r="AX180" s="12" t="s">
        <v>21</v>
      </c>
      <c r="AY180" s="244" t="s">
        <v>145</v>
      </c>
    </row>
    <row r="181" spans="2:63" s="11" customFormat="1" ht="22.8" customHeight="1">
      <c r="B181" s="206"/>
      <c r="C181" s="207"/>
      <c r="D181" s="208" t="s">
        <v>83</v>
      </c>
      <c r="E181" s="245" t="s">
        <v>234</v>
      </c>
      <c r="F181" s="245" t="s">
        <v>235</v>
      </c>
      <c r="G181" s="207"/>
      <c r="H181" s="207"/>
      <c r="I181" s="210"/>
      <c r="J181" s="246">
        <f>BK181</f>
        <v>0</v>
      </c>
      <c r="K181" s="207"/>
      <c r="L181" s="212"/>
      <c r="M181" s="213"/>
      <c r="N181" s="214"/>
      <c r="O181" s="214"/>
      <c r="P181" s="215">
        <f>P182</f>
        <v>0</v>
      </c>
      <c r="Q181" s="214"/>
      <c r="R181" s="215">
        <f>R182</f>
        <v>0.05304</v>
      </c>
      <c r="S181" s="214"/>
      <c r="T181" s="216">
        <f>T182</f>
        <v>0</v>
      </c>
      <c r="AR181" s="217" t="s">
        <v>93</v>
      </c>
      <c r="AT181" s="218" t="s">
        <v>83</v>
      </c>
      <c r="AU181" s="218" t="s">
        <v>21</v>
      </c>
      <c r="AY181" s="217" t="s">
        <v>145</v>
      </c>
      <c r="BK181" s="219">
        <f>BK182</f>
        <v>0</v>
      </c>
    </row>
    <row r="182" spans="2:65" s="1" customFormat="1" ht="16.5" customHeight="1">
      <c r="B182" s="36"/>
      <c r="C182" s="220" t="s">
        <v>236</v>
      </c>
      <c r="D182" s="220" t="s">
        <v>147</v>
      </c>
      <c r="E182" s="221" t="s">
        <v>237</v>
      </c>
      <c r="F182" s="222" t="s">
        <v>238</v>
      </c>
      <c r="G182" s="223" t="s">
        <v>239</v>
      </c>
      <c r="H182" s="224">
        <v>2</v>
      </c>
      <c r="I182" s="225"/>
      <c r="J182" s="226">
        <f>ROUND(I182*H182,2)</f>
        <v>0</v>
      </c>
      <c r="K182" s="222" t="s">
        <v>162</v>
      </c>
      <c r="L182" s="41"/>
      <c r="M182" s="227" t="s">
        <v>1</v>
      </c>
      <c r="N182" s="228" t="s">
        <v>49</v>
      </c>
      <c r="O182" s="84"/>
      <c r="P182" s="229">
        <f>O182*H182</f>
        <v>0</v>
      </c>
      <c r="Q182" s="229">
        <v>0.02652</v>
      </c>
      <c r="R182" s="229">
        <f>Q182*H182</f>
        <v>0.05304</v>
      </c>
      <c r="S182" s="229">
        <v>0</v>
      </c>
      <c r="T182" s="230">
        <f>S182*H182</f>
        <v>0</v>
      </c>
      <c r="AR182" s="231" t="s">
        <v>211</v>
      </c>
      <c r="AT182" s="231" t="s">
        <v>147</v>
      </c>
      <c r="AU182" s="231" t="s">
        <v>93</v>
      </c>
      <c r="AY182" s="15" t="s">
        <v>145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5" t="s">
        <v>21</v>
      </c>
      <c r="BK182" s="232">
        <f>ROUND(I182*H182,2)</f>
        <v>0</v>
      </c>
      <c r="BL182" s="15" t="s">
        <v>211</v>
      </c>
      <c r="BM182" s="231" t="s">
        <v>363</v>
      </c>
    </row>
    <row r="183" spans="2:63" s="11" customFormat="1" ht="22.8" customHeight="1">
      <c r="B183" s="206"/>
      <c r="C183" s="207"/>
      <c r="D183" s="208" t="s">
        <v>83</v>
      </c>
      <c r="E183" s="245" t="s">
        <v>364</v>
      </c>
      <c r="F183" s="245" t="s">
        <v>365</v>
      </c>
      <c r="G183" s="207"/>
      <c r="H183" s="207"/>
      <c r="I183" s="210"/>
      <c r="J183" s="246">
        <f>BK183</f>
        <v>0</v>
      </c>
      <c r="K183" s="207"/>
      <c r="L183" s="212"/>
      <c r="M183" s="213"/>
      <c r="N183" s="214"/>
      <c r="O183" s="214"/>
      <c r="P183" s="215">
        <f>SUM(P184:P185)</f>
        <v>0</v>
      </c>
      <c r="Q183" s="214"/>
      <c r="R183" s="215">
        <f>SUM(R184:R185)</f>
        <v>0</v>
      </c>
      <c r="S183" s="214"/>
      <c r="T183" s="216">
        <f>SUM(T184:T185)</f>
        <v>0.047499000000000006</v>
      </c>
      <c r="AR183" s="217" t="s">
        <v>93</v>
      </c>
      <c r="AT183" s="218" t="s">
        <v>83</v>
      </c>
      <c r="AU183" s="218" t="s">
        <v>21</v>
      </c>
      <c r="AY183" s="217" t="s">
        <v>145</v>
      </c>
      <c r="BK183" s="219">
        <f>SUM(BK184:BK185)</f>
        <v>0</v>
      </c>
    </row>
    <row r="184" spans="2:65" s="1" customFormat="1" ht="16.5" customHeight="1">
      <c r="B184" s="36"/>
      <c r="C184" s="220" t="s">
        <v>366</v>
      </c>
      <c r="D184" s="220" t="s">
        <v>147</v>
      </c>
      <c r="E184" s="221" t="s">
        <v>367</v>
      </c>
      <c r="F184" s="222" t="s">
        <v>368</v>
      </c>
      <c r="G184" s="223" t="s">
        <v>197</v>
      </c>
      <c r="H184" s="224">
        <v>21.3</v>
      </c>
      <c r="I184" s="225"/>
      <c r="J184" s="226">
        <f>ROUND(I184*H184,2)</f>
        <v>0</v>
      </c>
      <c r="K184" s="222" t="s">
        <v>162</v>
      </c>
      <c r="L184" s="41"/>
      <c r="M184" s="227" t="s">
        <v>1</v>
      </c>
      <c r="N184" s="228" t="s">
        <v>49</v>
      </c>
      <c r="O184" s="84"/>
      <c r="P184" s="229">
        <f>O184*H184</f>
        <v>0</v>
      </c>
      <c r="Q184" s="229">
        <v>0</v>
      </c>
      <c r="R184" s="229">
        <f>Q184*H184</f>
        <v>0</v>
      </c>
      <c r="S184" s="229">
        <v>0.00223</v>
      </c>
      <c r="T184" s="230">
        <f>S184*H184</f>
        <v>0.047499000000000006</v>
      </c>
      <c r="AR184" s="231" t="s">
        <v>211</v>
      </c>
      <c r="AT184" s="231" t="s">
        <v>147</v>
      </c>
      <c r="AU184" s="231" t="s">
        <v>93</v>
      </c>
      <c r="AY184" s="15" t="s">
        <v>145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5" t="s">
        <v>21</v>
      </c>
      <c r="BK184" s="232">
        <f>ROUND(I184*H184,2)</f>
        <v>0</v>
      </c>
      <c r="BL184" s="15" t="s">
        <v>211</v>
      </c>
      <c r="BM184" s="231" t="s">
        <v>369</v>
      </c>
    </row>
    <row r="185" spans="2:51" s="12" customFormat="1" ht="12">
      <c r="B185" s="233"/>
      <c r="C185" s="234"/>
      <c r="D185" s="235" t="s">
        <v>157</v>
      </c>
      <c r="E185" s="236" t="s">
        <v>1</v>
      </c>
      <c r="F185" s="237" t="s">
        <v>370</v>
      </c>
      <c r="G185" s="234"/>
      <c r="H185" s="238">
        <v>21.3</v>
      </c>
      <c r="I185" s="239"/>
      <c r="J185" s="234"/>
      <c r="K185" s="234"/>
      <c r="L185" s="240"/>
      <c r="M185" s="241"/>
      <c r="N185" s="242"/>
      <c r="O185" s="242"/>
      <c r="P185" s="242"/>
      <c r="Q185" s="242"/>
      <c r="R185" s="242"/>
      <c r="S185" s="242"/>
      <c r="T185" s="243"/>
      <c r="AT185" s="244" t="s">
        <v>157</v>
      </c>
      <c r="AU185" s="244" t="s">
        <v>93</v>
      </c>
      <c r="AV185" s="12" t="s">
        <v>93</v>
      </c>
      <c r="AW185" s="12" t="s">
        <v>38</v>
      </c>
      <c r="AX185" s="12" t="s">
        <v>21</v>
      </c>
      <c r="AY185" s="244" t="s">
        <v>145</v>
      </c>
    </row>
    <row r="186" spans="2:63" s="11" customFormat="1" ht="22.8" customHeight="1">
      <c r="B186" s="206"/>
      <c r="C186" s="207"/>
      <c r="D186" s="208" t="s">
        <v>83</v>
      </c>
      <c r="E186" s="245" t="s">
        <v>241</v>
      </c>
      <c r="F186" s="245" t="s">
        <v>242</v>
      </c>
      <c r="G186" s="207"/>
      <c r="H186" s="207"/>
      <c r="I186" s="210"/>
      <c r="J186" s="246">
        <f>BK186</f>
        <v>0</v>
      </c>
      <c r="K186" s="207"/>
      <c r="L186" s="212"/>
      <c r="M186" s="213"/>
      <c r="N186" s="214"/>
      <c r="O186" s="214"/>
      <c r="P186" s="215">
        <f>SUM(P187:P190)</f>
        <v>0</v>
      </c>
      <c r="Q186" s="214"/>
      <c r="R186" s="215">
        <f>SUM(R187:R190)</f>
        <v>0.01626468</v>
      </c>
      <c r="S186" s="214"/>
      <c r="T186" s="216">
        <f>SUM(T187:T190)</f>
        <v>0</v>
      </c>
      <c r="AR186" s="217" t="s">
        <v>93</v>
      </c>
      <c r="AT186" s="218" t="s">
        <v>83</v>
      </c>
      <c r="AU186" s="218" t="s">
        <v>21</v>
      </c>
      <c r="AY186" s="217" t="s">
        <v>145</v>
      </c>
      <c r="BK186" s="219">
        <f>SUM(BK187:BK190)</f>
        <v>0</v>
      </c>
    </row>
    <row r="187" spans="2:65" s="1" customFormat="1" ht="24" customHeight="1">
      <c r="B187" s="36"/>
      <c r="C187" s="220" t="s">
        <v>243</v>
      </c>
      <c r="D187" s="220" t="s">
        <v>147</v>
      </c>
      <c r="E187" s="221" t="s">
        <v>244</v>
      </c>
      <c r="F187" s="222" t="s">
        <v>245</v>
      </c>
      <c r="G187" s="223" t="s">
        <v>178</v>
      </c>
      <c r="H187" s="224">
        <v>19.596</v>
      </c>
      <c r="I187" s="225"/>
      <c r="J187" s="226">
        <f>ROUND(I187*H187,2)</f>
        <v>0</v>
      </c>
      <c r="K187" s="222" t="s">
        <v>162</v>
      </c>
      <c r="L187" s="41"/>
      <c r="M187" s="227" t="s">
        <v>1</v>
      </c>
      <c r="N187" s="228" t="s">
        <v>49</v>
      </c>
      <c r="O187" s="84"/>
      <c r="P187" s="229">
        <f>O187*H187</f>
        <v>0</v>
      </c>
      <c r="Q187" s="229">
        <v>0.00011</v>
      </c>
      <c r="R187" s="229">
        <f>Q187*H187</f>
        <v>0.00215556</v>
      </c>
      <c r="S187" s="229">
        <v>0</v>
      </c>
      <c r="T187" s="230">
        <f>S187*H187</f>
        <v>0</v>
      </c>
      <c r="AR187" s="231" t="s">
        <v>211</v>
      </c>
      <c r="AT187" s="231" t="s">
        <v>147</v>
      </c>
      <c r="AU187" s="231" t="s">
        <v>93</v>
      </c>
      <c r="AY187" s="15" t="s">
        <v>145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5" t="s">
        <v>21</v>
      </c>
      <c r="BK187" s="232">
        <f>ROUND(I187*H187,2)</f>
        <v>0</v>
      </c>
      <c r="BL187" s="15" t="s">
        <v>211</v>
      </c>
      <c r="BM187" s="231" t="s">
        <v>371</v>
      </c>
    </row>
    <row r="188" spans="2:51" s="12" customFormat="1" ht="12">
      <c r="B188" s="233"/>
      <c r="C188" s="234"/>
      <c r="D188" s="235" t="s">
        <v>157</v>
      </c>
      <c r="E188" s="236" t="s">
        <v>1</v>
      </c>
      <c r="F188" s="237" t="s">
        <v>356</v>
      </c>
      <c r="G188" s="234"/>
      <c r="H188" s="238">
        <v>19.596</v>
      </c>
      <c r="I188" s="239"/>
      <c r="J188" s="234"/>
      <c r="K188" s="234"/>
      <c r="L188" s="240"/>
      <c r="M188" s="241"/>
      <c r="N188" s="242"/>
      <c r="O188" s="242"/>
      <c r="P188" s="242"/>
      <c r="Q188" s="242"/>
      <c r="R188" s="242"/>
      <c r="S188" s="242"/>
      <c r="T188" s="243"/>
      <c r="AT188" s="244" t="s">
        <v>157</v>
      </c>
      <c r="AU188" s="244" t="s">
        <v>93</v>
      </c>
      <c r="AV188" s="12" t="s">
        <v>93</v>
      </c>
      <c r="AW188" s="12" t="s">
        <v>38</v>
      </c>
      <c r="AX188" s="12" t="s">
        <v>21</v>
      </c>
      <c r="AY188" s="244" t="s">
        <v>145</v>
      </c>
    </row>
    <row r="189" spans="2:65" s="1" customFormat="1" ht="24" customHeight="1">
      <c r="B189" s="36"/>
      <c r="C189" s="220" t="s">
        <v>247</v>
      </c>
      <c r="D189" s="220" t="s">
        <v>147</v>
      </c>
      <c r="E189" s="221" t="s">
        <v>248</v>
      </c>
      <c r="F189" s="222" t="s">
        <v>249</v>
      </c>
      <c r="G189" s="223" t="s">
        <v>178</v>
      </c>
      <c r="H189" s="224">
        <v>19.596</v>
      </c>
      <c r="I189" s="225"/>
      <c r="J189" s="226">
        <f>ROUND(I189*H189,2)</f>
        <v>0</v>
      </c>
      <c r="K189" s="222" t="s">
        <v>162</v>
      </c>
      <c r="L189" s="41"/>
      <c r="M189" s="227" t="s">
        <v>1</v>
      </c>
      <c r="N189" s="228" t="s">
        <v>49</v>
      </c>
      <c r="O189" s="84"/>
      <c r="P189" s="229">
        <f>O189*H189</f>
        <v>0</v>
      </c>
      <c r="Q189" s="229">
        <v>0.00072</v>
      </c>
      <c r="R189" s="229">
        <f>Q189*H189</f>
        <v>0.014109120000000001</v>
      </c>
      <c r="S189" s="229">
        <v>0</v>
      </c>
      <c r="T189" s="230">
        <f>S189*H189</f>
        <v>0</v>
      </c>
      <c r="AR189" s="231" t="s">
        <v>211</v>
      </c>
      <c r="AT189" s="231" t="s">
        <v>147</v>
      </c>
      <c r="AU189" s="231" t="s">
        <v>93</v>
      </c>
      <c r="AY189" s="15" t="s">
        <v>145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5" t="s">
        <v>21</v>
      </c>
      <c r="BK189" s="232">
        <f>ROUND(I189*H189,2)</f>
        <v>0</v>
      </c>
      <c r="BL189" s="15" t="s">
        <v>211</v>
      </c>
      <c r="BM189" s="231" t="s">
        <v>372</v>
      </c>
    </row>
    <row r="190" spans="2:51" s="12" customFormat="1" ht="12">
      <c r="B190" s="233"/>
      <c r="C190" s="234"/>
      <c r="D190" s="235" t="s">
        <v>157</v>
      </c>
      <c r="E190" s="236" t="s">
        <v>1</v>
      </c>
      <c r="F190" s="237" t="s">
        <v>356</v>
      </c>
      <c r="G190" s="234"/>
      <c r="H190" s="238">
        <v>19.596</v>
      </c>
      <c r="I190" s="239"/>
      <c r="J190" s="234"/>
      <c r="K190" s="234"/>
      <c r="L190" s="240"/>
      <c r="M190" s="241"/>
      <c r="N190" s="242"/>
      <c r="O190" s="242"/>
      <c r="P190" s="242"/>
      <c r="Q190" s="242"/>
      <c r="R190" s="242"/>
      <c r="S190" s="242"/>
      <c r="T190" s="243"/>
      <c r="AT190" s="244" t="s">
        <v>157</v>
      </c>
      <c r="AU190" s="244" t="s">
        <v>93</v>
      </c>
      <c r="AV190" s="12" t="s">
        <v>93</v>
      </c>
      <c r="AW190" s="12" t="s">
        <v>38</v>
      </c>
      <c r="AX190" s="12" t="s">
        <v>21</v>
      </c>
      <c r="AY190" s="244" t="s">
        <v>145</v>
      </c>
    </row>
    <row r="191" spans="2:63" s="11" customFormat="1" ht="22.8" customHeight="1">
      <c r="B191" s="206"/>
      <c r="C191" s="207"/>
      <c r="D191" s="208" t="s">
        <v>83</v>
      </c>
      <c r="E191" s="245" t="s">
        <v>251</v>
      </c>
      <c r="F191" s="245" t="s">
        <v>252</v>
      </c>
      <c r="G191" s="207"/>
      <c r="H191" s="207"/>
      <c r="I191" s="210"/>
      <c r="J191" s="246">
        <f>BK191</f>
        <v>0</v>
      </c>
      <c r="K191" s="207"/>
      <c r="L191" s="212"/>
      <c r="M191" s="213"/>
      <c r="N191" s="214"/>
      <c r="O191" s="214"/>
      <c r="P191" s="215">
        <f>SUM(P192:P195)</f>
        <v>0</v>
      </c>
      <c r="Q191" s="214"/>
      <c r="R191" s="215">
        <f>SUM(R192:R195)</f>
        <v>0.00466072</v>
      </c>
      <c r="S191" s="214"/>
      <c r="T191" s="216">
        <f>SUM(T192:T195)</f>
        <v>0</v>
      </c>
      <c r="AR191" s="217" t="s">
        <v>93</v>
      </c>
      <c r="AT191" s="218" t="s">
        <v>83</v>
      </c>
      <c r="AU191" s="218" t="s">
        <v>21</v>
      </c>
      <c r="AY191" s="217" t="s">
        <v>145</v>
      </c>
      <c r="BK191" s="219">
        <f>SUM(BK192:BK195)</f>
        <v>0</v>
      </c>
    </row>
    <row r="192" spans="2:65" s="1" customFormat="1" ht="24" customHeight="1">
      <c r="B192" s="36"/>
      <c r="C192" s="220" t="s">
        <v>253</v>
      </c>
      <c r="D192" s="220" t="s">
        <v>147</v>
      </c>
      <c r="E192" s="221" t="s">
        <v>254</v>
      </c>
      <c r="F192" s="222" t="s">
        <v>255</v>
      </c>
      <c r="G192" s="223" t="s">
        <v>178</v>
      </c>
      <c r="H192" s="224">
        <v>13.708</v>
      </c>
      <c r="I192" s="225"/>
      <c r="J192" s="226">
        <f>ROUND(I192*H192,2)</f>
        <v>0</v>
      </c>
      <c r="K192" s="222" t="s">
        <v>162</v>
      </c>
      <c r="L192" s="41"/>
      <c r="M192" s="227" t="s">
        <v>1</v>
      </c>
      <c r="N192" s="228" t="s">
        <v>49</v>
      </c>
      <c r="O192" s="84"/>
      <c r="P192" s="229">
        <f>O192*H192</f>
        <v>0</v>
      </c>
      <c r="Q192" s="229">
        <v>0.00021</v>
      </c>
      <c r="R192" s="229">
        <f>Q192*H192</f>
        <v>0.00287868</v>
      </c>
      <c r="S192" s="229">
        <v>0</v>
      </c>
      <c r="T192" s="230">
        <f>S192*H192</f>
        <v>0</v>
      </c>
      <c r="AR192" s="231" t="s">
        <v>211</v>
      </c>
      <c r="AT192" s="231" t="s">
        <v>147</v>
      </c>
      <c r="AU192" s="231" t="s">
        <v>93</v>
      </c>
      <c r="AY192" s="15" t="s">
        <v>145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5" t="s">
        <v>21</v>
      </c>
      <c r="BK192" s="232">
        <f>ROUND(I192*H192,2)</f>
        <v>0</v>
      </c>
      <c r="BL192" s="15" t="s">
        <v>211</v>
      </c>
      <c r="BM192" s="231" t="s">
        <v>373</v>
      </c>
    </row>
    <row r="193" spans="2:51" s="12" customFormat="1" ht="12">
      <c r="B193" s="233"/>
      <c r="C193" s="234"/>
      <c r="D193" s="235" t="s">
        <v>157</v>
      </c>
      <c r="E193" s="236" t="s">
        <v>1</v>
      </c>
      <c r="F193" s="237" t="s">
        <v>352</v>
      </c>
      <c r="G193" s="234"/>
      <c r="H193" s="238">
        <v>13.708</v>
      </c>
      <c r="I193" s="239"/>
      <c r="J193" s="234"/>
      <c r="K193" s="234"/>
      <c r="L193" s="240"/>
      <c r="M193" s="241"/>
      <c r="N193" s="242"/>
      <c r="O193" s="242"/>
      <c r="P193" s="242"/>
      <c r="Q193" s="242"/>
      <c r="R193" s="242"/>
      <c r="S193" s="242"/>
      <c r="T193" s="243"/>
      <c r="AT193" s="244" t="s">
        <v>157</v>
      </c>
      <c r="AU193" s="244" t="s">
        <v>93</v>
      </c>
      <c r="AV193" s="12" t="s">
        <v>93</v>
      </c>
      <c r="AW193" s="12" t="s">
        <v>38</v>
      </c>
      <c r="AX193" s="12" t="s">
        <v>21</v>
      </c>
      <c r="AY193" s="244" t="s">
        <v>145</v>
      </c>
    </row>
    <row r="194" spans="2:65" s="1" customFormat="1" ht="24" customHeight="1">
      <c r="B194" s="36"/>
      <c r="C194" s="220" t="s">
        <v>257</v>
      </c>
      <c r="D194" s="220" t="s">
        <v>147</v>
      </c>
      <c r="E194" s="221" t="s">
        <v>258</v>
      </c>
      <c r="F194" s="222" t="s">
        <v>259</v>
      </c>
      <c r="G194" s="223" t="s">
        <v>178</v>
      </c>
      <c r="H194" s="224">
        <v>13.708</v>
      </c>
      <c r="I194" s="225"/>
      <c r="J194" s="226">
        <f>ROUND(I194*H194,2)</f>
        <v>0</v>
      </c>
      <c r="K194" s="222" t="s">
        <v>162</v>
      </c>
      <c r="L194" s="41"/>
      <c r="M194" s="227" t="s">
        <v>1</v>
      </c>
      <c r="N194" s="228" t="s">
        <v>49</v>
      </c>
      <c r="O194" s="84"/>
      <c r="P194" s="229">
        <f>O194*H194</f>
        <v>0</v>
      </c>
      <c r="Q194" s="229">
        <v>0.00013</v>
      </c>
      <c r="R194" s="229">
        <f>Q194*H194</f>
        <v>0.00178204</v>
      </c>
      <c r="S194" s="229">
        <v>0</v>
      </c>
      <c r="T194" s="230">
        <f>S194*H194</f>
        <v>0</v>
      </c>
      <c r="AR194" s="231" t="s">
        <v>211</v>
      </c>
      <c r="AT194" s="231" t="s">
        <v>147</v>
      </c>
      <c r="AU194" s="231" t="s">
        <v>93</v>
      </c>
      <c r="AY194" s="15" t="s">
        <v>145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5" t="s">
        <v>21</v>
      </c>
      <c r="BK194" s="232">
        <f>ROUND(I194*H194,2)</f>
        <v>0</v>
      </c>
      <c r="BL194" s="15" t="s">
        <v>211</v>
      </c>
      <c r="BM194" s="231" t="s">
        <v>374</v>
      </c>
    </row>
    <row r="195" spans="2:51" s="12" customFormat="1" ht="12">
      <c r="B195" s="233"/>
      <c r="C195" s="234"/>
      <c r="D195" s="235" t="s">
        <v>157</v>
      </c>
      <c r="E195" s="236" t="s">
        <v>1</v>
      </c>
      <c r="F195" s="237" t="s">
        <v>352</v>
      </c>
      <c r="G195" s="234"/>
      <c r="H195" s="238">
        <v>13.708</v>
      </c>
      <c r="I195" s="239"/>
      <c r="J195" s="234"/>
      <c r="K195" s="234"/>
      <c r="L195" s="240"/>
      <c r="M195" s="258"/>
      <c r="N195" s="259"/>
      <c r="O195" s="259"/>
      <c r="P195" s="259"/>
      <c r="Q195" s="259"/>
      <c r="R195" s="259"/>
      <c r="S195" s="259"/>
      <c r="T195" s="260"/>
      <c r="AT195" s="244" t="s">
        <v>157</v>
      </c>
      <c r="AU195" s="244" t="s">
        <v>93</v>
      </c>
      <c r="AV195" s="12" t="s">
        <v>93</v>
      </c>
      <c r="AW195" s="12" t="s">
        <v>38</v>
      </c>
      <c r="AX195" s="12" t="s">
        <v>21</v>
      </c>
      <c r="AY195" s="244" t="s">
        <v>145</v>
      </c>
    </row>
    <row r="196" spans="2:12" s="1" customFormat="1" ht="6.95" customHeight="1">
      <c r="B196" s="59"/>
      <c r="C196" s="60"/>
      <c r="D196" s="60"/>
      <c r="E196" s="60"/>
      <c r="F196" s="60"/>
      <c r="G196" s="60"/>
      <c r="H196" s="60"/>
      <c r="I196" s="171"/>
      <c r="J196" s="60"/>
      <c r="K196" s="60"/>
      <c r="L196" s="41"/>
    </row>
  </sheetData>
  <sheetProtection password="CC35" sheet="1" objects="1" scenarios="1" formatColumns="0" formatRows="0" autoFilter="0"/>
  <autoFilter ref="C128:K195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8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9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102</v>
      </c>
    </row>
    <row r="3" spans="2:46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8"/>
      <c r="AT3" s="15" t="s">
        <v>93</v>
      </c>
    </row>
    <row r="4" spans="2:46" ht="24.95" customHeight="1">
      <c r="B4" s="18"/>
      <c r="D4" s="133" t="s">
        <v>109</v>
      </c>
      <c r="L4" s="18"/>
      <c r="M4" s="134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35" t="s">
        <v>16</v>
      </c>
      <c r="L6" s="18"/>
    </row>
    <row r="7" spans="2:12" ht="16.5" customHeight="1">
      <c r="B7" s="18"/>
      <c r="E7" s="136" t="str">
        <f>'Rekapitulace stavby'!K6</f>
        <v>Obnova dvorních průčelí budovy gymnázia č.p. 304 ve Dvoře Králové nad Labem - I. etapa</v>
      </c>
      <c r="F7" s="135"/>
      <c r="G7" s="135"/>
      <c r="H7" s="135"/>
      <c r="L7" s="18"/>
    </row>
    <row r="8" spans="2:12" s="1" customFormat="1" ht="12" customHeight="1">
      <c r="B8" s="41"/>
      <c r="D8" s="135" t="s">
        <v>110</v>
      </c>
      <c r="I8" s="137"/>
      <c r="L8" s="41"/>
    </row>
    <row r="9" spans="2:12" s="1" customFormat="1" ht="36.95" customHeight="1">
      <c r="B9" s="41"/>
      <c r="E9" s="138" t="s">
        <v>375</v>
      </c>
      <c r="F9" s="1"/>
      <c r="G9" s="1"/>
      <c r="H9" s="1"/>
      <c r="I9" s="137"/>
      <c r="L9" s="41"/>
    </row>
    <row r="10" spans="2:12" s="1" customFormat="1" ht="12">
      <c r="B10" s="41"/>
      <c r="I10" s="137"/>
      <c r="L10" s="41"/>
    </row>
    <row r="11" spans="2:12" s="1" customFormat="1" ht="12" customHeight="1">
      <c r="B11" s="41"/>
      <c r="D11" s="135" t="s">
        <v>19</v>
      </c>
      <c r="F11" s="139" t="s">
        <v>1</v>
      </c>
      <c r="I11" s="140" t="s">
        <v>20</v>
      </c>
      <c r="J11" s="139" t="s">
        <v>1</v>
      </c>
      <c r="L11" s="41"/>
    </row>
    <row r="12" spans="2:12" s="1" customFormat="1" ht="12" customHeight="1">
      <c r="B12" s="41"/>
      <c r="D12" s="135" t="s">
        <v>22</v>
      </c>
      <c r="F12" s="139" t="s">
        <v>23</v>
      </c>
      <c r="I12" s="140" t="s">
        <v>24</v>
      </c>
      <c r="J12" s="141" t="str">
        <f>'Rekapitulace stavby'!AN8</f>
        <v>11. 1. 2021</v>
      </c>
      <c r="L12" s="41"/>
    </row>
    <row r="13" spans="2:12" s="1" customFormat="1" ht="10.8" customHeight="1">
      <c r="B13" s="41"/>
      <c r="I13" s="137"/>
      <c r="L13" s="41"/>
    </row>
    <row r="14" spans="2:12" s="1" customFormat="1" ht="12" customHeight="1">
      <c r="B14" s="41"/>
      <c r="D14" s="135" t="s">
        <v>28</v>
      </c>
      <c r="I14" s="140" t="s">
        <v>29</v>
      </c>
      <c r="J14" s="139" t="s">
        <v>30</v>
      </c>
      <c r="L14" s="41"/>
    </row>
    <row r="15" spans="2:12" s="1" customFormat="1" ht="18" customHeight="1">
      <c r="B15" s="41"/>
      <c r="E15" s="139" t="s">
        <v>31</v>
      </c>
      <c r="I15" s="140" t="s">
        <v>32</v>
      </c>
      <c r="J15" s="139" t="s">
        <v>33</v>
      </c>
      <c r="L15" s="41"/>
    </row>
    <row r="16" spans="2:12" s="1" customFormat="1" ht="6.95" customHeight="1">
      <c r="B16" s="41"/>
      <c r="I16" s="137"/>
      <c r="L16" s="41"/>
    </row>
    <row r="17" spans="2:12" s="1" customFormat="1" ht="12" customHeight="1">
      <c r="B17" s="41"/>
      <c r="D17" s="135" t="s">
        <v>34</v>
      </c>
      <c r="I17" s="140" t="s">
        <v>29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39"/>
      <c r="G18" s="139"/>
      <c r="H18" s="139"/>
      <c r="I18" s="140" t="s">
        <v>32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37"/>
      <c r="L19" s="41"/>
    </row>
    <row r="20" spans="2:12" s="1" customFormat="1" ht="12" customHeight="1">
      <c r="B20" s="41"/>
      <c r="D20" s="135" t="s">
        <v>36</v>
      </c>
      <c r="I20" s="140" t="s">
        <v>29</v>
      </c>
      <c r="J20" s="139" t="s">
        <v>1</v>
      </c>
      <c r="L20" s="41"/>
    </row>
    <row r="21" spans="2:12" s="1" customFormat="1" ht="18" customHeight="1">
      <c r="B21" s="41"/>
      <c r="E21" s="139" t="s">
        <v>37</v>
      </c>
      <c r="I21" s="140" t="s">
        <v>32</v>
      </c>
      <c r="J21" s="139" t="s">
        <v>1</v>
      </c>
      <c r="L21" s="41"/>
    </row>
    <row r="22" spans="2:12" s="1" customFormat="1" ht="6.95" customHeight="1">
      <c r="B22" s="41"/>
      <c r="I22" s="137"/>
      <c r="L22" s="41"/>
    </row>
    <row r="23" spans="2:12" s="1" customFormat="1" ht="12" customHeight="1">
      <c r="B23" s="41"/>
      <c r="D23" s="135" t="s">
        <v>39</v>
      </c>
      <c r="I23" s="140" t="s">
        <v>29</v>
      </c>
      <c r="J23" s="139" t="s">
        <v>112</v>
      </c>
      <c r="L23" s="41"/>
    </row>
    <row r="24" spans="2:12" s="1" customFormat="1" ht="18" customHeight="1">
      <c r="B24" s="41"/>
      <c r="E24" s="139" t="s">
        <v>37</v>
      </c>
      <c r="I24" s="140" t="s">
        <v>32</v>
      </c>
      <c r="J24" s="139" t="s">
        <v>113</v>
      </c>
      <c r="L24" s="41"/>
    </row>
    <row r="25" spans="2:12" s="1" customFormat="1" ht="6.95" customHeight="1">
      <c r="B25" s="41"/>
      <c r="I25" s="137"/>
      <c r="L25" s="41"/>
    </row>
    <row r="26" spans="2:12" s="1" customFormat="1" ht="12" customHeight="1">
      <c r="B26" s="41"/>
      <c r="D26" s="135" t="s">
        <v>43</v>
      </c>
      <c r="I26" s="137"/>
      <c r="L26" s="41"/>
    </row>
    <row r="27" spans="2:12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>
      <c r="B28" s="41"/>
      <c r="I28" s="137"/>
      <c r="L28" s="41"/>
    </row>
    <row r="29" spans="2:12" s="1" customFormat="1" ht="6.95" customHeight="1">
      <c r="B29" s="41"/>
      <c r="D29" s="76"/>
      <c r="E29" s="76"/>
      <c r="F29" s="76"/>
      <c r="G29" s="76"/>
      <c r="H29" s="76"/>
      <c r="I29" s="145"/>
      <c r="J29" s="76"/>
      <c r="K29" s="76"/>
      <c r="L29" s="41"/>
    </row>
    <row r="30" spans="2:12" s="1" customFormat="1" ht="25.4" customHeight="1">
      <c r="B30" s="41"/>
      <c r="D30" s="146" t="s">
        <v>44</v>
      </c>
      <c r="I30" s="137"/>
      <c r="J30" s="147">
        <f>ROUND(J127,2)</f>
        <v>0</v>
      </c>
      <c r="L30" s="41"/>
    </row>
    <row r="31" spans="2:12" s="1" customFormat="1" ht="6.95" customHeight="1">
      <c r="B31" s="41"/>
      <c r="D31" s="76"/>
      <c r="E31" s="76"/>
      <c r="F31" s="76"/>
      <c r="G31" s="76"/>
      <c r="H31" s="76"/>
      <c r="I31" s="145"/>
      <c r="J31" s="76"/>
      <c r="K31" s="76"/>
      <c r="L31" s="41"/>
    </row>
    <row r="32" spans="2:12" s="1" customFormat="1" ht="14.4" customHeight="1">
      <c r="B32" s="41"/>
      <c r="F32" s="148" t="s">
        <v>46</v>
      </c>
      <c r="I32" s="149" t="s">
        <v>45</v>
      </c>
      <c r="J32" s="148" t="s">
        <v>47</v>
      </c>
      <c r="L32" s="41"/>
    </row>
    <row r="33" spans="2:12" s="1" customFormat="1" ht="14.4" customHeight="1">
      <c r="B33" s="41"/>
      <c r="D33" s="150" t="s">
        <v>48</v>
      </c>
      <c r="E33" s="135" t="s">
        <v>49</v>
      </c>
      <c r="F33" s="151">
        <f>ROUND((SUM(BE127:BE180)),2)</f>
        <v>0</v>
      </c>
      <c r="I33" s="152">
        <v>0.21</v>
      </c>
      <c r="J33" s="151">
        <f>ROUND(((SUM(BE127:BE180))*I33),2)</f>
        <v>0</v>
      </c>
      <c r="L33" s="41"/>
    </row>
    <row r="34" spans="2:12" s="1" customFormat="1" ht="14.4" customHeight="1">
      <c r="B34" s="41"/>
      <c r="E34" s="135" t="s">
        <v>50</v>
      </c>
      <c r="F34" s="151">
        <f>ROUND((SUM(BF127:BF180)),2)</f>
        <v>0</v>
      </c>
      <c r="I34" s="152">
        <v>0.15</v>
      </c>
      <c r="J34" s="151">
        <f>ROUND(((SUM(BF127:BF180))*I34),2)</f>
        <v>0</v>
      </c>
      <c r="L34" s="41"/>
    </row>
    <row r="35" spans="2:12" s="1" customFormat="1" ht="14.4" customHeight="1" hidden="1">
      <c r="B35" s="41"/>
      <c r="E35" s="135" t="s">
        <v>51</v>
      </c>
      <c r="F35" s="151">
        <f>ROUND((SUM(BG127:BG180)),2)</f>
        <v>0</v>
      </c>
      <c r="I35" s="152">
        <v>0.21</v>
      </c>
      <c r="J35" s="151">
        <f>0</f>
        <v>0</v>
      </c>
      <c r="L35" s="41"/>
    </row>
    <row r="36" spans="2:12" s="1" customFormat="1" ht="14.4" customHeight="1" hidden="1">
      <c r="B36" s="41"/>
      <c r="E36" s="135" t="s">
        <v>52</v>
      </c>
      <c r="F36" s="151">
        <f>ROUND((SUM(BH127:BH180)),2)</f>
        <v>0</v>
      </c>
      <c r="I36" s="152">
        <v>0.15</v>
      </c>
      <c r="J36" s="151">
        <f>0</f>
        <v>0</v>
      </c>
      <c r="L36" s="41"/>
    </row>
    <row r="37" spans="2:12" s="1" customFormat="1" ht="14.4" customHeight="1" hidden="1">
      <c r="B37" s="41"/>
      <c r="E37" s="135" t="s">
        <v>53</v>
      </c>
      <c r="F37" s="151">
        <f>ROUND((SUM(BI127:BI180)),2)</f>
        <v>0</v>
      </c>
      <c r="I37" s="152">
        <v>0</v>
      </c>
      <c r="J37" s="151">
        <f>0</f>
        <v>0</v>
      </c>
      <c r="L37" s="41"/>
    </row>
    <row r="38" spans="2:12" s="1" customFormat="1" ht="6.95" customHeight="1">
      <c r="B38" s="41"/>
      <c r="I38" s="137"/>
      <c r="L38" s="41"/>
    </row>
    <row r="39" spans="2:12" s="1" customFormat="1" ht="25.4" customHeight="1">
      <c r="B39" s="41"/>
      <c r="C39" s="153"/>
      <c r="D39" s="154" t="s">
        <v>54</v>
      </c>
      <c r="E39" s="155"/>
      <c r="F39" s="155"/>
      <c r="G39" s="156" t="s">
        <v>55</v>
      </c>
      <c r="H39" s="157" t="s">
        <v>56</v>
      </c>
      <c r="I39" s="158"/>
      <c r="J39" s="159">
        <f>SUM(J30:J37)</f>
        <v>0</v>
      </c>
      <c r="K39" s="160"/>
      <c r="L39" s="41"/>
    </row>
    <row r="40" spans="2:12" s="1" customFormat="1" ht="14.4" customHeight="1">
      <c r="B40" s="41"/>
      <c r="I40" s="137"/>
      <c r="L40" s="41"/>
    </row>
    <row r="41" spans="2:12" ht="14.4" customHeight="1">
      <c r="B41" s="18"/>
      <c r="L41" s="18"/>
    </row>
    <row r="42" spans="2:12" ht="14.4" customHeight="1">
      <c r="B42" s="18"/>
      <c r="L42" s="18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41"/>
      <c r="D50" s="161" t="s">
        <v>57</v>
      </c>
      <c r="E50" s="162"/>
      <c r="F50" s="162"/>
      <c r="G50" s="161" t="s">
        <v>58</v>
      </c>
      <c r="H50" s="162"/>
      <c r="I50" s="163"/>
      <c r="J50" s="162"/>
      <c r="K50" s="162"/>
      <c r="L50" s="4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">
      <c r="B61" s="41"/>
      <c r="D61" s="164" t="s">
        <v>59</v>
      </c>
      <c r="E61" s="165"/>
      <c r="F61" s="166" t="s">
        <v>60</v>
      </c>
      <c r="G61" s="164" t="s">
        <v>59</v>
      </c>
      <c r="H61" s="165"/>
      <c r="I61" s="167"/>
      <c r="J61" s="168" t="s">
        <v>60</v>
      </c>
      <c r="K61" s="165"/>
      <c r="L61" s="41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">
      <c r="B65" s="41"/>
      <c r="D65" s="161" t="s">
        <v>61</v>
      </c>
      <c r="E65" s="162"/>
      <c r="F65" s="162"/>
      <c r="G65" s="161" t="s">
        <v>62</v>
      </c>
      <c r="H65" s="162"/>
      <c r="I65" s="163"/>
      <c r="J65" s="162"/>
      <c r="K65" s="162"/>
      <c r="L65" s="41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">
      <c r="B76" s="41"/>
      <c r="D76" s="164" t="s">
        <v>59</v>
      </c>
      <c r="E76" s="165"/>
      <c r="F76" s="166" t="s">
        <v>60</v>
      </c>
      <c r="G76" s="164" t="s">
        <v>59</v>
      </c>
      <c r="H76" s="165"/>
      <c r="I76" s="167"/>
      <c r="J76" s="168" t="s">
        <v>60</v>
      </c>
      <c r="K76" s="165"/>
      <c r="L76" s="41"/>
    </row>
    <row r="77" spans="2:12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1"/>
    </row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1"/>
    </row>
    <row r="82" spans="2:12" s="1" customFormat="1" ht="24.95" customHeight="1">
      <c r="B82" s="36"/>
      <c r="C82" s="21" t="s">
        <v>114</v>
      </c>
      <c r="D82" s="37"/>
      <c r="E82" s="37"/>
      <c r="F82" s="37"/>
      <c r="G82" s="37"/>
      <c r="H82" s="37"/>
      <c r="I82" s="137"/>
      <c r="J82" s="37"/>
      <c r="K82" s="37"/>
      <c r="L82" s="41"/>
    </row>
    <row r="83" spans="2:12" s="1" customFormat="1" ht="6.95" customHeight="1">
      <c r="B83" s="36"/>
      <c r="C83" s="37"/>
      <c r="D83" s="37"/>
      <c r="E83" s="37"/>
      <c r="F83" s="37"/>
      <c r="G83" s="37"/>
      <c r="H83" s="37"/>
      <c r="I83" s="137"/>
      <c r="J83" s="37"/>
      <c r="K83" s="37"/>
      <c r="L83" s="41"/>
    </row>
    <row r="84" spans="2:12" s="1" customFormat="1" ht="12" customHeight="1">
      <c r="B84" s="36"/>
      <c r="C84" s="30" t="s">
        <v>16</v>
      </c>
      <c r="D84" s="37"/>
      <c r="E84" s="37"/>
      <c r="F84" s="37"/>
      <c r="G84" s="37"/>
      <c r="H84" s="37"/>
      <c r="I84" s="137"/>
      <c r="J84" s="37"/>
      <c r="K84" s="37"/>
      <c r="L84" s="41"/>
    </row>
    <row r="85" spans="2:12" s="1" customFormat="1" ht="16.5" customHeight="1">
      <c r="B85" s="36"/>
      <c r="C85" s="37"/>
      <c r="D85" s="37"/>
      <c r="E85" s="175" t="str">
        <f>E7</f>
        <v>Obnova dvorních průčelí budovy gymnázia č.p. 304 ve Dvoře Králové nad Labem - I. etapa</v>
      </c>
      <c r="F85" s="30"/>
      <c r="G85" s="30"/>
      <c r="H85" s="30"/>
      <c r="I85" s="137"/>
      <c r="J85" s="37"/>
      <c r="K85" s="37"/>
      <c r="L85" s="41"/>
    </row>
    <row r="86" spans="2:12" s="1" customFormat="1" ht="12" customHeight="1">
      <c r="B86" s="36"/>
      <c r="C86" s="30" t="s">
        <v>110</v>
      </c>
      <c r="D86" s="37"/>
      <c r="E86" s="37"/>
      <c r="F86" s="37"/>
      <c r="G86" s="37"/>
      <c r="H86" s="37"/>
      <c r="I86" s="137"/>
      <c r="J86" s="37"/>
      <c r="K86" s="37"/>
      <c r="L86" s="41"/>
    </row>
    <row r="87" spans="2:12" s="1" customFormat="1" ht="16.5" customHeight="1">
      <c r="B87" s="36"/>
      <c r="C87" s="37"/>
      <c r="D87" s="37"/>
      <c r="E87" s="69" t="str">
        <f>E9</f>
        <v>2014_14 - Průčelí schodišťového rizalitu - sanace podzemní části</v>
      </c>
      <c r="F87" s="37"/>
      <c r="G87" s="37"/>
      <c r="H87" s="37"/>
      <c r="I87" s="137"/>
      <c r="J87" s="37"/>
      <c r="K87" s="37"/>
      <c r="L87" s="41"/>
    </row>
    <row r="88" spans="2:12" s="1" customFormat="1" ht="6.95" customHeight="1">
      <c r="B88" s="36"/>
      <c r="C88" s="37"/>
      <c r="D88" s="37"/>
      <c r="E88" s="37"/>
      <c r="F88" s="37"/>
      <c r="G88" s="37"/>
      <c r="H88" s="37"/>
      <c r="I88" s="137"/>
      <c r="J88" s="37"/>
      <c r="K88" s="37"/>
      <c r="L88" s="41"/>
    </row>
    <row r="89" spans="2:12" s="1" customFormat="1" ht="12" customHeight="1">
      <c r="B89" s="36"/>
      <c r="C89" s="30" t="s">
        <v>22</v>
      </c>
      <c r="D89" s="37"/>
      <c r="E89" s="37"/>
      <c r="F89" s="25" t="str">
        <f>F12</f>
        <v xml:space="preserve"> </v>
      </c>
      <c r="G89" s="37"/>
      <c r="H89" s="37"/>
      <c r="I89" s="140" t="s">
        <v>24</v>
      </c>
      <c r="J89" s="72" t="str">
        <f>IF(J12="","",J12)</f>
        <v>11. 1. 2021</v>
      </c>
      <c r="K89" s="37"/>
      <c r="L89" s="41"/>
    </row>
    <row r="90" spans="2:12" s="1" customFormat="1" ht="6.95" customHeight="1">
      <c r="B90" s="36"/>
      <c r="C90" s="37"/>
      <c r="D90" s="37"/>
      <c r="E90" s="37"/>
      <c r="F90" s="37"/>
      <c r="G90" s="37"/>
      <c r="H90" s="37"/>
      <c r="I90" s="137"/>
      <c r="J90" s="37"/>
      <c r="K90" s="37"/>
      <c r="L90" s="41"/>
    </row>
    <row r="91" spans="2:12" s="1" customFormat="1" ht="27.9" customHeight="1">
      <c r="B91" s="36"/>
      <c r="C91" s="30" t="s">
        <v>28</v>
      </c>
      <c r="D91" s="37"/>
      <c r="E91" s="37"/>
      <c r="F91" s="25" t="str">
        <f>E15</f>
        <v>Město Dvůr Králové nad Labem</v>
      </c>
      <c r="G91" s="37"/>
      <c r="H91" s="37"/>
      <c r="I91" s="140" t="s">
        <v>36</v>
      </c>
      <c r="J91" s="34" t="str">
        <f>E21</f>
        <v>Ing. Miloš Kudrnovský</v>
      </c>
      <c r="K91" s="37"/>
      <c r="L91" s="41"/>
    </row>
    <row r="92" spans="2:12" s="1" customFormat="1" ht="27.9" customHeight="1">
      <c r="B92" s="36"/>
      <c r="C92" s="30" t="s">
        <v>34</v>
      </c>
      <c r="D92" s="37"/>
      <c r="E92" s="37"/>
      <c r="F92" s="25" t="str">
        <f>IF(E18="","",E18)</f>
        <v>Vyplň údaj</v>
      </c>
      <c r="G92" s="37"/>
      <c r="H92" s="37"/>
      <c r="I92" s="140" t="s">
        <v>39</v>
      </c>
      <c r="J92" s="34" t="str">
        <f>E24</f>
        <v>Ing. Miloš Kudrnovský</v>
      </c>
      <c r="K92" s="37"/>
      <c r="L92" s="41"/>
    </row>
    <row r="93" spans="2:12" s="1" customFormat="1" ht="10.3" customHeight="1">
      <c r="B93" s="36"/>
      <c r="C93" s="37"/>
      <c r="D93" s="37"/>
      <c r="E93" s="37"/>
      <c r="F93" s="37"/>
      <c r="G93" s="37"/>
      <c r="H93" s="37"/>
      <c r="I93" s="137"/>
      <c r="J93" s="37"/>
      <c r="K93" s="37"/>
      <c r="L93" s="41"/>
    </row>
    <row r="94" spans="2:12" s="1" customFormat="1" ht="29.25" customHeight="1">
      <c r="B94" s="36"/>
      <c r="C94" s="176" t="s">
        <v>115</v>
      </c>
      <c r="D94" s="177"/>
      <c r="E94" s="177"/>
      <c r="F94" s="177"/>
      <c r="G94" s="177"/>
      <c r="H94" s="177"/>
      <c r="I94" s="178"/>
      <c r="J94" s="179" t="s">
        <v>116</v>
      </c>
      <c r="K94" s="177"/>
      <c r="L94" s="41"/>
    </row>
    <row r="95" spans="2:12" s="1" customFormat="1" ht="10.3" customHeight="1">
      <c r="B95" s="36"/>
      <c r="C95" s="37"/>
      <c r="D95" s="37"/>
      <c r="E95" s="37"/>
      <c r="F95" s="37"/>
      <c r="G95" s="37"/>
      <c r="H95" s="37"/>
      <c r="I95" s="137"/>
      <c r="J95" s="37"/>
      <c r="K95" s="37"/>
      <c r="L95" s="41"/>
    </row>
    <row r="96" spans="2:47" s="1" customFormat="1" ht="22.8" customHeight="1">
      <c r="B96" s="36"/>
      <c r="C96" s="180" t="s">
        <v>117</v>
      </c>
      <c r="D96" s="37"/>
      <c r="E96" s="37"/>
      <c r="F96" s="37"/>
      <c r="G96" s="37"/>
      <c r="H96" s="37"/>
      <c r="I96" s="137"/>
      <c r="J96" s="103">
        <f>J127</f>
        <v>0</v>
      </c>
      <c r="K96" s="37"/>
      <c r="L96" s="41"/>
      <c r="AU96" s="15" t="s">
        <v>118</v>
      </c>
    </row>
    <row r="97" spans="2:12" s="8" customFormat="1" ht="24.95" customHeight="1">
      <c r="B97" s="181"/>
      <c r="C97" s="182"/>
      <c r="D97" s="183" t="s">
        <v>119</v>
      </c>
      <c r="E97" s="184"/>
      <c r="F97" s="184"/>
      <c r="G97" s="184"/>
      <c r="H97" s="184"/>
      <c r="I97" s="185"/>
      <c r="J97" s="186">
        <f>J128</f>
        <v>0</v>
      </c>
      <c r="K97" s="182"/>
      <c r="L97" s="187"/>
    </row>
    <row r="98" spans="2:12" s="8" customFormat="1" ht="24.95" customHeight="1">
      <c r="B98" s="181"/>
      <c r="C98" s="182"/>
      <c r="D98" s="183" t="s">
        <v>120</v>
      </c>
      <c r="E98" s="184"/>
      <c r="F98" s="184"/>
      <c r="G98" s="184"/>
      <c r="H98" s="184"/>
      <c r="I98" s="185"/>
      <c r="J98" s="186">
        <f>J133</f>
        <v>0</v>
      </c>
      <c r="K98" s="182"/>
      <c r="L98" s="187"/>
    </row>
    <row r="99" spans="2:12" s="9" customFormat="1" ht="19.9" customHeight="1">
      <c r="B99" s="188"/>
      <c r="C99" s="189"/>
      <c r="D99" s="190" t="s">
        <v>121</v>
      </c>
      <c r="E99" s="191"/>
      <c r="F99" s="191"/>
      <c r="G99" s="191"/>
      <c r="H99" s="191"/>
      <c r="I99" s="192"/>
      <c r="J99" s="193">
        <f>J134</f>
        <v>0</v>
      </c>
      <c r="K99" s="189"/>
      <c r="L99" s="194"/>
    </row>
    <row r="100" spans="2:12" s="9" customFormat="1" ht="19.9" customHeight="1">
      <c r="B100" s="188"/>
      <c r="C100" s="189"/>
      <c r="D100" s="190" t="s">
        <v>122</v>
      </c>
      <c r="E100" s="191"/>
      <c r="F100" s="191"/>
      <c r="G100" s="191"/>
      <c r="H100" s="191"/>
      <c r="I100" s="192"/>
      <c r="J100" s="193">
        <f>J147</f>
        <v>0</v>
      </c>
      <c r="K100" s="189"/>
      <c r="L100" s="194"/>
    </row>
    <row r="101" spans="2:12" s="9" customFormat="1" ht="19.9" customHeight="1">
      <c r="B101" s="188"/>
      <c r="C101" s="189"/>
      <c r="D101" s="190" t="s">
        <v>123</v>
      </c>
      <c r="E101" s="191"/>
      <c r="F101" s="191"/>
      <c r="G101" s="191"/>
      <c r="H101" s="191"/>
      <c r="I101" s="192"/>
      <c r="J101" s="193">
        <f>J152</f>
        <v>0</v>
      </c>
      <c r="K101" s="189"/>
      <c r="L101" s="194"/>
    </row>
    <row r="102" spans="2:12" s="9" customFormat="1" ht="19.9" customHeight="1">
      <c r="B102" s="188"/>
      <c r="C102" s="189"/>
      <c r="D102" s="190" t="s">
        <v>124</v>
      </c>
      <c r="E102" s="191"/>
      <c r="F102" s="191"/>
      <c r="G102" s="191"/>
      <c r="H102" s="191"/>
      <c r="I102" s="192"/>
      <c r="J102" s="193">
        <f>J161</f>
        <v>0</v>
      </c>
      <c r="K102" s="189"/>
      <c r="L102" s="194"/>
    </row>
    <row r="103" spans="2:12" s="9" customFormat="1" ht="19.9" customHeight="1">
      <c r="B103" s="188"/>
      <c r="C103" s="189"/>
      <c r="D103" s="190" t="s">
        <v>125</v>
      </c>
      <c r="E103" s="191"/>
      <c r="F103" s="191"/>
      <c r="G103" s="191"/>
      <c r="H103" s="191"/>
      <c r="I103" s="192"/>
      <c r="J103" s="193">
        <f>J166</f>
        <v>0</v>
      </c>
      <c r="K103" s="189"/>
      <c r="L103" s="194"/>
    </row>
    <row r="104" spans="2:12" s="8" customFormat="1" ht="24.95" customHeight="1">
      <c r="B104" s="181"/>
      <c r="C104" s="182"/>
      <c r="D104" s="183" t="s">
        <v>126</v>
      </c>
      <c r="E104" s="184"/>
      <c r="F104" s="184"/>
      <c r="G104" s="184"/>
      <c r="H104" s="184"/>
      <c r="I104" s="185"/>
      <c r="J104" s="186">
        <f>J168</f>
        <v>0</v>
      </c>
      <c r="K104" s="182"/>
      <c r="L104" s="187"/>
    </row>
    <row r="105" spans="2:12" s="9" customFormat="1" ht="19.9" customHeight="1">
      <c r="B105" s="188"/>
      <c r="C105" s="189"/>
      <c r="D105" s="190" t="s">
        <v>127</v>
      </c>
      <c r="E105" s="191"/>
      <c r="F105" s="191"/>
      <c r="G105" s="191"/>
      <c r="H105" s="191"/>
      <c r="I105" s="192"/>
      <c r="J105" s="193">
        <f>J169</f>
        <v>0</v>
      </c>
      <c r="K105" s="189"/>
      <c r="L105" s="194"/>
    </row>
    <row r="106" spans="2:12" s="9" customFormat="1" ht="19.9" customHeight="1">
      <c r="B106" s="188"/>
      <c r="C106" s="189"/>
      <c r="D106" s="190" t="s">
        <v>128</v>
      </c>
      <c r="E106" s="191"/>
      <c r="F106" s="191"/>
      <c r="G106" s="191"/>
      <c r="H106" s="191"/>
      <c r="I106" s="192"/>
      <c r="J106" s="193">
        <f>J171</f>
        <v>0</v>
      </c>
      <c r="K106" s="189"/>
      <c r="L106" s="194"/>
    </row>
    <row r="107" spans="2:12" s="9" customFormat="1" ht="19.9" customHeight="1">
      <c r="B107" s="188"/>
      <c r="C107" s="189"/>
      <c r="D107" s="190" t="s">
        <v>129</v>
      </c>
      <c r="E107" s="191"/>
      <c r="F107" s="191"/>
      <c r="G107" s="191"/>
      <c r="H107" s="191"/>
      <c r="I107" s="192"/>
      <c r="J107" s="193">
        <f>J176</f>
        <v>0</v>
      </c>
      <c r="K107" s="189"/>
      <c r="L107" s="194"/>
    </row>
    <row r="108" spans="2:12" s="1" customFormat="1" ht="21.8" customHeight="1">
      <c r="B108" s="36"/>
      <c r="C108" s="37"/>
      <c r="D108" s="37"/>
      <c r="E108" s="37"/>
      <c r="F108" s="37"/>
      <c r="G108" s="37"/>
      <c r="H108" s="37"/>
      <c r="I108" s="137"/>
      <c r="J108" s="37"/>
      <c r="K108" s="37"/>
      <c r="L108" s="41"/>
    </row>
    <row r="109" spans="2:12" s="1" customFormat="1" ht="6.95" customHeight="1">
      <c r="B109" s="59"/>
      <c r="C109" s="60"/>
      <c r="D109" s="60"/>
      <c r="E109" s="60"/>
      <c r="F109" s="60"/>
      <c r="G109" s="60"/>
      <c r="H109" s="60"/>
      <c r="I109" s="171"/>
      <c r="J109" s="60"/>
      <c r="K109" s="60"/>
      <c r="L109" s="41"/>
    </row>
    <row r="113" spans="2:12" s="1" customFormat="1" ht="6.95" customHeight="1">
      <c r="B113" s="61"/>
      <c r="C113" s="62"/>
      <c r="D113" s="62"/>
      <c r="E113" s="62"/>
      <c r="F113" s="62"/>
      <c r="G113" s="62"/>
      <c r="H113" s="62"/>
      <c r="I113" s="174"/>
      <c r="J113" s="62"/>
      <c r="K113" s="62"/>
      <c r="L113" s="41"/>
    </row>
    <row r="114" spans="2:12" s="1" customFormat="1" ht="24.95" customHeight="1">
      <c r="B114" s="36"/>
      <c r="C114" s="21" t="s">
        <v>130</v>
      </c>
      <c r="D114" s="37"/>
      <c r="E114" s="37"/>
      <c r="F114" s="37"/>
      <c r="G114" s="37"/>
      <c r="H114" s="37"/>
      <c r="I114" s="137"/>
      <c r="J114" s="37"/>
      <c r="K114" s="37"/>
      <c r="L114" s="41"/>
    </row>
    <row r="115" spans="2:12" s="1" customFormat="1" ht="6.95" customHeight="1">
      <c r="B115" s="36"/>
      <c r="C115" s="37"/>
      <c r="D115" s="37"/>
      <c r="E115" s="37"/>
      <c r="F115" s="37"/>
      <c r="G115" s="37"/>
      <c r="H115" s="37"/>
      <c r="I115" s="137"/>
      <c r="J115" s="37"/>
      <c r="K115" s="37"/>
      <c r="L115" s="41"/>
    </row>
    <row r="116" spans="2:12" s="1" customFormat="1" ht="12" customHeight="1">
      <c r="B116" s="36"/>
      <c r="C116" s="30" t="s">
        <v>16</v>
      </c>
      <c r="D116" s="37"/>
      <c r="E116" s="37"/>
      <c r="F116" s="37"/>
      <c r="G116" s="37"/>
      <c r="H116" s="37"/>
      <c r="I116" s="137"/>
      <c r="J116" s="37"/>
      <c r="K116" s="37"/>
      <c r="L116" s="41"/>
    </row>
    <row r="117" spans="2:12" s="1" customFormat="1" ht="16.5" customHeight="1">
      <c r="B117" s="36"/>
      <c r="C117" s="37"/>
      <c r="D117" s="37"/>
      <c r="E117" s="175" t="str">
        <f>E7</f>
        <v>Obnova dvorních průčelí budovy gymnázia č.p. 304 ve Dvoře Králové nad Labem - I. etapa</v>
      </c>
      <c r="F117" s="30"/>
      <c r="G117" s="30"/>
      <c r="H117" s="30"/>
      <c r="I117" s="137"/>
      <c r="J117" s="37"/>
      <c r="K117" s="37"/>
      <c r="L117" s="41"/>
    </row>
    <row r="118" spans="2:12" s="1" customFormat="1" ht="12" customHeight="1">
      <c r="B118" s="36"/>
      <c r="C118" s="30" t="s">
        <v>110</v>
      </c>
      <c r="D118" s="37"/>
      <c r="E118" s="37"/>
      <c r="F118" s="37"/>
      <c r="G118" s="37"/>
      <c r="H118" s="37"/>
      <c r="I118" s="137"/>
      <c r="J118" s="37"/>
      <c r="K118" s="37"/>
      <c r="L118" s="41"/>
    </row>
    <row r="119" spans="2:12" s="1" customFormat="1" ht="16.5" customHeight="1">
      <c r="B119" s="36"/>
      <c r="C119" s="37"/>
      <c r="D119" s="37"/>
      <c r="E119" s="69" t="str">
        <f>E9</f>
        <v>2014_14 - Průčelí schodišťového rizalitu - sanace podzemní části</v>
      </c>
      <c r="F119" s="37"/>
      <c r="G119" s="37"/>
      <c r="H119" s="37"/>
      <c r="I119" s="137"/>
      <c r="J119" s="37"/>
      <c r="K119" s="37"/>
      <c r="L119" s="41"/>
    </row>
    <row r="120" spans="2:12" s="1" customFormat="1" ht="6.95" customHeight="1">
      <c r="B120" s="36"/>
      <c r="C120" s="37"/>
      <c r="D120" s="37"/>
      <c r="E120" s="37"/>
      <c r="F120" s="37"/>
      <c r="G120" s="37"/>
      <c r="H120" s="37"/>
      <c r="I120" s="137"/>
      <c r="J120" s="37"/>
      <c r="K120" s="37"/>
      <c r="L120" s="41"/>
    </row>
    <row r="121" spans="2:12" s="1" customFormat="1" ht="12" customHeight="1">
      <c r="B121" s="36"/>
      <c r="C121" s="30" t="s">
        <v>22</v>
      </c>
      <c r="D121" s="37"/>
      <c r="E121" s="37"/>
      <c r="F121" s="25" t="str">
        <f>F12</f>
        <v xml:space="preserve"> </v>
      </c>
      <c r="G121" s="37"/>
      <c r="H121" s="37"/>
      <c r="I121" s="140" t="s">
        <v>24</v>
      </c>
      <c r="J121" s="72" t="str">
        <f>IF(J12="","",J12)</f>
        <v>11. 1. 2021</v>
      </c>
      <c r="K121" s="37"/>
      <c r="L121" s="41"/>
    </row>
    <row r="122" spans="2:12" s="1" customFormat="1" ht="6.95" customHeight="1">
      <c r="B122" s="36"/>
      <c r="C122" s="37"/>
      <c r="D122" s="37"/>
      <c r="E122" s="37"/>
      <c r="F122" s="37"/>
      <c r="G122" s="37"/>
      <c r="H122" s="37"/>
      <c r="I122" s="137"/>
      <c r="J122" s="37"/>
      <c r="K122" s="37"/>
      <c r="L122" s="41"/>
    </row>
    <row r="123" spans="2:12" s="1" customFormat="1" ht="27.9" customHeight="1">
      <c r="B123" s="36"/>
      <c r="C123" s="30" t="s">
        <v>28</v>
      </c>
      <c r="D123" s="37"/>
      <c r="E123" s="37"/>
      <c r="F123" s="25" t="str">
        <f>E15</f>
        <v>Město Dvůr Králové nad Labem</v>
      </c>
      <c r="G123" s="37"/>
      <c r="H123" s="37"/>
      <c r="I123" s="140" t="s">
        <v>36</v>
      </c>
      <c r="J123" s="34" t="str">
        <f>E21</f>
        <v>Ing. Miloš Kudrnovský</v>
      </c>
      <c r="K123" s="37"/>
      <c r="L123" s="41"/>
    </row>
    <row r="124" spans="2:12" s="1" customFormat="1" ht="27.9" customHeight="1">
      <c r="B124" s="36"/>
      <c r="C124" s="30" t="s">
        <v>34</v>
      </c>
      <c r="D124" s="37"/>
      <c r="E124" s="37"/>
      <c r="F124" s="25" t="str">
        <f>IF(E18="","",E18)</f>
        <v>Vyplň údaj</v>
      </c>
      <c r="G124" s="37"/>
      <c r="H124" s="37"/>
      <c r="I124" s="140" t="s">
        <v>39</v>
      </c>
      <c r="J124" s="34" t="str">
        <f>E24</f>
        <v>Ing. Miloš Kudrnovský</v>
      </c>
      <c r="K124" s="37"/>
      <c r="L124" s="41"/>
    </row>
    <row r="125" spans="2:12" s="1" customFormat="1" ht="10.3" customHeight="1">
      <c r="B125" s="36"/>
      <c r="C125" s="37"/>
      <c r="D125" s="37"/>
      <c r="E125" s="37"/>
      <c r="F125" s="37"/>
      <c r="G125" s="37"/>
      <c r="H125" s="37"/>
      <c r="I125" s="137"/>
      <c r="J125" s="37"/>
      <c r="K125" s="37"/>
      <c r="L125" s="41"/>
    </row>
    <row r="126" spans="2:20" s="10" customFormat="1" ht="29.25" customHeight="1">
      <c r="B126" s="195"/>
      <c r="C126" s="196" t="s">
        <v>131</v>
      </c>
      <c r="D126" s="197" t="s">
        <v>69</v>
      </c>
      <c r="E126" s="197" t="s">
        <v>65</v>
      </c>
      <c r="F126" s="197" t="s">
        <v>66</v>
      </c>
      <c r="G126" s="197" t="s">
        <v>132</v>
      </c>
      <c r="H126" s="197" t="s">
        <v>133</v>
      </c>
      <c r="I126" s="198" t="s">
        <v>134</v>
      </c>
      <c r="J126" s="199" t="s">
        <v>116</v>
      </c>
      <c r="K126" s="200" t="s">
        <v>135</v>
      </c>
      <c r="L126" s="201"/>
      <c r="M126" s="93" t="s">
        <v>1</v>
      </c>
      <c r="N126" s="94" t="s">
        <v>48</v>
      </c>
      <c r="O126" s="94" t="s">
        <v>136</v>
      </c>
      <c r="P126" s="94" t="s">
        <v>137</v>
      </c>
      <c r="Q126" s="94" t="s">
        <v>138</v>
      </c>
      <c r="R126" s="94" t="s">
        <v>139</v>
      </c>
      <c r="S126" s="94" t="s">
        <v>140</v>
      </c>
      <c r="T126" s="95" t="s">
        <v>141</v>
      </c>
    </row>
    <row r="127" spans="2:63" s="1" customFormat="1" ht="22.8" customHeight="1">
      <c r="B127" s="36"/>
      <c r="C127" s="100" t="s">
        <v>142</v>
      </c>
      <c r="D127" s="37"/>
      <c r="E127" s="37"/>
      <c r="F127" s="37"/>
      <c r="G127" s="37"/>
      <c r="H127" s="37"/>
      <c r="I127" s="137"/>
      <c r="J127" s="202">
        <f>BK127</f>
        <v>0</v>
      </c>
      <c r="K127" s="37"/>
      <c r="L127" s="41"/>
      <c r="M127" s="96"/>
      <c r="N127" s="97"/>
      <c r="O127" s="97"/>
      <c r="P127" s="203">
        <f>P128+P133+P168</f>
        <v>0</v>
      </c>
      <c r="Q127" s="97"/>
      <c r="R127" s="203">
        <f>R128+R133+R168</f>
        <v>1.0628268</v>
      </c>
      <c r="S127" s="97"/>
      <c r="T127" s="204">
        <f>T128+T133+T168</f>
        <v>1.0630399999999998</v>
      </c>
      <c r="AT127" s="15" t="s">
        <v>83</v>
      </c>
      <c r="AU127" s="15" t="s">
        <v>118</v>
      </c>
      <c r="BK127" s="205">
        <f>BK128+BK133+BK168</f>
        <v>0</v>
      </c>
    </row>
    <row r="128" spans="2:63" s="11" customFormat="1" ht="25.9" customHeight="1">
      <c r="B128" s="206"/>
      <c r="C128" s="207"/>
      <c r="D128" s="208" t="s">
        <v>83</v>
      </c>
      <c r="E128" s="209" t="s">
        <v>143</v>
      </c>
      <c r="F128" s="209" t="s">
        <v>144</v>
      </c>
      <c r="G128" s="207"/>
      <c r="H128" s="207"/>
      <c r="I128" s="210"/>
      <c r="J128" s="211">
        <f>BK128</f>
        <v>0</v>
      </c>
      <c r="K128" s="207"/>
      <c r="L128" s="212"/>
      <c r="M128" s="213"/>
      <c r="N128" s="214"/>
      <c r="O128" s="214"/>
      <c r="P128" s="215">
        <f>SUM(P129:P132)</f>
        <v>0</v>
      </c>
      <c r="Q128" s="214"/>
      <c r="R128" s="215">
        <f>SUM(R129:R132)</f>
        <v>0</v>
      </c>
      <c r="S128" s="214"/>
      <c r="T128" s="216">
        <f>SUM(T129:T132)</f>
        <v>0</v>
      </c>
      <c r="AR128" s="217" t="s">
        <v>21</v>
      </c>
      <c r="AT128" s="218" t="s">
        <v>83</v>
      </c>
      <c r="AU128" s="218" t="s">
        <v>84</v>
      </c>
      <c r="AY128" s="217" t="s">
        <v>145</v>
      </c>
      <c r="BK128" s="219">
        <f>SUM(BK129:BK132)</f>
        <v>0</v>
      </c>
    </row>
    <row r="129" spans="2:65" s="1" customFormat="1" ht="24" customHeight="1">
      <c r="B129" s="36"/>
      <c r="C129" s="220" t="s">
        <v>257</v>
      </c>
      <c r="D129" s="220" t="s">
        <v>147</v>
      </c>
      <c r="E129" s="221" t="s">
        <v>148</v>
      </c>
      <c r="F129" s="222" t="s">
        <v>149</v>
      </c>
      <c r="G129" s="223" t="s">
        <v>150</v>
      </c>
      <c r="H129" s="224">
        <v>1</v>
      </c>
      <c r="I129" s="225"/>
      <c r="J129" s="226">
        <f>ROUND(I129*H129,2)</f>
        <v>0</v>
      </c>
      <c r="K129" s="222" t="s">
        <v>1</v>
      </c>
      <c r="L129" s="41"/>
      <c r="M129" s="227" t="s">
        <v>1</v>
      </c>
      <c r="N129" s="228" t="s">
        <v>49</v>
      </c>
      <c r="O129" s="84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AR129" s="231" t="s">
        <v>151</v>
      </c>
      <c r="AT129" s="231" t="s">
        <v>147</v>
      </c>
      <c r="AU129" s="231" t="s">
        <v>21</v>
      </c>
      <c r="AY129" s="15" t="s">
        <v>145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5" t="s">
        <v>21</v>
      </c>
      <c r="BK129" s="232">
        <f>ROUND(I129*H129,2)</f>
        <v>0</v>
      </c>
      <c r="BL129" s="15" t="s">
        <v>151</v>
      </c>
      <c r="BM129" s="231" t="s">
        <v>376</v>
      </c>
    </row>
    <row r="130" spans="2:65" s="1" customFormat="1" ht="24" customHeight="1">
      <c r="B130" s="36"/>
      <c r="C130" s="220" t="s">
        <v>159</v>
      </c>
      <c r="D130" s="220" t="s">
        <v>147</v>
      </c>
      <c r="E130" s="221" t="s">
        <v>154</v>
      </c>
      <c r="F130" s="222" t="s">
        <v>155</v>
      </c>
      <c r="G130" s="223" t="s">
        <v>150</v>
      </c>
      <c r="H130" s="224">
        <v>10</v>
      </c>
      <c r="I130" s="225"/>
      <c r="J130" s="226">
        <f>ROUND(I130*H130,2)</f>
        <v>0</v>
      </c>
      <c r="K130" s="222" t="s">
        <v>1</v>
      </c>
      <c r="L130" s="41"/>
      <c r="M130" s="227" t="s">
        <v>1</v>
      </c>
      <c r="N130" s="228" t="s">
        <v>49</v>
      </c>
      <c r="O130" s="84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AR130" s="231" t="s">
        <v>151</v>
      </c>
      <c r="AT130" s="231" t="s">
        <v>147</v>
      </c>
      <c r="AU130" s="231" t="s">
        <v>21</v>
      </c>
      <c r="AY130" s="15" t="s">
        <v>145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5" t="s">
        <v>21</v>
      </c>
      <c r="BK130" s="232">
        <f>ROUND(I130*H130,2)</f>
        <v>0</v>
      </c>
      <c r="BL130" s="15" t="s">
        <v>151</v>
      </c>
      <c r="BM130" s="231" t="s">
        <v>377</v>
      </c>
    </row>
    <row r="131" spans="2:51" s="12" customFormat="1" ht="12">
      <c r="B131" s="233"/>
      <c r="C131" s="234"/>
      <c r="D131" s="235" t="s">
        <v>157</v>
      </c>
      <c r="E131" s="236" t="s">
        <v>1</v>
      </c>
      <c r="F131" s="237" t="s">
        <v>378</v>
      </c>
      <c r="G131" s="234"/>
      <c r="H131" s="238">
        <v>10</v>
      </c>
      <c r="I131" s="239"/>
      <c r="J131" s="234"/>
      <c r="K131" s="234"/>
      <c r="L131" s="240"/>
      <c r="M131" s="241"/>
      <c r="N131" s="242"/>
      <c r="O131" s="242"/>
      <c r="P131" s="242"/>
      <c r="Q131" s="242"/>
      <c r="R131" s="242"/>
      <c r="S131" s="242"/>
      <c r="T131" s="243"/>
      <c r="AT131" s="244" t="s">
        <v>157</v>
      </c>
      <c r="AU131" s="244" t="s">
        <v>21</v>
      </c>
      <c r="AV131" s="12" t="s">
        <v>93</v>
      </c>
      <c r="AW131" s="12" t="s">
        <v>38</v>
      </c>
      <c r="AX131" s="12" t="s">
        <v>21</v>
      </c>
      <c r="AY131" s="244" t="s">
        <v>145</v>
      </c>
    </row>
    <row r="132" spans="2:65" s="1" customFormat="1" ht="24" customHeight="1">
      <c r="B132" s="36"/>
      <c r="C132" s="220" t="s">
        <v>146</v>
      </c>
      <c r="D132" s="220" t="s">
        <v>147</v>
      </c>
      <c r="E132" s="221" t="s">
        <v>160</v>
      </c>
      <c r="F132" s="222" t="s">
        <v>161</v>
      </c>
      <c r="G132" s="223" t="s">
        <v>150</v>
      </c>
      <c r="H132" s="224">
        <v>1</v>
      </c>
      <c r="I132" s="225"/>
      <c r="J132" s="226">
        <f>ROUND(I132*H132,2)</f>
        <v>0</v>
      </c>
      <c r="K132" s="222" t="s">
        <v>162</v>
      </c>
      <c r="L132" s="41"/>
      <c r="M132" s="227" t="s">
        <v>1</v>
      </c>
      <c r="N132" s="228" t="s">
        <v>49</v>
      </c>
      <c r="O132" s="84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AR132" s="231" t="s">
        <v>151</v>
      </c>
      <c r="AT132" s="231" t="s">
        <v>147</v>
      </c>
      <c r="AU132" s="231" t="s">
        <v>21</v>
      </c>
      <c r="AY132" s="15" t="s">
        <v>145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5" t="s">
        <v>21</v>
      </c>
      <c r="BK132" s="232">
        <f>ROUND(I132*H132,2)</f>
        <v>0</v>
      </c>
      <c r="BL132" s="15" t="s">
        <v>151</v>
      </c>
      <c r="BM132" s="231" t="s">
        <v>379</v>
      </c>
    </row>
    <row r="133" spans="2:63" s="11" customFormat="1" ht="25.9" customHeight="1">
      <c r="B133" s="206"/>
      <c r="C133" s="207"/>
      <c r="D133" s="208" t="s">
        <v>83</v>
      </c>
      <c r="E133" s="209" t="s">
        <v>164</v>
      </c>
      <c r="F133" s="209" t="s">
        <v>165</v>
      </c>
      <c r="G133" s="207"/>
      <c r="H133" s="207"/>
      <c r="I133" s="210"/>
      <c r="J133" s="211">
        <f>BK133</f>
        <v>0</v>
      </c>
      <c r="K133" s="207"/>
      <c r="L133" s="212"/>
      <c r="M133" s="213"/>
      <c r="N133" s="214"/>
      <c r="O133" s="214"/>
      <c r="P133" s="215">
        <f>P134+P147+P152+P161+P166</f>
        <v>0</v>
      </c>
      <c r="Q133" s="214"/>
      <c r="R133" s="215">
        <f>R134+R147+R152+R161+R166</f>
        <v>0.9979464</v>
      </c>
      <c r="S133" s="214"/>
      <c r="T133" s="216">
        <f>T134+T147+T152+T161+T166</f>
        <v>1.0630399999999998</v>
      </c>
      <c r="AR133" s="217" t="s">
        <v>21</v>
      </c>
      <c r="AT133" s="218" t="s">
        <v>83</v>
      </c>
      <c r="AU133" s="218" t="s">
        <v>84</v>
      </c>
      <c r="AY133" s="217" t="s">
        <v>145</v>
      </c>
      <c r="BK133" s="219">
        <f>BK134+BK147+BK152+BK161+BK166</f>
        <v>0</v>
      </c>
    </row>
    <row r="134" spans="2:63" s="11" customFormat="1" ht="22.8" customHeight="1">
      <c r="B134" s="206"/>
      <c r="C134" s="207"/>
      <c r="D134" s="208" t="s">
        <v>83</v>
      </c>
      <c r="E134" s="245" t="s">
        <v>21</v>
      </c>
      <c r="F134" s="245" t="s">
        <v>166</v>
      </c>
      <c r="G134" s="207"/>
      <c r="H134" s="207"/>
      <c r="I134" s="210"/>
      <c r="J134" s="246">
        <f>BK134</f>
        <v>0</v>
      </c>
      <c r="K134" s="207"/>
      <c r="L134" s="212"/>
      <c r="M134" s="213"/>
      <c r="N134" s="214"/>
      <c r="O134" s="214"/>
      <c r="P134" s="215">
        <f>SUM(P135:P146)</f>
        <v>0</v>
      </c>
      <c r="Q134" s="214"/>
      <c r="R134" s="215">
        <f>SUM(R135:R146)</f>
        <v>0.014784000000000002</v>
      </c>
      <c r="S134" s="214"/>
      <c r="T134" s="216">
        <f>SUM(T135:T146)</f>
        <v>0</v>
      </c>
      <c r="AR134" s="217" t="s">
        <v>21</v>
      </c>
      <c r="AT134" s="218" t="s">
        <v>83</v>
      </c>
      <c r="AU134" s="218" t="s">
        <v>21</v>
      </c>
      <c r="AY134" s="217" t="s">
        <v>145</v>
      </c>
      <c r="BK134" s="219">
        <f>SUM(BK135:BK146)</f>
        <v>0</v>
      </c>
    </row>
    <row r="135" spans="2:65" s="1" customFormat="1" ht="24" customHeight="1">
      <c r="B135" s="36"/>
      <c r="C135" s="220" t="s">
        <v>93</v>
      </c>
      <c r="D135" s="220" t="s">
        <v>147</v>
      </c>
      <c r="E135" s="221" t="s">
        <v>167</v>
      </c>
      <c r="F135" s="222" t="s">
        <v>168</v>
      </c>
      <c r="G135" s="223" t="s">
        <v>169</v>
      </c>
      <c r="H135" s="224">
        <v>21.12</v>
      </c>
      <c r="I135" s="225"/>
      <c r="J135" s="226">
        <f>ROUND(I135*H135,2)</f>
        <v>0</v>
      </c>
      <c r="K135" s="222" t="s">
        <v>1</v>
      </c>
      <c r="L135" s="41"/>
      <c r="M135" s="227" t="s">
        <v>1</v>
      </c>
      <c r="N135" s="228" t="s">
        <v>49</v>
      </c>
      <c r="O135" s="84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AR135" s="231" t="s">
        <v>151</v>
      </c>
      <c r="AT135" s="231" t="s">
        <v>147</v>
      </c>
      <c r="AU135" s="231" t="s">
        <v>93</v>
      </c>
      <c r="AY135" s="15" t="s">
        <v>145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5" t="s">
        <v>21</v>
      </c>
      <c r="BK135" s="232">
        <f>ROUND(I135*H135,2)</f>
        <v>0</v>
      </c>
      <c r="BL135" s="15" t="s">
        <v>151</v>
      </c>
      <c r="BM135" s="231" t="s">
        <v>380</v>
      </c>
    </row>
    <row r="136" spans="2:51" s="12" customFormat="1" ht="12">
      <c r="B136" s="233"/>
      <c r="C136" s="234"/>
      <c r="D136" s="235" t="s">
        <v>157</v>
      </c>
      <c r="E136" s="236" t="s">
        <v>1</v>
      </c>
      <c r="F136" s="237" t="s">
        <v>381</v>
      </c>
      <c r="G136" s="234"/>
      <c r="H136" s="238">
        <v>21.12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AT136" s="244" t="s">
        <v>157</v>
      </c>
      <c r="AU136" s="244" t="s">
        <v>93</v>
      </c>
      <c r="AV136" s="12" t="s">
        <v>93</v>
      </c>
      <c r="AW136" s="12" t="s">
        <v>38</v>
      </c>
      <c r="AX136" s="12" t="s">
        <v>21</v>
      </c>
      <c r="AY136" s="244" t="s">
        <v>145</v>
      </c>
    </row>
    <row r="137" spans="2:65" s="1" customFormat="1" ht="24" customHeight="1">
      <c r="B137" s="36"/>
      <c r="C137" s="220" t="s">
        <v>172</v>
      </c>
      <c r="D137" s="220" t="s">
        <v>147</v>
      </c>
      <c r="E137" s="221" t="s">
        <v>173</v>
      </c>
      <c r="F137" s="222" t="s">
        <v>174</v>
      </c>
      <c r="G137" s="223" t="s">
        <v>169</v>
      </c>
      <c r="H137" s="224">
        <v>21.12</v>
      </c>
      <c r="I137" s="225"/>
      <c r="J137" s="226">
        <f>ROUND(I137*H137,2)</f>
        <v>0</v>
      </c>
      <c r="K137" s="222" t="s">
        <v>1</v>
      </c>
      <c r="L137" s="41"/>
      <c r="M137" s="227" t="s">
        <v>1</v>
      </c>
      <c r="N137" s="228" t="s">
        <v>49</v>
      </c>
      <c r="O137" s="84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AR137" s="231" t="s">
        <v>151</v>
      </c>
      <c r="AT137" s="231" t="s">
        <v>147</v>
      </c>
      <c r="AU137" s="231" t="s">
        <v>93</v>
      </c>
      <c r="AY137" s="15" t="s">
        <v>145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5" t="s">
        <v>21</v>
      </c>
      <c r="BK137" s="232">
        <f>ROUND(I137*H137,2)</f>
        <v>0</v>
      </c>
      <c r="BL137" s="15" t="s">
        <v>151</v>
      </c>
      <c r="BM137" s="231" t="s">
        <v>382</v>
      </c>
    </row>
    <row r="138" spans="2:51" s="12" customFormat="1" ht="12">
      <c r="B138" s="233"/>
      <c r="C138" s="234"/>
      <c r="D138" s="235" t="s">
        <v>157</v>
      </c>
      <c r="E138" s="236" t="s">
        <v>1</v>
      </c>
      <c r="F138" s="237" t="s">
        <v>381</v>
      </c>
      <c r="G138" s="234"/>
      <c r="H138" s="238">
        <v>21.12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AT138" s="244" t="s">
        <v>157</v>
      </c>
      <c r="AU138" s="244" t="s">
        <v>93</v>
      </c>
      <c r="AV138" s="12" t="s">
        <v>93</v>
      </c>
      <c r="AW138" s="12" t="s">
        <v>38</v>
      </c>
      <c r="AX138" s="12" t="s">
        <v>21</v>
      </c>
      <c r="AY138" s="244" t="s">
        <v>145</v>
      </c>
    </row>
    <row r="139" spans="2:65" s="1" customFormat="1" ht="16.5" customHeight="1">
      <c r="B139" s="36"/>
      <c r="C139" s="220" t="s">
        <v>151</v>
      </c>
      <c r="D139" s="220" t="s">
        <v>147</v>
      </c>
      <c r="E139" s="221" t="s">
        <v>176</v>
      </c>
      <c r="F139" s="222" t="s">
        <v>177</v>
      </c>
      <c r="G139" s="223" t="s">
        <v>178</v>
      </c>
      <c r="H139" s="224">
        <v>17.6</v>
      </c>
      <c r="I139" s="225"/>
      <c r="J139" s="226">
        <f>ROUND(I139*H139,2)</f>
        <v>0</v>
      </c>
      <c r="K139" s="222" t="s">
        <v>1</v>
      </c>
      <c r="L139" s="41"/>
      <c r="M139" s="227" t="s">
        <v>1</v>
      </c>
      <c r="N139" s="228" t="s">
        <v>49</v>
      </c>
      <c r="O139" s="84"/>
      <c r="P139" s="229">
        <f>O139*H139</f>
        <v>0</v>
      </c>
      <c r="Q139" s="229">
        <v>0.00084</v>
      </c>
      <c r="R139" s="229">
        <f>Q139*H139</f>
        <v>0.014784000000000002</v>
      </c>
      <c r="S139" s="229">
        <v>0</v>
      </c>
      <c r="T139" s="230">
        <f>S139*H139</f>
        <v>0</v>
      </c>
      <c r="AR139" s="231" t="s">
        <v>151</v>
      </c>
      <c r="AT139" s="231" t="s">
        <v>147</v>
      </c>
      <c r="AU139" s="231" t="s">
        <v>93</v>
      </c>
      <c r="AY139" s="15" t="s">
        <v>145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5" t="s">
        <v>21</v>
      </c>
      <c r="BK139" s="232">
        <f>ROUND(I139*H139,2)</f>
        <v>0</v>
      </c>
      <c r="BL139" s="15" t="s">
        <v>151</v>
      </c>
      <c r="BM139" s="231" t="s">
        <v>383</v>
      </c>
    </row>
    <row r="140" spans="2:51" s="12" customFormat="1" ht="12">
      <c r="B140" s="233"/>
      <c r="C140" s="234"/>
      <c r="D140" s="235" t="s">
        <v>157</v>
      </c>
      <c r="E140" s="236" t="s">
        <v>1</v>
      </c>
      <c r="F140" s="237" t="s">
        <v>384</v>
      </c>
      <c r="G140" s="234"/>
      <c r="H140" s="238">
        <v>17.6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AT140" s="244" t="s">
        <v>157</v>
      </c>
      <c r="AU140" s="244" t="s">
        <v>93</v>
      </c>
      <c r="AV140" s="12" t="s">
        <v>93</v>
      </c>
      <c r="AW140" s="12" t="s">
        <v>38</v>
      </c>
      <c r="AX140" s="12" t="s">
        <v>21</v>
      </c>
      <c r="AY140" s="244" t="s">
        <v>145</v>
      </c>
    </row>
    <row r="141" spans="2:65" s="1" customFormat="1" ht="24" customHeight="1">
      <c r="B141" s="36"/>
      <c r="C141" s="220" t="s">
        <v>181</v>
      </c>
      <c r="D141" s="220" t="s">
        <v>147</v>
      </c>
      <c r="E141" s="221" t="s">
        <v>182</v>
      </c>
      <c r="F141" s="222" t="s">
        <v>183</v>
      </c>
      <c r="G141" s="223" t="s">
        <v>178</v>
      </c>
      <c r="H141" s="224">
        <v>17.6</v>
      </c>
      <c r="I141" s="225"/>
      <c r="J141" s="226">
        <f>ROUND(I141*H141,2)</f>
        <v>0</v>
      </c>
      <c r="K141" s="222" t="s">
        <v>1</v>
      </c>
      <c r="L141" s="41"/>
      <c r="M141" s="227" t="s">
        <v>1</v>
      </c>
      <c r="N141" s="228" t="s">
        <v>49</v>
      </c>
      <c r="O141" s="84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AR141" s="231" t="s">
        <v>151</v>
      </c>
      <c r="AT141" s="231" t="s">
        <v>147</v>
      </c>
      <c r="AU141" s="231" t="s">
        <v>93</v>
      </c>
      <c r="AY141" s="15" t="s">
        <v>145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5" t="s">
        <v>21</v>
      </c>
      <c r="BK141" s="232">
        <f>ROUND(I141*H141,2)</f>
        <v>0</v>
      </c>
      <c r="BL141" s="15" t="s">
        <v>151</v>
      </c>
      <c r="BM141" s="231" t="s">
        <v>385</v>
      </c>
    </row>
    <row r="142" spans="2:51" s="12" customFormat="1" ht="12">
      <c r="B142" s="233"/>
      <c r="C142" s="234"/>
      <c r="D142" s="235" t="s">
        <v>157</v>
      </c>
      <c r="E142" s="236" t="s">
        <v>1</v>
      </c>
      <c r="F142" s="237" t="s">
        <v>384</v>
      </c>
      <c r="G142" s="234"/>
      <c r="H142" s="238">
        <v>17.6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AT142" s="244" t="s">
        <v>157</v>
      </c>
      <c r="AU142" s="244" t="s">
        <v>93</v>
      </c>
      <c r="AV142" s="12" t="s">
        <v>93</v>
      </c>
      <c r="AW142" s="12" t="s">
        <v>38</v>
      </c>
      <c r="AX142" s="12" t="s">
        <v>21</v>
      </c>
      <c r="AY142" s="244" t="s">
        <v>145</v>
      </c>
    </row>
    <row r="143" spans="2:65" s="1" customFormat="1" ht="24" customHeight="1">
      <c r="B143" s="36"/>
      <c r="C143" s="220" t="s">
        <v>200</v>
      </c>
      <c r="D143" s="220" t="s">
        <v>147</v>
      </c>
      <c r="E143" s="221" t="s">
        <v>386</v>
      </c>
      <c r="F143" s="222" t="s">
        <v>387</v>
      </c>
      <c r="G143" s="223" t="s">
        <v>150</v>
      </c>
      <c r="H143" s="224">
        <v>42.356</v>
      </c>
      <c r="I143" s="225"/>
      <c r="J143" s="226">
        <f>ROUND(I143*H143,2)</f>
        <v>0</v>
      </c>
      <c r="K143" s="222" t="s">
        <v>1</v>
      </c>
      <c r="L143" s="41"/>
      <c r="M143" s="227" t="s">
        <v>1</v>
      </c>
      <c r="N143" s="228" t="s">
        <v>49</v>
      </c>
      <c r="O143" s="84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AR143" s="231" t="s">
        <v>151</v>
      </c>
      <c r="AT143" s="231" t="s">
        <v>147</v>
      </c>
      <c r="AU143" s="231" t="s">
        <v>93</v>
      </c>
      <c r="AY143" s="15" t="s">
        <v>145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5" t="s">
        <v>21</v>
      </c>
      <c r="BK143" s="232">
        <f>ROUND(I143*H143,2)</f>
        <v>0</v>
      </c>
      <c r="BL143" s="15" t="s">
        <v>151</v>
      </c>
      <c r="BM143" s="231" t="s">
        <v>388</v>
      </c>
    </row>
    <row r="144" spans="2:51" s="12" customFormat="1" ht="12">
      <c r="B144" s="233"/>
      <c r="C144" s="234"/>
      <c r="D144" s="235" t="s">
        <v>157</v>
      </c>
      <c r="E144" s="236" t="s">
        <v>1</v>
      </c>
      <c r="F144" s="237" t="s">
        <v>389</v>
      </c>
      <c r="G144" s="234"/>
      <c r="H144" s="238">
        <v>42.356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AT144" s="244" t="s">
        <v>157</v>
      </c>
      <c r="AU144" s="244" t="s">
        <v>93</v>
      </c>
      <c r="AV144" s="12" t="s">
        <v>93</v>
      </c>
      <c r="AW144" s="12" t="s">
        <v>38</v>
      </c>
      <c r="AX144" s="12" t="s">
        <v>21</v>
      </c>
      <c r="AY144" s="244" t="s">
        <v>145</v>
      </c>
    </row>
    <row r="145" spans="2:65" s="1" customFormat="1" ht="24" customHeight="1">
      <c r="B145" s="36"/>
      <c r="C145" s="220" t="s">
        <v>301</v>
      </c>
      <c r="D145" s="220" t="s">
        <v>147</v>
      </c>
      <c r="E145" s="221" t="s">
        <v>186</v>
      </c>
      <c r="F145" s="222" t="s">
        <v>187</v>
      </c>
      <c r="G145" s="223" t="s">
        <v>169</v>
      </c>
      <c r="H145" s="224">
        <v>17.6</v>
      </c>
      <c r="I145" s="225"/>
      <c r="J145" s="226">
        <f>ROUND(I145*H145,2)</f>
        <v>0</v>
      </c>
      <c r="K145" s="222" t="s">
        <v>162</v>
      </c>
      <c r="L145" s="41"/>
      <c r="M145" s="227" t="s">
        <v>1</v>
      </c>
      <c r="N145" s="228" t="s">
        <v>49</v>
      </c>
      <c r="O145" s="84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AR145" s="231" t="s">
        <v>151</v>
      </c>
      <c r="AT145" s="231" t="s">
        <v>147</v>
      </c>
      <c r="AU145" s="231" t="s">
        <v>93</v>
      </c>
      <c r="AY145" s="15" t="s">
        <v>145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5" t="s">
        <v>21</v>
      </c>
      <c r="BK145" s="232">
        <f>ROUND(I145*H145,2)</f>
        <v>0</v>
      </c>
      <c r="BL145" s="15" t="s">
        <v>151</v>
      </c>
      <c r="BM145" s="231" t="s">
        <v>390</v>
      </c>
    </row>
    <row r="146" spans="2:51" s="12" customFormat="1" ht="12">
      <c r="B146" s="233"/>
      <c r="C146" s="234"/>
      <c r="D146" s="235" t="s">
        <v>157</v>
      </c>
      <c r="E146" s="236" t="s">
        <v>1</v>
      </c>
      <c r="F146" s="237" t="s">
        <v>384</v>
      </c>
      <c r="G146" s="234"/>
      <c r="H146" s="238">
        <v>17.6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AT146" s="244" t="s">
        <v>157</v>
      </c>
      <c r="AU146" s="244" t="s">
        <v>93</v>
      </c>
      <c r="AV146" s="12" t="s">
        <v>93</v>
      </c>
      <c r="AW146" s="12" t="s">
        <v>38</v>
      </c>
      <c r="AX146" s="12" t="s">
        <v>21</v>
      </c>
      <c r="AY146" s="244" t="s">
        <v>145</v>
      </c>
    </row>
    <row r="147" spans="2:63" s="11" customFormat="1" ht="22.8" customHeight="1">
      <c r="B147" s="206"/>
      <c r="C147" s="207"/>
      <c r="D147" s="208" t="s">
        <v>83</v>
      </c>
      <c r="E147" s="245" t="s">
        <v>172</v>
      </c>
      <c r="F147" s="245" t="s">
        <v>189</v>
      </c>
      <c r="G147" s="207"/>
      <c r="H147" s="207"/>
      <c r="I147" s="210"/>
      <c r="J147" s="246">
        <f>BK147</f>
        <v>0</v>
      </c>
      <c r="K147" s="207"/>
      <c r="L147" s="212"/>
      <c r="M147" s="213"/>
      <c r="N147" s="214"/>
      <c r="O147" s="214"/>
      <c r="P147" s="215">
        <f>SUM(P148:P151)</f>
        <v>0</v>
      </c>
      <c r="Q147" s="214"/>
      <c r="R147" s="215">
        <f>SUM(R148:R151)</f>
        <v>0.5303936</v>
      </c>
      <c r="S147" s="214"/>
      <c r="T147" s="216">
        <f>SUM(T148:T151)</f>
        <v>0.00044</v>
      </c>
      <c r="AR147" s="217" t="s">
        <v>21</v>
      </c>
      <c r="AT147" s="218" t="s">
        <v>83</v>
      </c>
      <c r="AU147" s="218" t="s">
        <v>21</v>
      </c>
      <c r="AY147" s="217" t="s">
        <v>145</v>
      </c>
      <c r="BK147" s="219">
        <f>SUM(BK148:BK151)</f>
        <v>0</v>
      </c>
    </row>
    <row r="148" spans="2:65" s="1" customFormat="1" ht="24" customHeight="1">
      <c r="B148" s="36"/>
      <c r="C148" s="220" t="s">
        <v>185</v>
      </c>
      <c r="D148" s="220" t="s">
        <v>147</v>
      </c>
      <c r="E148" s="221" t="s">
        <v>191</v>
      </c>
      <c r="F148" s="222" t="s">
        <v>192</v>
      </c>
      <c r="G148" s="223" t="s">
        <v>178</v>
      </c>
      <c r="H148" s="224">
        <v>1.76</v>
      </c>
      <c r="I148" s="225"/>
      <c r="J148" s="226">
        <f>ROUND(I148*H148,2)</f>
        <v>0</v>
      </c>
      <c r="K148" s="222" t="s">
        <v>1</v>
      </c>
      <c r="L148" s="41"/>
      <c r="M148" s="227" t="s">
        <v>1</v>
      </c>
      <c r="N148" s="228" t="s">
        <v>49</v>
      </c>
      <c r="O148" s="84"/>
      <c r="P148" s="229">
        <f>O148*H148</f>
        <v>0</v>
      </c>
      <c r="Q148" s="229">
        <v>0.28986</v>
      </c>
      <c r="R148" s="229">
        <f>Q148*H148</f>
        <v>0.5101536</v>
      </c>
      <c r="S148" s="229">
        <v>0</v>
      </c>
      <c r="T148" s="230">
        <f>S148*H148</f>
        <v>0</v>
      </c>
      <c r="AR148" s="231" t="s">
        <v>151</v>
      </c>
      <c r="AT148" s="231" t="s">
        <v>147</v>
      </c>
      <c r="AU148" s="231" t="s">
        <v>93</v>
      </c>
      <c r="AY148" s="15" t="s">
        <v>145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5" t="s">
        <v>21</v>
      </c>
      <c r="BK148" s="232">
        <f>ROUND(I148*H148,2)</f>
        <v>0</v>
      </c>
      <c r="BL148" s="15" t="s">
        <v>151</v>
      </c>
      <c r="BM148" s="231" t="s">
        <v>391</v>
      </c>
    </row>
    <row r="149" spans="2:51" s="12" customFormat="1" ht="12">
      <c r="B149" s="233"/>
      <c r="C149" s="234"/>
      <c r="D149" s="235" t="s">
        <v>157</v>
      </c>
      <c r="E149" s="236" t="s">
        <v>1</v>
      </c>
      <c r="F149" s="237" t="s">
        <v>392</v>
      </c>
      <c r="G149" s="234"/>
      <c r="H149" s="238">
        <v>1.76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AT149" s="244" t="s">
        <v>157</v>
      </c>
      <c r="AU149" s="244" t="s">
        <v>93</v>
      </c>
      <c r="AV149" s="12" t="s">
        <v>93</v>
      </c>
      <c r="AW149" s="12" t="s">
        <v>38</v>
      </c>
      <c r="AX149" s="12" t="s">
        <v>21</v>
      </c>
      <c r="AY149" s="244" t="s">
        <v>145</v>
      </c>
    </row>
    <row r="150" spans="2:65" s="1" customFormat="1" ht="24" customHeight="1">
      <c r="B150" s="36"/>
      <c r="C150" s="220" t="s">
        <v>211</v>
      </c>
      <c r="D150" s="220" t="s">
        <v>147</v>
      </c>
      <c r="E150" s="221" t="s">
        <v>195</v>
      </c>
      <c r="F150" s="222" t="s">
        <v>196</v>
      </c>
      <c r="G150" s="223" t="s">
        <v>197</v>
      </c>
      <c r="H150" s="224">
        <v>11</v>
      </c>
      <c r="I150" s="225"/>
      <c r="J150" s="226">
        <f>ROUND(I150*H150,2)</f>
        <v>0</v>
      </c>
      <c r="K150" s="222" t="s">
        <v>162</v>
      </c>
      <c r="L150" s="41"/>
      <c r="M150" s="227" t="s">
        <v>1</v>
      </c>
      <c r="N150" s="228" t="s">
        <v>49</v>
      </c>
      <c r="O150" s="84"/>
      <c r="P150" s="229">
        <f>O150*H150</f>
        <v>0</v>
      </c>
      <c r="Q150" s="229">
        <v>0.00184</v>
      </c>
      <c r="R150" s="229">
        <f>Q150*H150</f>
        <v>0.02024</v>
      </c>
      <c r="S150" s="229">
        <v>4E-05</v>
      </c>
      <c r="T150" s="230">
        <f>S150*H150</f>
        <v>0.00044</v>
      </c>
      <c r="AR150" s="231" t="s">
        <v>151</v>
      </c>
      <c r="AT150" s="231" t="s">
        <v>147</v>
      </c>
      <c r="AU150" s="231" t="s">
        <v>93</v>
      </c>
      <c r="AY150" s="15" t="s">
        <v>145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5" t="s">
        <v>21</v>
      </c>
      <c r="BK150" s="232">
        <f>ROUND(I150*H150,2)</f>
        <v>0</v>
      </c>
      <c r="BL150" s="15" t="s">
        <v>151</v>
      </c>
      <c r="BM150" s="231" t="s">
        <v>393</v>
      </c>
    </row>
    <row r="151" spans="2:51" s="12" customFormat="1" ht="12">
      <c r="B151" s="233"/>
      <c r="C151" s="234"/>
      <c r="D151" s="235" t="s">
        <v>157</v>
      </c>
      <c r="E151" s="236" t="s">
        <v>1</v>
      </c>
      <c r="F151" s="237" t="s">
        <v>394</v>
      </c>
      <c r="G151" s="234"/>
      <c r="H151" s="238">
        <v>11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AT151" s="244" t="s">
        <v>157</v>
      </c>
      <c r="AU151" s="244" t="s">
        <v>93</v>
      </c>
      <c r="AV151" s="12" t="s">
        <v>93</v>
      </c>
      <c r="AW151" s="12" t="s">
        <v>38</v>
      </c>
      <c r="AX151" s="12" t="s">
        <v>21</v>
      </c>
      <c r="AY151" s="244" t="s">
        <v>145</v>
      </c>
    </row>
    <row r="152" spans="2:63" s="11" customFormat="1" ht="22.8" customHeight="1">
      <c r="B152" s="206"/>
      <c r="C152" s="207"/>
      <c r="D152" s="208" t="s">
        <v>83</v>
      </c>
      <c r="E152" s="245" t="s">
        <v>200</v>
      </c>
      <c r="F152" s="245" t="s">
        <v>201</v>
      </c>
      <c r="G152" s="207"/>
      <c r="H152" s="207"/>
      <c r="I152" s="210"/>
      <c r="J152" s="246">
        <f>BK152</f>
        <v>0</v>
      </c>
      <c r="K152" s="207"/>
      <c r="L152" s="212"/>
      <c r="M152" s="213"/>
      <c r="N152" s="214"/>
      <c r="O152" s="214"/>
      <c r="P152" s="215">
        <f>SUM(P153:P160)</f>
        <v>0</v>
      </c>
      <c r="Q152" s="214"/>
      <c r="R152" s="215">
        <f>SUM(R153:R160)</f>
        <v>0.45276879999999997</v>
      </c>
      <c r="S152" s="214"/>
      <c r="T152" s="216">
        <f>SUM(T153:T160)</f>
        <v>0</v>
      </c>
      <c r="AR152" s="217" t="s">
        <v>21</v>
      </c>
      <c r="AT152" s="218" t="s">
        <v>83</v>
      </c>
      <c r="AU152" s="218" t="s">
        <v>21</v>
      </c>
      <c r="AY152" s="217" t="s">
        <v>145</v>
      </c>
      <c r="BK152" s="219">
        <f>SUM(BK153:BK160)</f>
        <v>0</v>
      </c>
    </row>
    <row r="153" spans="2:65" s="1" customFormat="1" ht="24" customHeight="1">
      <c r="B153" s="36"/>
      <c r="C153" s="220" t="s">
        <v>236</v>
      </c>
      <c r="D153" s="220" t="s">
        <v>147</v>
      </c>
      <c r="E153" s="221" t="s">
        <v>203</v>
      </c>
      <c r="F153" s="222" t="s">
        <v>204</v>
      </c>
      <c r="G153" s="223" t="s">
        <v>178</v>
      </c>
      <c r="H153" s="224">
        <v>10.12</v>
      </c>
      <c r="I153" s="225"/>
      <c r="J153" s="226">
        <f>ROUND(I153*H153,2)</f>
        <v>0</v>
      </c>
      <c r="K153" s="222" t="s">
        <v>162</v>
      </c>
      <c r="L153" s="41"/>
      <c r="M153" s="227" t="s">
        <v>1</v>
      </c>
      <c r="N153" s="228" t="s">
        <v>49</v>
      </c>
      <c r="O153" s="84"/>
      <c r="P153" s="229">
        <f>O153*H153</f>
        <v>0</v>
      </c>
      <c r="Q153" s="229">
        <v>0.01838</v>
      </c>
      <c r="R153" s="229">
        <f>Q153*H153</f>
        <v>0.1860056</v>
      </c>
      <c r="S153" s="229">
        <v>0</v>
      </c>
      <c r="T153" s="230">
        <f>S153*H153</f>
        <v>0</v>
      </c>
      <c r="AR153" s="231" t="s">
        <v>151</v>
      </c>
      <c r="AT153" s="231" t="s">
        <v>147</v>
      </c>
      <c r="AU153" s="231" t="s">
        <v>93</v>
      </c>
      <c r="AY153" s="15" t="s">
        <v>145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5" t="s">
        <v>21</v>
      </c>
      <c r="BK153" s="232">
        <f>ROUND(I153*H153,2)</f>
        <v>0</v>
      </c>
      <c r="BL153" s="15" t="s">
        <v>151</v>
      </c>
      <c r="BM153" s="231" t="s">
        <v>395</v>
      </c>
    </row>
    <row r="154" spans="2:51" s="12" customFormat="1" ht="12">
      <c r="B154" s="233"/>
      <c r="C154" s="234"/>
      <c r="D154" s="235" t="s">
        <v>157</v>
      </c>
      <c r="E154" s="236" t="s">
        <v>1</v>
      </c>
      <c r="F154" s="237" t="s">
        <v>396</v>
      </c>
      <c r="G154" s="234"/>
      <c r="H154" s="238">
        <v>10.12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AT154" s="244" t="s">
        <v>157</v>
      </c>
      <c r="AU154" s="244" t="s">
        <v>93</v>
      </c>
      <c r="AV154" s="12" t="s">
        <v>93</v>
      </c>
      <c r="AW154" s="12" t="s">
        <v>38</v>
      </c>
      <c r="AX154" s="12" t="s">
        <v>21</v>
      </c>
      <c r="AY154" s="244" t="s">
        <v>145</v>
      </c>
    </row>
    <row r="155" spans="2:65" s="1" customFormat="1" ht="24" customHeight="1">
      <c r="B155" s="36"/>
      <c r="C155" s="220" t="s">
        <v>218</v>
      </c>
      <c r="D155" s="220" t="s">
        <v>147</v>
      </c>
      <c r="E155" s="221" t="s">
        <v>208</v>
      </c>
      <c r="F155" s="222" t="s">
        <v>209</v>
      </c>
      <c r="G155" s="223" t="s">
        <v>178</v>
      </c>
      <c r="H155" s="224">
        <v>10.12</v>
      </c>
      <c r="I155" s="225"/>
      <c r="J155" s="226">
        <f>ROUND(I155*H155,2)</f>
        <v>0</v>
      </c>
      <c r="K155" s="222" t="s">
        <v>162</v>
      </c>
      <c r="L155" s="41"/>
      <c r="M155" s="227" t="s">
        <v>1</v>
      </c>
      <c r="N155" s="228" t="s">
        <v>49</v>
      </c>
      <c r="O155" s="84"/>
      <c r="P155" s="229">
        <f>O155*H155</f>
        <v>0</v>
      </c>
      <c r="Q155" s="229">
        <v>0.02636</v>
      </c>
      <c r="R155" s="229">
        <f>Q155*H155</f>
        <v>0.2667632</v>
      </c>
      <c r="S155" s="229">
        <v>0</v>
      </c>
      <c r="T155" s="230">
        <f>S155*H155</f>
        <v>0</v>
      </c>
      <c r="AR155" s="231" t="s">
        <v>151</v>
      </c>
      <c r="AT155" s="231" t="s">
        <v>147</v>
      </c>
      <c r="AU155" s="231" t="s">
        <v>93</v>
      </c>
      <c r="AY155" s="15" t="s">
        <v>145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5" t="s">
        <v>21</v>
      </c>
      <c r="BK155" s="232">
        <f>ROUND(I155*H155,2)</f>
        <v>0</v>
      </c>
      <c r="BL155" s="15" t="s">
        <v>151</v>
      </c>
      <c r="BM155" s="231" t="s">
        <v>397</v>
      </c>
    </row>
    <row r="156" spans="2:51" s="12" customFormat="1" ht="12">
      <c r="B156" s="233"/>
      <c r="C156" s="234"/>
      <c r="D156" s="235" t="s">
        <v>157</v>
      </c>
      <c r="E156" s="236" t="s">
        <v>1</v>
      </c>
      <c r="F156" s="237" t="s">
        <v>396</v>
      </c>
      <c r="G156" s="234"/>
      <c r="H156" s="238">
        <v>10.12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AT156" s="244" t="s">
        <v>157</v>
      </c>
      <c r="AU156" s="244" t="s">
        <v>93</v>
      </c>
      <c r="AV156" s="12" t="s">
        <v>93</v>
      </c>
      <c r="AW156" s="12" t="s">
        <v>38</v>
      </c>
      <c r="AX156" s="12" t="s">
        <v>21</v>
      </c>
      <c r="AY156" s="244" t="s">
        <v>145</v>
      </c>
    </row>
    <row r="157" spans="2:65" s="1" customFormat="1" ht="16.5" customHeight="1">
      <c r="B157" s="36"/>
      <c r="C157" s="220" t="s">
        <v>26</v>
      </c>
      <c r="D157" s="220" t="s">
        <v>147</v>
      </c>
      <c r="E157" s="221" t="s">
        <v>212</v>
      </c>
      <c r="F157" s="222" t="s">
        <v>213</v>
      </c>
      <c r="G157" s="223" t="s">
        <v>178</v>
      </c>
      <c r="H157" s="224">
        <v>27.72</v>
      </c>
      <c r="I157" s="225"/>
      <c r="J157" s="226">
        <f>ROUND(I157*H157,2)</f>
        <v>0</v>
      </c>
      <c r="K157" s="222" t="s">
        <v>1</v>
      </c>
      <c r="L157" s="41"/>
      <c r="M157" s="227" t="s">
        <v>1</v>
      </c>
      <c r="N157" s="228" t="s">
        <v>49</v>
      </c>
      <c r="O157" s="84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AR157" s="231" t="s">
        <v>151</v>
      </c>
      <c r="AT157" s="231" t="s">
        <v>147</v>
      </c>
      <c r="AU157" s="231" t="s">
        <v>93</v>
      </c>
      <c r="AY157" s="15" t="s">
        <v>145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5" t="s">
        <v>21</v>
      </c>
      <c r="BK157" s="232">
        <f>ROUND(I157*H157,2)</f>
        <v>0</v>
      </c>
      <c r="BL157" s="15" t="s">
        <v>151</v>
      </c>
      <c r="BM157" s="231" t="s">
        <v>398</v>
      </c>
    </row>
    <row r="158" spans="2:51" s="12" customFormat="1" ht="12">
      <c r="B158" s="233"/>
      <c r="C158" s="234"/>
      <c r="D158" s="235" t="s">
        <v>157</v>
      </c>
      <c r="E158" s="236" t="s">
        <v>1</v>
      </c>
      <c r="F158" s="237" t="s">
        <v>396</v>
      </c>
      <c r="G158" s="234"/>
      <c r="H158" s="238">
        <v>10.12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AT158" s="244" t="s">
        <v>157</v>
      </c>
      <c r="AU158" s="244" t="s">
        <v>93</v>
      </c>
      <c r="AV158" s="12" t="s">
        <v>93</v>
      </c>
      <c r="AW158" s="12" t="s">
        <v>38</v>
      </c>
      <c r="AX158" s="12" t="s">
        <v>84</v>
      </c>
      <c r="AY158" s="244" t="s">
        <v>145</v>
      </c>
    </row>
    <row r="159" spans="2:51" s="12" customFormat="1" ht="12">
      <c r="B159" s="233"/>
      <c r="C159" s="234"/>
      <c r="D159" s="235" t="s">
        <v>157</v>
      </c>
      <c r="E159" s="236" t="s">
        <v>1</v>
      </c>
      <c r="F159" s="237" t="s">
        <v>384</v>
      </c>
      <c r="G159" s="234"/>
      <c r="H159" s="238">
        <v>17.6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AT159" s="244" t="s">
        <v>157</v>
      </c>
      <c r="AU159" s="244" t="s">
        <v>93</v>
      </c>
      <c r="AV159" s="12" t="s">
        <v>93</v>
      </c>
      <c r="AW159" s="12" t="s">
        <v>38</v>
      </c>
      <c r="AX159" s="12" t="s">
        <v>84</v>
      </c>
      <c r="AY159" s="244" t="s">
        <v>145</v>
      </c>
    </row>
    <row r="160" spans="2:51" s="13" customFormat="1" ht="12">
      <c r="B160" s="247"/>
      <c r="C160" s="248"/>
      <c r="D160" s="235" t="s">
        <v>157</v>
      </c>
      <c r="E160" s="249" t="s">
        <v>1</v>
      </c>
      <c r="F160" s="250" t="s">
        <v>215</v>
      </c>
      <c r="G160" s="248"/>
      <c r="H160" s="251">
        <v>27.72</v>
      </c>
      <c r="I160" s="252"/>
      <c r="J160" s="248"/>
      <c r="K160" s="248"/>
      <c r="L160" s="253"/>
      <c r="M160" s="254"/>
      <c r="N160" s="255"/>
      <c r="O160" s="255"/>
      <c r="P160" s="255"/>
      <c r="Q160" s="255"/>
      <c r="R160" s="255"/>
      <c r="S160" s="255"/>
      <c r="T160" s="256"/>
      <c r="AT160" s="257" t="s">
        <v>157</v>
      </c>
      <c r="AU160" s="257" t="s">
        <v>93</v>
      </c>
      <c r="AV160" s="13" t="s">
        <v>151</v>
      </c>
      <c r="AW160" s="13" t="s">
        <v>38</v>
      </c>
      <c r="AX160" s="13" t="s">
        <v>21</v>
      </c>
      <c r="AY160" s="257" t="s">
        <v>145</v>
      </c>
    </row>
    <row r="161" spans="2:63" s="11" customFormat="1" ht="22.8" customHeight="1">
      <c r="B161" s="206"/>
      <c r="C161" s="207"/>
      <c r="D161" s="208" t="s">
        <v>83</v>
      </c>
      <c r="E161" s="245" t="s">
        <v>216</v>
      </c>
      <c r="F161" s="245" t="s">
        <v>217</v>
      </c>
      <c r="G161" s="207"/>
      <c r="H161" s="207"/>
      <c r="I161" s="210"/>
      <c r="J161" s="246">
        <f>BK161</f>
        <v>0</v>
      </c>
      <c r="K161" s="207"/>
      <c r="L161" s="212"/>
      <c r="M161" s="213"/>
      <c r="N161" s="214"/>
      <c r="O161" s="214"/>
      <c r="P161" s="215">
        <f>SUM(P162:P165)</f>
        <v>0</v>
      </c>
      <c r="Q161" s="214"/>
      <c r="R161" s="215">
        <f>SUM(R162:R165)</f>
        <v>0</v>
      </c>
      <c r="S161" s="214"/>
      <c r="T161" s="216">
        <f>SUM(T162:T165)</f>
        <v>1.0625999999999998</v>
      </c>
      <c r="AR161" s="217" t="s">
        <v>21</v>
      </c>
      <c r="AT161" s="218" t="s">
        <v>83</v>
      </c>
      <c r="AU161" s="218" t="s">
        <v>21</v>
      </c>
      <c r="AY161" s="217" t="s">
        <v>145</v>
      </c>
      <c r="BK161" s="219">
        <f>SUM(BK162:BK165)</f>
        <v>0</v>
      </c>
    </row>
    <row r="162" spans="2:65" s="1" customFormat="1" ht="24" customHeight="1">
      <c r="B162" s="36"/>
      <c r="C162" s="220" t="s">
        <v>222</v>
      </c>
      <c r="D162" s="220" t="s">
        <v>147</v>
      </c>
      <c r="E162" s="221" t="s">
        <v>219</v>
      </c>
      <c r="F162" s="222" t="s">
        <v>220</v>
      </c>
      <c r="G162" s="223" t="s">
        <v>178</v>
      </c>
      <c r="H162" s="224">
        <v>10.12</v>
      </c>
      <c r="I162" s="225"/>
      <c r="J162" s="226">
        <f>ROUND(I162*H162,2)</f>
        <v>0</v>
      </c>
      <c r="K162" s="222" t="s">
        <v>162</v>
      </c>
      <c r="L162" s="41"/>
      <c r="M162" s="227" t="s">
        <v>1</v>
      </c>
      <c r="N162" s="228" t="s">
        <v>49</v>
      </c>
      <c r="O162" s="84"/>
      <c r="P162" s="229">
        <f>O162*H162</f>
        <v>0</v>
      </c>
      <c r="Q162" s="229">
        <v>0</v>
      </c>
      <c r="R162" s="229">
        <f>Q162*H162</f>
        <v>0</v>
      </c>
      <c r="S162" s="229">
        <v>0.046</v>
      </c>
      <c r="T162" s="230">
        <f>S162*H162</f>
        <v>0.46551999999999993</v>
      </c>
      <c r="AR162" s="231" t="s">
        <v>151</v>
      </c>
      <c r="AT162" s="231" t="s">
        <v>147</v>
      </c>
      <c r="AU162" s="231" t="s">
        <v>93</v>
      </c>
      <c r="AY162" s="15" t="s">
        <v>145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5" t="s">
        <v>21</v>
      </c>
      <c r="BK162" s="232">
        <f>ROUND(I162*H162,2)</f>
        <v>0</v>
      </c>
      <c r="BL162" s="15" t="s">
        <v>151</v>
      </c>
      <c r="BM162" s="231" t="s">
        <v>399</v>
      </c>
    </row>
    <row r="163" spans="2:51" s="12" customFormat="1" ht="12">
      <c r="B163" s="233"/>
      <c r="C163" s="234"/>
      <c r="D163" s="235" t="s">
        <v>157</v>
      </c>
      <c r="E163" s="236" t="s">
        <v>1</v>
      </c>
      <c r="F163" s="237" t="s">
        <v>396</v>
      </c>
      <c r="G163" s="234"/>
      <c r="H163" s="238">
        <v>10.12</v>
      </c>
      <c r="I163" s="239"/>
      <c r="J163" s="234"/>
      <c r="K163" s="234"/>
      <c r="L163" s="240"/>
      <c r="M163" s="241"/>
      <c r="N163" s="242"/>
      <c r="O163" s="242"/>
      <c r="P163" s="242"/>
      <c r="Q163" s="242"/>
      <c r="R163" s="242"/>
      <c r="S163" s="242"/>
      <c r="T163" s="243"/>
      <c r="AT163" s="244" t="s">
        <v>157</v>
      </c>
      <c r="AU163" s="244" t="s">
        <v>93</v>
      </c>
      <c r="AV163" s="12" t="s">
        <v>93</v>
      </c>
      <c r="AW163" s="12" t="s">
        <v>38</v>
      </c>
      <c r="AX163" s="12" t="s">
        <v>21</v>
      </c>
      <c r="AY163" s="244" t="s">
        <v>145</v>
      </c>
    </row>
    <row r="164" spans="2:65" s="1" customFormat="1" ht="36" customHeight="1">
      <c r="B164" s="36"/>
      <c r="C164" s="220" t="s">
        <v>202</v>
      </c>
      <c r="D164" s="220" t="s">
        <v>147</v>
      </c>
      <c r="E164" s="221" t="s">
        <v>223</v>
      </c>
      <c r="F164" s="222" t="s">
        <v>224</v>
      </c>
      <c r="G164" s="223" t="s">
        <v>178</v>
      </c>
      <c r="H164" s="224">
        <v>10.12</v>
      </c>
      <c r="I164" s="225"/>
      <c r="J164" s="226">
        <f>ROUND(I164*H164,2)</f>
        <v>0</v>
      </c>
      <c r="K164" s="222" t="s">
        <v>162</v>
      </c>
      <c r="L164" s="41"/>
      <c r="M164" s="227" t="s">
        <v>1</v>
      </c>
      <c r="N164" s="228" t="s">
        <v>49</v>
      </c>
      <c r="O164" s="84"/>
      <c r="P164" s="229">
        <f>O164*H164</f>
        <v>0</v>
      </c>
      <c r="Q164" s="229">
        <v>0</v>
      </c>
      <c r="R164" s="229">
        <f>Q164*H164</f>
        <v>0</v>
      </c>
      <c r="S164" s="229">
        <v>0.059</v>
      </c>
      <c r="T164" s="230">
        <f>S164*H164</f>
        <v>0.5970799999999999</v>
      </c>
      <c r="AR164" s="231" t="s">
        <v>151</v>
      </c>
      <c r="AT164" s="231" t="s">
        <v>147</v>
      </c>
      <c r="AU164" s="231" t="s">
        <v>93</v>
      </c>
      <c r="AY164" s="15" t="s">
        <v>145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5" t="s">
        <v>21</v>
      </c>
      <c r="BK164" s="232">
        <f>ROUND(I164*H164,2)</f>
        <v>0</v>
      </c>
      <c r="BL164" s="15" t="s">
        <v>151</v>
      </c>
      <c r="BM164" s="231" t="s">
        <v>400</v>
      </c>
    </row>
    <row r="165" spans="2:51" s="12" customFormat="1" ht="12">
      <c r="B165" s="233"/>
      <c r="C165" s="234"/>
      <c r="D165" s="235" t="s">
        <v>157</v>
      </c>
      <c r="E165" s="236" t="s">
        <v>1</v>
      </c>
      <c r="F165" s="237" t="s">
        <v>396</v>
      </c>
      <c r="G165" s="234"/>
      <c r="H165" s="238">
        <v>10.12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AT165" s="244" t="s">
        <v>157</v>
      </c>
      <c r="AU165" s="244" t="s">
        <v>93</v>
      </c>
      <c r="AV165" s="12" t="s">
        <v>93</v>
      </c>
      <c r="AW165" s="12" t="s">
        <v>38</v>
      </c>
      <c r="AX165" s="12" t="s">
        <v>21</v>
      </c>
      <c r="AY165" s="244" t="s">
        <v>145</v>
      </c>
    </row>
    <row r="166" spans="2:63" s="11" customFormat="1" ht="22.8" customHeight="1">
      <c r="B166" s="206"/>
      <c r="C166" s="207"/>
      <c r="D166" s="208" t="s">
        <v>83</v>
      </c>
      <c r="E166" s="245" t="s">
        <v>226</v>
      </c>
      <c r="F166" s="245" t="s">
        <v>227</v>
      </c>
      <c r="G166" s="207"/>
      <c r="H166" s="207"/>
      <c r="I166" s="210"/>
      <c r="J166" s="246">
        <f>BK166</f>
        <v>0</v>
      </c>
      <c r="K166" s="207"/>
      <c r="L166" s="212"/>
      <c r="M166" s="213"/>
      <c r="N166" s="214"/>
      <c r="O166" s="214"/>
      <c r="P166" s="215">
        <f>P167</f>
        <v>0</v>
      </c>
      <c r="Q166" s="214"/>
      <c r="R166" s="215">
        <f>R167</f>
        <v>0</v>
      </c>
      <c r="S166" s="214"/>
      <c r="T166" s="216">
        <f>T167</f>
        <v>0</v>
      </c>
      <c r="AR166" s="217" t="s">
        <v>21</v>
      </c>
      <c r="AT166" s="218" t="s">
        <v>83</v>
      </c>
      <c r="AU166" s="218" t="s">
        <v>21</v>
      </c>
      <c r="AY166" s="217" t="s">
        <v>145</v>
      </c>
      <c r="BK166" s="219">
        <f>BK167</f>
        <v>0</v>
      </c>
    </row>
    <row r="167" spans="2:65" s="1" customFormat="1" ht="24" customHeight="1">
      <c r="B167" s="36"/>
      <c r="C167" s="220" t="s">
        <v>228</v>
      </c>
      <c r="D167" s="220" t="s">
        <v>147</v>
      </c>
      <c r="E167" s="221" t="s">
        <v>229</v>
      </c>
      <c r="F167" s="222" t="s">
        <v>230</v>
      </c>
      <c r="G167" s="223" t="s">
        <v>150</v>
      </c>
      <c r="H167" s="224">
        <v>0.54</v>
      </c>
      <c r="I167" s="225"/>
      <c r="J167" s="226">
        <f>ROUND(I167*H167,2)</f>
        <v>0</v>
      </c>
      <c r="K167" s="222" t="s">
        <v>1</v>
      </c>
      <c r="L167" s="41"/>
      <c r="M167" s="227" t="s">
        <v>1</v>
      </c>
      <c r="N167" s="228" t="s">
        <v>49</v>
      </c>
      <c r="O167" s="84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AR167" s="231" t="s">
        <v>151</v>
      </c>
      <c r="AT167" s="231" t="s">
        <v>147</v>
      </c>
      <c r="AU167" s="231" t="s">
        <v>93</v>
      </c>
      <c r="AY167" s="15" t="s">
        <v>145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5" t="s">
        <v>21</v>
      </c>
      <c r="BK167" s="232">
        <f>ROUND(I167*H167,2)</f>
        <v>0</v>
      </c>
      <c r="BL167" s="15" t="s">
        <v>151</v>
      </c>
      <c r="BM167" s="231" t="s">
        <v>401</v>
      </c>
    </row>
    <row r="168" spans="2:63" s="11" customFormat="1" ht="25.9" customHeight="1">
      <c r="B168" s="206"/>
      <c r="C168" s="207"/>
      <c r="D168" s="208" t="s">
        <v>83</v>
      </c>
      <c r="E168" s="209" t="s">
        <v>232</v>
      </c>
      <c r="F168" s="209" t="s">
        <v>233</v>
      </c>
      <c r="G168" s="207"/>
      <c r="H168" s="207"/>
      <c r="I168" s="210"/>
      <c r="J168" s="211">
        <f>BK168</f>
        <v>0</v>
      </c>
      <c r="K168" s="207"/>
      <c r="L168" s="212"/>
      <c r="M168" s="213"/>
      <c r="N168" s="214"/>
      <c r="O168" s="214"/>
      <c r="P168" s="215">
        <f>P169+P171+P176</f>
        <v>0</v>
      </c>
      <c r="Q168" s="214"/>
      <c r="R168" s="215">
        <f>R169+R171+R176</f>
        <v>0.06488039999999999</v>
      </c>
      <c r="S168" s="214"/>
      <c r="T168" s="216">
        <f>T169+T171+T176</f>
        <v>0</v>
      </c>
      <c r="AR168" s="217" t="s">
        <v>93</v>
      </c>
      <c r="AT168" s="218" t="s">
        <v>83</v>
      </c>
      <c r="AU168" s="218" t="s">
        <v>84</v>
      </c>
      <c r="AY168" s="217" t="s">
        <v>145</v>
      </c>
      <c r="BK168" s="219">
        <f>BK169+BK171+BK176</f>
        <v>0</v>
      </c>
    </row>
    <row r="169" spans="2:63" s="11" customFormat="1" ht="22.8" customHeight="1">
      <c r="B169" s="206"/>
      <c r="C169" s="207"/>
      <c r="D169" s="208" t="s">
        <v>83</v>
      </c>
      <c r="E169" s="245" t="s">
        <v>234</v>
      </c>
      <c r="F169" s="245" t="s">
        <v>235</v>
      </c>
      <c r="G169" s="207"/>
      <c r="H169" s="207"/>
      <c r="I169" s="210"/>
      <c r="J169" s="246">
        <f>BK169</f>
        <v>0</v>
      </c>
      <c r="K169" s="207"/>
      <c r="L169" s="212"/>
      <c r="M169" s="213"/>
      <c r="N169" s="214"/>
      <c r="O169" s="214"/>
      <c r="P169" s="215">
        <f>P170</f>
        <v>0</v>
      </c>
      <c r="Q169" s="214"/>
      <c r="R169" s="215">
        <f>R170</f>
        <v>0.05304</v>
      </c>
      <c r="S169" s="214"/>
      <c r="T169" s="216">
        <f>T170</f>
        <v>0</v>
      </c>
      <c r="AR169" s="217" t="s">
        <v>93</v>
      </c>
      <c r="AT169" s="218" t="s">
        <v>83</v>
      </c>
      <c r="AU169" s="218" t="s">
        <v>21</v>
      </c>
      <c r="AY169" s="217" t="s">
        <v>145</v>
      </c>
      <c r="BK169" s="219">
        <f>BK170</f>
        <v>0</v>
      </c>
    </row>
    <row r="170" spans="2:65" s="1" customFormat="1" ht="16.5" customHeight="1">
      <c r="B170" s="36"/>
      <c r="C170" s="220" t="s">
        <v>7</v>
      </c>
      <c r="D170" s="220" t="s">
        <v>147</v>
      </c>
      <c r="E170" s="221" t="s">
        <v>237</v>
      </c>
      <c r="F170" s="222" t="s">
        <v>238</v>
      </c>
      <c r="G170" s="223" t="s">
        <v>239</v>
      </c>
      <c r="H170" s="224">
        <v>2</v>
      </c>
      <c r="I170" s="225"/>
      <c r="J170" s="226">
        <f>ROUND(I170*H170,2)</f>
        <v>0</v>
      </c>
      <c r="K170" s="222" t="s">
        <v>162</v>
      </c>
      <c r="L170" s="41"/>
      <c r="M170" s="227" t="s">
        <v>1</v>
      </c>
      <c r="N170" s="228" t="s">
        <v>49</v>
      </c>
      <c r="O170" s="84"/>
      <c r="P170" s="229">
        <f>O170*H170</f>
        <v>0</v>
      </c>
      <c r="Q170" s="229">
        <v>0.02652</v>
      </c>
      <c r="R170" s="229">
        <f>Q170*H170</f>
        <v>0.05304</v>
      </c>
      <c r="S170" s="229">
        <v>0</v>
      </c>
      <c r="T170" s="230">
        <f>S170*H170</f>
        <v>0</v>
      </c>
      <c r="AR170" s="231" t="s">
        <v>151</v>
      </c>
      <c r="AT170" s="231" t="s">
        <v>147</v>
      </c>
      <c r="AU170" s="231" t="s">
        <v>93</v>
      </c>
      <c r="AY170" s="15" t="s">
        <v>145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5" t="s">
        <v>21</v>
      </c>
      <c r="BK170" s="232">
        <f>ROUND(I170*H170,2)</f>
        <v>0</v>
      </c>
      <c r="BL170" s="15" t="s">
        <v>151</v>
      </c>
      <c r="BM170" s="231" t="s">
        <v>402</v>
      </c>
    </row>
    <row r="171" spans="2:63" s="11" customFormat="1" ht="22.8" customHeight="1">
      <c r="B171" s="206"/>
      <c r="C171" s="207"/>
      <c r="D171" s="208" t="s">
        <v>83</v>
      </c>
      <c r="E171" s="245" t="s">
        <v>241</v>
      </c>
      <c r="F171" s="245" t="s">
        <v>242</v>
      </c>
      <c r="G171" s="207"/>
      <c r="H171" s="207"/>
      <c r="I171" s="210"/>
      <c r="J171" s="246">
        <f>BK171</f>
        <v>0</v>
      </c>
      <c r="K171" s="207"/>
      <c r="L171" s="212"/>
      <c r="M171" s="213"/>
      <c r="N171" s="214"/>
      <c r="O171" s="214"/>
      <c r="P171" s="215">
        <f>SUM(P172:P175)</f>
        <v>0</v>
      </c>
      <c r="Q171" s="214"/>
      <c r="R171" s="215">
        <f>SUM(R172:R175)</f>
        <v>0.0083996</v>
      </c>
      <c r="S171" s="214"/>
      <c r="T171" s="216">
        <f>SUM(T172:T175)</f>
        <v>0</v>
      </c>
      <c r="AR171" s="217" t="s">
        <v>93</v>
      </c>
      <c r="AT171" s="218" t="s">
        <v>83</v>
      </c>
      <c r="AU171" s="218" t="s">
        <v>21</v>
      </c>
      <c r="AY171" s="217" t="s">
        <v>145</v>
      </c>
      <c r="BK171" s="219">
        <f>SUM(BK172:BK175)</f>
        <v>0</v>
      </c>
    </row>
    <row r="172" spans="2:65" s="1" customFormat="1" ht="24" customHeight="1">
      <c r="B172" s="36"/>
      <c r="C172" s="220" t="s">
        <v>207</v>
      </c>
      <c r="D172" s="220" t="s">
        <v>147</v>
      </c>
      <c r="E172" s="221" t="s">
        <v>244</v>
      </c>
      <c r="F172" s="222" t="s">
        <v>245</v>
      </c>
      <c r="G172" s="223" t="s">
        <v>178</v>
      </c>
      <c r="H172" s="224">
        <v>10.12</v>
      </c>
      <c r="I172" s="225"/>
      <c r="J172" s="226">
        <f>ROUND(I172*H172,2)</f>
        <v>0</v>
      </c>
      <c r="K172" s="222" t="s">
        <v>162</v>
      </c>
      <c r="L172" s="41"/>
      <c r="M172" s="227" t="s">
        <v>1</v>
      </c>
      <c r="N172" s="228" t="s">
        <v>49</v>
      </c>
      <c r="O172" s="84"/>
      <c r="P172" s="229">
        <f>O172*H172</f>
        <v>0</v>
      </c>
      <c r="Q172" s="229">
        <v>0.00011</v>
      </c>
      <c r="R172" s="229">
        <f>Q172*H172</f>
        <v>0.0011132</v>
      </c>
      <c r="S172" s="229">
        <v>0</v>
      </c>
      <c r="T172" s="230">
        <f>S172*H172</f>
        <v>0</v>
      </c>
      <c r="AR172" s="231" t="s">
        <v>211</v>
      </c>
      <c r="AT172" s="231" t="s">
        <v>147</v>
      </c>
      <c r="AU172" s="231" t="s">
        <v>93</v>
      </c>
      <c r="AY172" s="15" t="s">
        <v>145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5" t="s">
        <v>21</v>
      </c>
      <c r="BK172" s="232">
        <f>ROUND(I172*H172,2)</f>
        <v>0</v>
      </c>
      <c r="BL172" s="15" t="s">
        <v>211</v>
      </c>
      <c r="BM172" s="231" t="s">
        <v>403</v>
      </c>
    </row>
    <row r="173" spans="2:51" s="12" customFormat="1" ht="12">
      <c r="B173" s="233"/>
      <c r="C173" s="234"/>
      <c r="D173" s="235" t="s">
        <v>157</v>
      </c>
      <c r="E173" s="236" t="s">
        <v>1</v>
      </c>
      <c r="F173" s="237" t="s">
        <v>396</v>
      </c>
      <c r="G173" s="234"/>
      <c r="H173" s="238">
        <v>10.12</v>
      </c>
      <c r="I173" s="239"/>
      <c r="J173" s="234"/>
      <c r="K173" s="234"/>
      <c r="L173" s="240"/>
      <c r="M173" s="241"/>
      <c r="N173" s="242"/>
      <c r="O173" s="242"/>
      <c r="P173" s="242"/>
      <c r="Q173" s="242"/>
      <c r="R173" s="242"/>
      <c r="S173" s="242"/>
      <c r="T173" s="243"/>
      <c r="AT173" s="244" t="s">
        <v>157</v>
      </c>
      <c r="AU173" s="244" t="s">
        <v>93</v>
      </c>
      <c r="AV173" s="12" t="s">
        <v>93</v>
      </c>
      <c r="AW173" s="12" t="s">
        <v>38</v>
      </c>
      <c r="AX173" s="12" t="s">
        <v>21</v>
      </c>
      <c r="AY173" s="244" t="s">
        <v>145</v>
      </c>
    </row>
    <row r="174" spans="2:65" s="1" customFormat="1" ht="24" customHeight="1">
      <c r="B174" s="36"/>
      <c r="C174" s="220" t="s">
        <v>243</v>
      </c>
      <c r="D174" s="220" t="s">
        <v>147</v>
      </c>
      <c r="E174" s="221" t="s">
        <v>248</v>
      </c>
      <c r="F174" s="222" t="s">
        <v>249</v>
      </c>
      <c r="G174" s="223" t="s">
        <v>178</v>
      </c>
      <c r="H174" s="224">
        <v>10.12</v>
      </c>
      <c r="I174" s="225"/>
      <c r="J174" s="226">
        <f>ROUND(I174*H174,2)</f>
        <v>0</v>
      </c>
      <c r="K174" s="222" t="s">
        <v>162</v>
      </c>
      <c r="L174" s="41"/>
      <c r="M174" s="227" t="s">
        <v>1</v>
      </c>
      <c r="N174" s="228" t="s">
        <v>49</v>
      </c>
      <c r="O174" s="84"/>
      <c r="P174" s="229">
        <f>O174*H174</f>
        <v>0</v>
      </c>
      <c r="Q174" s="229">
        <v>0.00072</v>
      </c>
      <c r="R174" s="229">
        <f>Q174*H174</f>
        <v>0.0072864</v>
      </c>
      <c r="S174" s="229">
        <v>0</v>
      </c>
      <c r="T174" s="230">
        <f>S174*H174</f>
        <v>0</v>
      </c>
      <c r="AR174" s="231" t="s">
        <v>211</v>
      </c>
      <c r="AT174" s="231" t="s">
        <v>147</v>
      </c>
      <c r="AU174" s="231" t="s">
        <v>93</v>
      </c>
      <c r="AY174" s="15" t="s">
        <v>145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5" t="s">
        <v>21</v>
      </c>
      <c r="BK174" s="232">
        <f>ROUND(I174*H174,2)</f>
        <v>0</v>
      </c>
      <c r="BL174" s="15" t="s">
        <v>211</v>
      </c>
      <c r="BM174" s="231" t="s">
        <v>404</v>
      </c>
    </row>
    <row r="175" spans="2:51" s="12" customFormat="1" ht="12">
      <c r="B175" s="233"/>
      <c r="C175" s="234"/>
      <c r="D175" s="235" t="s">
        <v>157</v>
      </c>
      <c r="E175" s="236" t="s">
        <v>1</v>
      </c>
      <c r="F175" s="237" t="s">
        <v>396</v>
      </c>
      <c r="G175" s="234"/>
      <c r="H175" s="238">
        <v>10.12</v>
      </c>
      <c r="I175" s="239"/>
      <c r="J175" s="234"/>
      <c r="K175" s="234"/>
      <c r="L175" s="240"/>
      <c r="M175" s="241"/>
      <c r="N175" s="242"/>
      <c r="O175" s="242"/>
      <c r="P175" s="242"/>
      <c r="Q175" s="242"/>
      <c r="R175" s="242"/>
      <c r="S175" s="242"/>
      <c r="T175" s="243"/>
      <c r="AT175" s="244" t="s">
        <v>157</v>
      </c>
      <c r="AU175" s="244" t="s">
        <v>93</v>
      </c>
      <c r="AV175" s="12" t="s">
        <v>93</v>
      </c>
      <c r="AW175" s="12" t="s">
        <v>38</v>
      </c>
      <c r="AX175" s="12" t="s">
        <v>21</v>
      </c>
      <c r="AY175" s="244" t="s">
        <v>145</v>
      </c>
    </row>
    <row r="176" spans="2:63" s="11" customFormat="1" ht="22.8" customHeight="1">
      <c r="B176" s="206"/>
      <c r="C176" s="207"/>
      <c r="D176" s="208" t="s">
        <v>83</v>
      </c>
      <c r="E176" s="245" t="s">
        <v>251</v>
      </c>
      <c r="F176" s="245" t="s">
        <v>252</v>
      </c>
      <c r="G176" s="207"/>
      <c r="H176" s="207"/>
      <c r="I176" s="210"/>
      <c r="J176" s="246">
        <f>BK176</f>
        <v>0</v>
      </c>
      <c r="K176" s="207"/>
      <c r="L176" s="212"/>
      <c r="M176" s="213"/>
      <c r="N176" s="214"/>
      <c r="O176" s="214"/>
      <c r="P176" s="215">
        <f>SUM(P177:P180)</f>
        <v>0</v>
      </c>
      <c r="Q176" s="214"/>
      <c r="R176" s="215">
        <f>SUM(R177:R180)</f>
        <v>0.0034408</v>
      </c>
      <c r="S176" s="214"/>
      <c r="T176" s="216">
        <f>SUM(T177:T180)</f>
        <v>0</v>
      </c>
      <c r="AR176" s="217" t="s">
        <v>93</v>
      </c>
      <c r="AT176" s="218" t="s">
        <v>83</v>
      </c>
      <c r="AU176" s="218" t="s">
        <v>21</v>
      </c>
      <c r="AY176" s="217" t="s">
        <v>145</v>
      </c>
      <c r="BK176" s="219">
        <f>SUM(BK177:BK180)</f>
        <v>0</v>
      </c>
    </row>
    <row r="177" spans="2:65" s="1" customFormat="1" ht="24" customHeight="1">
      <c r="B177" s="36"/>
      <c r="C177" s="220" t="s">
        <v>247</v>
      </c>
      <c r="D177" s="220" t="s">
        <v>147</v>
      </c>
      <c r="E177" s="221" t="s">
        <v>254</v>
      </c>
      <c r="F177" s="222" t="s">
        <v>255</v>
      </c>
      <c r="G177" s="223" t="s">
        <v>178</v>
      </c>
      <c r="H177" s="224">
        <v>10.12</v>
      </c>
      <c r="I177" s="225"/>
      <c r="J177" s="226">
        <f>ROUND(I177*H177,2)</f>
        <v>0</v>
      </c>
      <c r="K177" s="222" t="s">
        <v>162</v>
      </c>
      <c r="L177" s="41"/>
      <c r="M177" s="227" t="s">
        <v>1</v>
      </c>
      <c r="N177" s="228" t="s">
        <v>49</v>
      </c>
      <c r="O177" s="84"/>
      <c r="P177" s="229">
        <f>O177*H177</f>
        <v>0</v>
      </c>
      <c r="Q177" s="229">
        <v>0.00021</v>
      </c>
      <c r="R177" s="229">
        <f>Q177*H177</f>
        <v>0.0021252</v>
      </c>
      <c r="S177" s="229">
        <v>0</v>
      </c>
      <c r="T177" s="230">
        <f>S177*H177</f>
        <v>0</v>
      </c>
      <c r="AR177" s="231" t="s">
        <v>211</v>
      </c>
      <c r="AT177" s="231" t="s">
        <v>147</v>
      </c>
      <c r="AU177" s="231" t="s">
        <v>93</v>
      </c>
      <c r="AY177" s="15" t="s">
        <v>145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5" t="s">
        <v>21</v>
      </c>
      <c r="BK177" s="232">
        <f>ROUND(I177*H177,2)</f>
        <v>0</v>
      </c>
      <c r="BL177" s="15" t="s">
        <v>211</v>
      </c>
      <c r="BM177" s="231" t="s">
        <v>405</v>
      </c>
    </row>
    <row r="178" spans="2:51" s="12" customFormat="1" ht="12">
      <c r="B178" s="233"/>
      <c r="C178" s="234"/>
      <c r="D178" s="235" t="s">
        <v>157</v>
      </c>
      <c r="E178" s="236" t="s">
        <v>1</v>
      </c>
      <c r="F178" s="237" t="s">
        <v>396</v>
      </c>
      <c r="G178" s="234"/>
      <c r="H178" s="238">
        <v>10.12</v>
      </c>
      <c r="I178" s="239"/>
      <c r="J178" s="234"/>
      <c r="K178" s="234"/>
      <c r="L178" s="240"/>
      <c r="M178" s="241"/>
      <c r="N178" s="242"/>
      <c r="O178" s="242"/>
      <c r="P178" s="242"/>
      <c r="Q178" s="242"/>
      <c r="R178" s="242"/>
      <c r="S178" s="242"/>
      <c r="T178" s="243"/>
      <c r="AT178" s="244" t="s">
        <v>157</v>
      </c>
      <c r="AU178" s="244" t="s">
        <v>93</v>
      </c>
      <c r="AV178" s="12" t="s">
        <v>93</v>
      </c>
      <c r="AW178" s="12" t="s">
        <v>38</v>
      </c>
      <c r="AX178" s="12" t="s">
        <v>21</v>
      </c>
      <c r="AY178" s="244" t="s">
        <v>145</v>
      </c>
    </row>
    <row r="179" spans="2:65" s="1" customFormat="1" ht="24" customHeight="1">
      <c r="B179" s="36"/>
      <c r="C179" s="220" t="s">
        <v>253</v>
      </c>
      <c r="D179" s="220" t="s">
        <v>147</v>
      </c>
      <c r="E179" s="221" t="s">
        <v>258</v>
      </c>
      <c r="F179" s="222" t="s">
        <v>259</v>
      </c>
      <c r="G179" s="223" t="s">
        <v>178</v>
      </c>
      <c r="H179" s="224">
        <v>10.12</v>
      </c>
      <c r="I179" s="225"/>
      <c r="J179" s="226">
        <f>ROUND(I179*H179,2)</f>
        <v>0</v>
      </c>
      <c r="K179" s="222" t="s">
        <v>162</v>
      </c>
      <c r="L179" s="41"/>
      <c r="M179" s="227" t="s">
        <v>1</v>
      </c>
      <c r="N179" s="228" t="s">
        <v>49</v>
      </c>
      <c r="O179" s="84"/>
      <c r="P179" s="229">
        <f>O179*H179</f>
        <v>0</v>
      </c>
      <c r="Q179" s="229">
        <v>0.00013</v>
      </c>
      <c r="R179" s="229">
        <f>Q179*H179</f>
        <v>0.0013155999999999999</v>
      </c>
      <c r="S179" s="229">
        <v>0</v>
      </c>
      <c r="T179" s="230">
        <f>S179*H179</f>
        <v>0</v>
      </c>
      <c r="AR179" s="231" t="s">
        <v>211</v>
      </c>
      <c r="AT179" s="231" t="s">
        <v>147</v>
      </c>
      <c r="AU179" s="231" t="s">
        <v>93</v>
      </c>
      <c r="AY179" s="15" t="s">
        <v>145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5" t="s">
        <v>21</v>
      </c>
      <c r="BK179" s="232">
        <f>ROUND(I179*H179,2)</f>
        <v>0</v>
      </c>
      <c r="BL179" s="15" t="s">
        <v>211</v>
      </c>
      <c r="BM179" s="231" t="s">
        <v>406</v>
      </c>
    </row>
    <row r="180" spans="2:51" s="12" customFormat="1" ht="12">
      <c r="B180" s="233"/>
      <c r="C180" s="234"/>
      <c r="D180" s="235" t="s">
        <v>157</v>
      </c>
      <c r="E180" s="236" t="s">
        <v>1</v>
      </c>
      <c r="F180" s="237" t="s">
        <v>396</v>
      </c>
      <c r="G180" s="234"/>
      <c r="H180" s="238">
        <v>10.12</v>
      </c>
      <c r="I180" s="239"/>
      <c r="J180" s="234"/>
      <c r="K180" s="234"/>
      <c r="L180" s="240"/>
      <c r="M180" s="258"/>
      <c r="N180" s="259"/>
      <c r="O180" s="259"/>
      <c r="P180" s="259"/>
      <c r="Q180" s="259"/>
      <c r="R180" s="259"/>
      <c r="S180" s="259"/>
      <c r="T180" s="260"/>
      <c r="AT180" s="244" t="s">
        <v>157</v>
      </c>
      <c r="AU180" s="244" t="s">
        <v>93</v>
      </c>
      <c r="AV180" s="12" t="s">
        <v>93</v>
      </c>
      <c r="AW180" s="12" t="s">
        <v>38</v>
      </c>
      <c r="AX180" s="12" t="s">
        <v>21</v>
      </c>
      <c r="AY180" s="244" t="s">
        <v>145</v>
      </c>
    </row>
    <row r="181" spans="2:12" s="1" customFormat="1" ht="6.95" customHeight="1">
      <c r="B181" s="59"/>
      <c r="C181" s="60"/>
      <c r="D181" s="60"/>
      <c r="E181" s="60"/>
      <c r="F181" s="60"/>
      <c r="G181" s="60"/>
      <c r="H181" s="60"/>
      <c r="I181" s="171"/>
      <c r="J181" s="60"/>
      <c r="K181" s="60"/>
      <c r="L181" s="41"/>
    </row>
  </sheetData>
  <sheetProtection password="CC35" sheet="1" objects="1" scenarios="1" formatColumns="0" formatRows="0" autoFilter="0"/>
  <autoFilter ref="C126:K180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5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9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105</v>
      </c>
    </row>
    <row r="3" spans="2:46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8"/>
      <c r="AT3" s="15" t="s">
        <v>93</v>
      </c>
    </row>
    <row r="4" spans="2:46" ht="24.95" customHeight="1">
      <c r="B4" s="18"/>
      <c r="D4" s="133" t="s">
        <v>109</v>
      </c>
      <c r="L4" s="18"/>
      <c r="M4" s="134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35" t="s">
        <v>16</v>
      </c>
      <c r="L6" s="18"/>
    </row>
    <row r="7" spans="2:12" ht="16.5" customHeight="1">
      <c r="B7" s="18"/>
      <c r="E7" s="136" t="str">
        <f>'Rekapitulace stavby'!K6</f>
        <v>Obnova dvorních průčelí budovy gymnázia č.p. 304 ve Dvoře Králové nad Labem - I. etapa</v>
      </c>
      <c r="F7" s="135"/>
      <c r="G7" s="135"/>
      <c r="H7" s="135"/>
      <c r="L7" s="18"/>
    </row>
    <row r="8" spans="2:12" s="1" customFormat="1" ht="12" customHeight="1">
      <c r="B8" s="41"/>
      <c r="D8" s="135" t="s">
        <v>110</v>
      </c>
      <c r="I8" s="137"/>
      <c r="L8" s="41"/>
    </row>
    <row r="9" spans="2:12" s="1" customFormat="1" ht="36.95" customHeight="1">
      <c r="B9" s="41"/>
      <c r="E9" s="138" t="s">
        <v>407</v>
      </c>
      <c r="F9" s="1"/>
      <c r="G9" s="1"/>
      <c r="H9" s="1"/>
      <c r="I9" s="137"/>
      <c r="L9" s="41"/>
    </row>
    <row r="10" spans="2:12" s="1" customFormat="1" ht="12">
      <c r="B10" s="41"/>
      <c r="I10" s="137"/>
      <c r="L10" s="41"/>
    </row>
    <row r="11" spans="2:12" s="1" customFormat="1" ht="12" customHeight="1">
      <c r="B11" s="41"/>
      <c r="D11" s="135" t="s">
        <v>19</v>
      </c>
      <c r="F11" s="139" t="s">
        <v>1</v>
      </c>
      <c r="I11" s="140" t="s">
        <v>20</v>
      </c>
      <c r="J11" s="139" t="s">
        <v>1</v>
      </c>
      <c r="L11" s="41"/>
    </row>
    <row r="12" spans="2:12" s="1" customFormat="1" ht="12" customHeight="1">
      <c r="B12" s="41"/>
      <c r="D12" s="135" t="s">
        <v>22</v>
      </c>
      <c r="F12" s="139" t="s">
        <v>23</v>
      </c>
      <c r="I12" s="140" t="s">
        <v>24</v>
      </c>
      <c r="J12" s="141" t="str">
        <f>'Rekapitulace stavby'!AN8</f>
        <v>11. 1. 2021</v>
      </c>
      <c r="L12" s="41"/>
    </row>
    <row r="13" spans="2:12" s="1" customFormat="1" ht="10.8" customHeight="1">
      <c r="B13" s="41"/>
      <c r="I13" s="137"/>
      <c r="L13" s="41"/>
    </row>
    <row r="14" spans="2:12" s="1" customFormat="1" ht="12" customHeight="1">
      <c r="B14" s="41"/>
      <c r="D14" s="135" t="s">
        <v>28</v>
      </c>
      <c r="I14" s="140" t="s">
        <v>29</v>
      </c>
      <c r="J14" s="139" t="s">
        <v>30</v>
      </c>
      <c r="L14" s="41"/>
    </row>
    <row r="15" spans="2:12" s="1" customFormat="1" ht="18" customHeight="1">
      <c r="B15" s="41"/>
      <c r="E15" s="139" t="s">
        <v>31</v>
      </c>
      <c r="I15" s="140" t="s">
        <v>32</v>
      </c>
      <c r="J15" s="139" t="s">
        <v>33</v>
      </c>
      <c r="L15" s="41"/>
    </row>
    <row r="16" spans="2:12" s="1" customFormat="1" ht="6.95" customHeight="1">
      <c r="B16" s="41"/>
      <c r="I16" s="137"/>
      <c r="L16" s="41"/>
    </row>
    <row r="17" spans="2:12" s="1" customFormat="1" ht="12" customHeight="1">
      <c r="B17" s="41"/>
      <c r="D17" s="135" t="s">
        <v>34</v>
      </c>
      <c r="I17" s="140" t="s">
        <v>29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39"/>
      <c r="G18" s="139"/>
      <c r="H18" s="139"/>
      <c r="I18" s="140" t="s">
        <v>32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37"/>
      <c r="L19" s="41"/>
    </row>
    <row r="20" spans="2:12" s="1" customFormat="1" ht="12" customHeight="1">
      <c r="B20" s="41"/>
      <c r="D20" s="135" t="s">
        <v>36</v>
      </c>
      <c r="I20" s="140" t="s">
        <v>29</v>
      </c>
      <c r="J20" s="139" t="s">
        <v>1</v>
      </c>
      <c r="L20" s="41"/>
    </row>
    <row r="21" spans="2:12" s="1" customFormat="1" ht="18" customHeight="1">
      <c r="B21" s="41"/>
      <c r="E21" s="139" t="s">
        <v>37</v>
      </c>
      <c r="I21" s="140" t="s">
        <v>32</v>
      </c>
      <c r="J21" s="139" t="s">
        <v>1</v>
      </c>
      <c r="L21" s="41"/>
    </row>
    <row r="22" spans="2:12" s="1" customFormat="1" ht="6.95" customHeight="1">
      <c r="B22" s="41"/>
      <c r="I22" s="137"/>
      <c r="L22" s="41"/>
    </row>
    <row r="23" spans="2:12" s="1" customFormat="1" ht="12" customHeight="1">
      <c r="B23" s="41"/>
      <c r="D23" s="135" t="s">
        <v>39</v>
      </c>
      <c r="I23" s="140" t="s">
        <v>29</v>
      </c>
      <c r="J23" s="139" t="s">
        <v>112</v>
      </c>
      <c r="L23" s="41"/>
    </row>
    <row r="24" spans="2:12" s="1" customFormat="1" ht="18" customHeight="1">
      <c r="B24" s="41"/>
      <c r="E24" s="139" t="s">
        <v>37</v>
      </c>
      <c r="I24" s="140" t="s">
        <v>32</v>
      </c>
      <c r="J24" s="139" t="s">
        <v>113</v>
      </c>
      <c r="L24" s="41"/>
    </row>
    <row r="25" spans="2:12" s="1" customFormat="1" ht="6.95" customHeight="1">
      <c r="B25" s="41"/>
      <c r="I25" s="137"/>
      <c r="L25" s="41"/>
    </row>
    <row r="26" spans="2:12" s="1" customFormat="1" ht="12" customHeight="1">
      <c r="B26" s="41"/>
      <c r="D26" s="135" t="s">
        <v>43</v>
      </c>
      <c r="I26" s="137"/>
      <c r="L26" s="41"/>
    </row>
    <row r="27" spans="2:12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>
      <c r="B28" s="41"/>
      <c r="I28" s="137"/>
      <c r="L28" s="41"/>
    </row>
    <row r="29" spans="2:12" s="1" customFormat="1" ht="6.95" customHeight="1">
      <c r="B29" s="41"/>
      <c r="D29" s="76"/>
      <c r="E29" s="76"/>
      <c r="F29" s="76"/>
      <c r="G29" s="76"/>
      <c r="H29" s="76"/>
      <c r="I29" s="145"/>
      <c r="J29" s="76"/>
      <c r="K29" s="76"/>
      <c r="L29" s="41"/>
    </row>
    <row r="30" spans="2:12" s="1" customFormat="1" ht="25.4" customHeight="1">
      <c r="B30" s="41"/>
      <c r="D30" s="146" t="s">
        <v>44</v>
      </c>
      <c r="I30" s="137"/>
      <c r="J30" s="147">
        <f>ROUND(J121,2)</f>
        <v>0</v>
      </c>
      <c r="L30" s="41"/>
    </row>
    <row r="31" spans="2:12" s="1" customFormat="1" ht="6.95" customHeight="1">
      <c r="B31" s="41"/>
      <c r="D31" s="76"/>
      <c r="E31" s="76"/>
      <c r="F31" s="76"/>
      <c r="G31" s="76"/>
      <c r="H31" s="76"/>
      <c r="I31" s="145"/>
      <c r="J31" s="76"/>
      <c r="K31" s="76"/>
      <c r="L31" s="41"/>
    </row>
    <row r="32" spans="2:12" s="1" customFormat="1" ht="14.4" customHeight="1">
      <c r="B32" s="41"/>
      <c r="F32" s="148" t="s">
        <v>46</v>
      </c>
      <c r="I32" s="149" t="s">
        <v>45</v>
      </c>
      <c r="J32" s="148" t="s">
        <v>47</v>
      </c>
      <c r="L32" s="41"/>
    </row>
    <row r="33" spans="2:12" s="1" customFormat="1" ht="14.4" customHeight="1">
      <c r="B33" s="41"/>
      <c r="D33" s="150" t="s">
        <v>48</v>
      </c>
      <c r="E33" s="135" t="s">
        <v>49</v>
      </c>
      <c r="F33" s="151">
        <f>ROUND((SUM(BE121:BE157)),2)</f>
        <v>0</v>
      </c>
      <c r="I33" s="152">
        <v>0.21</v>
      </c>
      <c r="J33" s="151">
        <f>ROUND(((SUM(BE121:BE157))*I33),2)</f>
        <v>0</v>
      </c>
      <c r="L33" s="41"/>
    </row>
    <row r="34" spans="2:12" s="1" customFormat="1" ht="14.4" customHeight="1">
      <c r="B34" s="41"/>
      <c r="E34" s="135" t="s">
        <v>50</v>
      </c>
      <c r="F34" s="151">
        <f>ROUND((SUM(BF121:BF157)),2)</f>
        <v>0</v>
      </c>
      <c r="I34" s="152">
        <v>0.15</v>
      </c>
      <c r="J34" s="151">
        <f>ROUND(((SUM(BF121:BF157))*I34),2)</f>
        <v>0</v>
      </c>
      <c r="L34" s="41"/>
    </row>
    <row r="35" spans="2:12" s="1" customFormat="1" ht="14.4" customHeight="1" hidden="1">
      <c r="B35" s="41"/>
      <c r="E35" s="135" t="s">
        <v>51</v>
      </c>
      <c r="F35" s="151">
        <f>ROUND((SUM(BG121:BG157)),2)</f>
        <v>0</v>
      </c>
      <c r="I35" s="152">
        <v>0.21</v>
      </c>
      <c r="J35" s="151">
        <f>0</f>
        <v>0</v>
      </c>
      <c r="L35" s="41"/>
    </row>
    <row r="36" spans="2:12" s="1" customFormat="1" ht="14.4" customHeight="1" hidden="1">
      <c r="B36" s="41"/>
      <c r="E36" s="135" t="s">
        <v>52</v>
      </c>
      <c r="F36" s="151">
        <f>ROUND((SUM(BH121:BH157)),2)</f>
        <v>0</v>
      </c>
      <c r="I36" s="152">
        <v>0.15</v>
      </c>
      <c r="J36" s="151">
        <f>0</f>
        <v>0</v>
      </c>
      <c r="L36" s="41"/>
    </row>
    <row r="37" spans="2:12" s="1" customFormat="1" ht="14.4" customHeight="1" hidden="1">
      <c r="B37" s="41"/>
      <c r="E37" s="135" t="s">
        <v>53</v>
      </c>
      <c r="F37" s="151">
        <f>ROUND((SUM(BI121:BI157)),2)</f>
        <v>0</v>
      </c>
      <c r="I37" s="152">
        <v>0</v>
      </c>
      <c r="J37" s="151">
        <f>0</f>
        <v>0</v>
      </c>
      <c r="L37" s="41"/>
    </row>
    <row r="38" spans="2:12" s="1" customFormat="1" ht="6.95" customHeight="1">
      <c r="B38" s="41"/>
      <c r="I38" s="137"/>
      <c r="L38" s="41"/>
    </row>
    <row r="39" spans="2:12" s="1" customFormat="1" ht="25.4" customHeight="1">
      <c r="B39" s="41"/>
      <c r="C39" s="153"/>
      <c r="D39" s="154" t="s">
        <v>54</v>
      </c>
      <c r="E39" s="155"/>
      <c r="F39" s="155"/>
      <c r="G39" s="156" t="s">
        <v>55</v>
      </c>
      <c r="H39" s="157" t="s">
        <v>56</v>
      </c>
      <c r="I39" s="158"/>
      <c r="J39" s="159">
        <f>SUM(J30:J37)</f>
        <v>0</v>
      </c>
      <c r="K39" s="160"/>
      <c r="L39" s="41"/>
    </row>
    <row r="40" spans="2:12" s="1" customFormat="1" ht="14.4" customHeight="1">
      <c r="B40" s="41"/>
      <c r="I40" s="137"/>
      <c r="L40" s="41"/>
    </row>
    <row r="41" spans="2:12" ht="14.4" customHeight="1">
      <c r="B41" s="18"/>
      <c r="L41" s="18"/>
    </row>
    <row r="42" spans="2:12" ht="14.4" customHeight="1">
      <c r="B42" s="18"/>
      <c r="L42" s="18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41"/>
      <c r="D50" s="161" t="s">
        <v>57</v>
      </c>
      <c r="E50" s="162"/>
      <c r="F50" s="162"/>
      <c r="G50" s="161" t="s">
        <v>58</v>
      </c>
      <c r="H50" s="162"/>
      <c r="I50" s="163"/>
      <c r="J50" s="162"/>
      <c r="K50" s="162"/>
      <c r="L50" s="4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">
      <c r="B61" s="41"/>
      <c r="D61" s="164" t="s">
        <v>59</v>
      </c>
      <c r="E61" s="165"/>
      <c r="F61" s="166" t="s">
        <v>60</v>
      </c>
      <c r="G61" s="164" t="s">
        <v>59</v>
      </c>
      <c r="H61" s="165"/>
      <c r="I61" s="167"/>
      <c r="J61" s="168" t="s">
        <v>60</v>
      </c>
      <c r="K61" s="165"/>
      <c r="L61" s="41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">
      <c r="B65" s="41"/>
      <c r="D65" s="161" t="s">
        <v>61</v>
      </c>
      <c r="E65" s="162"/>
      <c r="F65" s="162"/>
      <c r="G65" s="161" t="s">
        <v>62</v>
      </c>
      <c r="H65" s="162"/>
      <c r="I65" s="163"/>
      <c r="J65" s="162"/>
      <c r="K65" s="162"/>
      <c r="L65" s="41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">
      <c r="B76" s="41"/>
      <c r="D76" s="164" t="s">
        <v>59</v>
      </c>
      <c r="E76" s="165"/>
      <c r="F76" s="166" t="s">
        <v>60</v>
      </c>
      <c r="G76" s="164" t="s">
        <v>59</v>
      </c>
      <c r="H76" s="165"/>
      <c r="I76" s="167"/>
      <c r="J76" s="168" t="s">
        <v>60</v>
      </c>
      <c r="K76" s="165"/>
      <c r="L76" s="41"/>
    </row>
    <row r="77" spans="2:12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1"/>
    </row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1"/>
    </row>
    <row r="82" spans="2:12" s="1" customFormat="1" ht="24.95" customHeight="1">
      <c r="B82" s="36"/>
      <c r="C82" s="21" t="s">
        <v>114</v>
      </c>
      <c r="D82" s="37"/>
      <c r="E82" s="37"/>
      <c r="F82" s="37"/>
      <c r="G82" s="37"/>
      <c r="H82" s="37"/>
      <c r="I82" s="137"/>
      <c r="J82" s="37"/>
      <c r="K82" s="37"/>
      <c r="L82" s="41"/>
    </row>
    <row r="83" spans="2:12" s="1" customFormat="1" ht="6.95" customHeight="1">
      <c r="B83" s="36"/>
      <c r="C83" s="37"/>
      <c r="D83" s="37"/>
      <c r="E83" s="37"/>
      <c r="F83" s="37"/>
      <c r="G83" s="37"/>
      <c r="H83" s="37"/>
      <c r="I83" s="137"/>
      <c r="J83" s="37"/>
      <c r="K83" s="37"/>
      <c r="L83" s="41"/>
    </row>
    <row r="84" spans="2:12" s="1" customFormat="1" ht="12" customHeight="1">
      <c r="B84" s="36"/>
      <c r="C84" s="30" t="s">
        <v>16</v>
      </c>
      <c r="D84" s="37"/>
      <c r="E84" s="37"/>
      <c r="F84" s="37"/>
      <c r="G84" s="37"/>
      <c r="H84" s="37"/>
      <c r="I84" s="137"/>
      <c r="J84" s="37"/>
      <c r="K84" s="37"/>
      <c r="L84" s="41"/>
    </row>
    <row r="85" spans="2:12" s="1" customFormat="1" ht="16.5" customHeight="1">
      <c r="B85" s="36"/>
      <c r="C85" s="37"/>
      <c r="D85" s="37"/>
      <c r="E85" s="175" t="str">
        <f>E7</f>
        <v>Obnova dvorních průčelí budovy gymnázia č.p. 304 ve Dvoře Králové nad Labem - I. etapa</v>
      </c>
      <c r="F85" s="30"/>
      <c r="G85" s="30"/>
      <c r="H85" s="30"/>
      <c r="I85" s="137"/>
      <c r="J85" s="37"/>
      <c r="K85" s="37"/>
      <c r="L85" s="41"/>
    </row>
    <row r="86" spans="2:12" s="1" customFormat="1" ht="12" customHeight="1">
      <c r="B86" s="36"/>
      <c r="C86" s="30" t="s">
        <v>110</v>
      </c>
      <c r="D86" s="37"/>
      <c r="E86" s="37"/>
      <c r="F86" s="37"/>
      <c r="G86" s="37"/>
      <c r="H86" s="37"/>
      <c r="I86" s="137"/>
      <c r="J86" s="37"/>
      <c r="K86" s="37"/>
      <c r="L86" s="41"/>
    </row>
    <row r="87" spans="2:12" s="1" customFormat="1" ht="16.5" customHeight="1">
      <c r="B87" s="36"/>
      <c r="C87" s="37"/>
      <c r="D87" s="37"/>
      <c r="E87" s="69" t="str">
        <f>E9</f>
        <v>2014_15 - dešťová kanalizace</v>
      </c>
      <c r="F87" s="37"/>
      <c r="G87" s="37"/>
      <c r="H87" s="37"/>
      <c r="I87" s="137"/>
      <c r="J87" s="37"/>
      <c r="K87" s="37"/>
      <c r="L87" s="41"/>
    </row>
    <row r="88" spans="2:12" s="1" customFormat="1" ht="6.95" customHeight="1">
      <c r="B88" s="36"/>
      <c r="C88" s="37"/>
      <c r="D88" s="37"/>
      <c r="E88" s="37"/>
      <c r="F88" s="37"/>
      <c r="G88" s="37"/>
      <c r="H88" s="37"/>
      <c r="I88" s="137"/>
      <c r="J88" s="37"/>
      <c r="K88" s="37"/>
      <c r="L88" s="41"/>
    </row>
    <row r="89" spans="2:12" s="1" customFormat="1" ht="12" customHeight="1">
      <c r="B89" s="36"/>
      <c r="C89" s="30" t="s">
        <v>22</v>
      </c>
      <c r="D89" s="37"/>
      <c r="E89" s="37"/>
      <c r="F89" s="25" t="str">
        <f>F12</f>
        <v xml:space="preserve"> </v>
      </c>
      <c r="G89" s="37"/>
      <c r="H89" s="37"/>
      <c r="I89" s="140" t="s">
        <v>24</v>
      </c>
      <c r="J89" s="72" t="str">
        <f>IF(J12="","",J12)</f>
        <v>11. 1. 2021</v>
      </c>
      <c r="K89" s="37"/>
      <c r="L89" s="41"/>
    </row>
    <row r="90" spans="2:12" s="1" customFormat="1" ht="6.95" customHeight="1">
      <c r="B90" s="36"/>
      <c r="C90" s="37"/>
      <c r="D90" s="37"/>
      <c r="E90" s="37"/>
      <c r="F90" s="37"/>
      <c r="G90" s="37"/>
      <c r="H90" s="37"/>
      <c r="I90" s="137"/>
      <c r="J90" s="37"/>
      <c r="K90" s="37"/>
      <c r="L90" s="41"/>
    </row>
    <row r="91" spans="2:12" s="1" customFormat="1" ht="27.9" customHeight="1">
      <c r="B91" s="36"/>
      <c r="C91" s="30" t="s">
        <v>28</v>
      </c>
      <c r="D91" s="37"/>
      <c r="E91" s="37"/>
      <c r="F91" s="25" t="str">
        <f>E15</f>
        <v>Město Dvůr Králové nad Labem</v>
      </c>
      <c r="G91" s="37"/>
      <c r="H91" s="37"/>
      <c r="I91" s="140" t="s">
        <v>36</v>
      </c>
      <c r="J91" s="34" t="str">
        <f>E21</f>
        <v>Ing. Miloš Kudrnovský</v>
      </c>
      <c r="K91" s="37"/>
      <c r="L91" s="41"/>
    </row>
    <row r="92" spans="2:12" s="1" customFormat="1" ht="27.9" customHeight="1">
      <c r="B92" s="36"/>
      <c r="C92" s="30" t="s">
        <v>34</v>
      </c>
      <c r="D92" s="37"/>
      <c r="E92" s="37"/>
      <c r="F92" s="25" t="str">
        <f>IF(E18="","",E18)</f>
        <v>Vyplň údaj</v>
      </c>
      <c r="G92" s="37"/>
      <c r="H92" s="37"/>
      <c r="I92" s="140" t="s">
        <v>39</v>
      </c>
      <c r="J92" s="34" t="str">
        <f>E24</f>
        <v>Ing. Miloš Kudrnovský</v>
      </c>
      <c r="K92" s="37"/>
      <c r="L92" s="41"/>
    </row>
    <row r="93" spans="2:12" s="1" customFormat="1" ht="10.3" customHeight="1">
      <c r="B93" s="36"/>
      <c r="C93" s="37"/>
      <c r="D93" s="37"/>
      <c r="E93" s="37"/>
      <c r="F93" s="37"/>
      <c r="G93" s="37"/>
      <c r="H93" s="37"/>
      <c r="I93" s="137"/>
      <c r="J93" s="37"/>
      <c r="K93" s="37"/>
      <c r="L93" s="41"/>
    </row>
    <row r="94" spans="2:12" s="1" customFormat="1" ht="29.25" customHeight="1">
      <c r="B94" s="36"/>
      <c r="C94" s="176" t="s">
        <v>115</v>
      </c>
      <c r="D94" s="177"/>
      <c r="E94" s="177"/>
      <c r="F94" s="177"/>
      <c r="G94" s="177"/>
      <c r="H94" s="177"/>
      <c r="I94" s="178"/>
      <c r="J94" s="179" t="s">
        <v>116</v>
      </c>
      <c r="K94" s="177"/>
      <c r="L94" s="41"/>
    </row>
    <row r="95" spans="2:12" s="1" customFormat="1" ht="10.3" customHeight="1">
      <c r="B95" s="36"/>
      <c r="C95" s="37"/>
      <c r="D95" s="37"/>
      <c r="E95" s="37"/>
      <c r="F95" s="37"/>
      <c r="G95" s="37"/>
      <c r="H95" s="37"/>
      <c r="I95" s="137"/>
      <c r="J95" s="37"/>
      <c r="K95" s="37"/>
      <c r="L95" s="41"/>
    </row>
    <row r="96" spans="2:47" s="1" customFormat="1" ht="22.8" customHeight="1">
      <c r="B96" s="36"/>
      <c r="C96" s="180" t="s">
        <v>117</v>
      </c>
      <c r="D96" s="37"/>
      <c r="E96" s="37"/>
      <c r="F96" s="37"/>
      <c r="G96" s="37"/>
      <c r="H96" s="37"/>
      <c r="I96" s="137"/>
      <c r="J96" s="103">
        <f>J121</f>
        <v>0</v>
      </c>
      <c r="K96" s="37"/>
      <c r="L96" s="41"/>
      <c r="AU96" s="15" t="s">
        <v>118</v>
      </c>
    </row>
    <row r="97" spans="2:12" s="8" customFormat="1" ht="24.95" customHeight="1">
      <c r="B97" s="181"/>
      <c r="C97" s="182"/>
      <c r="D97" s="183" t="s">
        <v>120</v>
      </c>
      <c r="E97" s="184"/>
      <c r="F97" s="184"/>
      <c r="G97" s="184"/>
      <c r="H97" s="184"/>
      <c r="I97" s="185"/>
      <c r="J97" s="186">
        <f>J122</f>
        <v>0</v>
      </c>
      <c r="K97" s="182"/>
      <c r="L97" s="187"/>
    </row>
    <row r="98" spans="2:12" s="9" customFormat="1" ht="19.9" customHeight="1">
      <c r="B98" s="188"/>
      <c r="C98" s="189"/>
      <c r="D98" s="190" t="s">
        <v>121</v>
      </c>
      <c r="E98" s="191"/>
      <c r="F98" s="191"/>
      <c r="G98" s="191"/>
      <c r="H98" s="191"/>
      <c r="I98" s="192"/>
      <c r="J98" s="193">
        <f>J123</f>
        <v>0</v>
      </c>
      <c r="K98" s="189"/>
      <c r="L98" s="194"/>
    </row>
    <row r="99" spans="2:12" s="9" customFormat="1" ht="19.9" customHeight="1">
      <c r="B99" s="188"/>
      <c r="C99" s="189"/>
      <c r="D99" s="190" t="s">
        <v>408</v>
      </c>
      <c r="E99" s="191"/>
      <c r="F99" s="191"/>
      <c r="G99" s="191"/>
      <c r="H99" s="191"/>
      <c r="I99" s="192"/>
      <c r="J99" s="193">
        <f>J136</f>
        <v>0</v>
      </c>
      <c r="K99" s="189"/>
      <c r="L99" s="194"/>
    </row>
    <row r="100" spans="2:12" s="9" customFormat="1" ht="19.9" customHeight="1">
      <c r="B100" s="188"/>
      <c r="C100" s="189"/>
      <c r="D100" s="190" t="s">
        <v>409</v>
      </c>
      <c r="E100" s="191"/>
      <c r="F100" s="191"/>
      <c r="G100" s="191"/>
      <c r="H100" s="191"/>
      <c r="I100" s="192"/>
      <c r="J100" s="193">
        <f>J152</f>
        <v>0</v>
      </c>
      <c r="K100" s="189"/>
      <c r="L100" s="194"/>
    </row>
    <row r="101" spans="2:12" s="9" customFormat="1" ht="19.9" customHeight="1">
      <c r="B101" s="188"/>
      <c r="C101" s="189"/>
      <c r="D101" s="190" t="s">
        <v>125</v>
      </c>
      <c r="E101" s="191"/>
      <c r="F101" s="191"/>
      <c r="G101" s="191"/>
      <c r="H101" s="191"/>
      <c r="I101" s="192"/>
      <c r="J101" s="193">
        <f>J156</f>
        <v>0</v>
      </c>
      <c r="K101" s="189"/>
      <c r="L101" s="194"/>
    </row>
    <row r="102" spans="2:12" s="1" customFormat="1" ht="21.8" customHeight="1">
      <c r="B102" s="36"/>
      <c r="C102" s="37"/>
      <c r="D102" s="37"/>
      <c r="E102" s="37"/>
      <c r="F102" s="37"/>
      <c r="G102" s="37"/>
      <c r="H102" s="37"/>
      <c r="I102" s="137"/>
      <c r="J102" s="37"/>
      <c r="K102" s="37"/>
      <c r="L102" s="41"/>
    </row>
    <row r="103" spans="2:12" s="1" customFormat="1" ht="6.95" customHeight="1">
      <c r="B103" s="59"/>
      <c r="C103" s="60"/>
      <c r="D103" s="60"/>
      <c r="E103" s="60"/>
      <c r="F103" s="60"/>
      <c r="G103" s="60"/>
      <c r="H103" s="60"/>
      <c r="I103" s="171"/>
      <c r="J103" s="60"/>
      <c r="K103" s="60"/>
      <c r="L103" s="41"/>
    </row>
    <row r="107" spans="2:12" s="1" customFormat="1" ht="6.95" customHeight="1">
      <c r="B107" s="61"/>
      <c r="C107" s="62"/>
      <c r="D107" s="62"/>
      <c r="E107" s="62"/>
      <c r="F107" s="62"/>
      <c r="G107" s="62"/>
      <c r="H107" s="62"/>
      <c r="I107" s="174"/>
      <c r="J107" s="62"/>
      <c r="K107" s="62"/>
      <c r="L107" s="41"/>
    </row>
    <row r="108" spans="2:12" s="1" customFormat="1" ht="24.95" customHeight="1">
      <c r="B108" s="36"/>
      <c r="C108" s="21" t="s">
        <v>130</v>
      </c>
      <c r="D108" s="37"/>
      <c r="E108" s="37"/>
      <c r="F108" s="37"/>
      <c r="G108" s="37"/>
      <c r="H108" s="37"/>
      <c r="I108" s="137"/>
      <c r="J108" s="37"/>
      <c r="K108" s="37"/>
      <c r="L108" s="41"/>
    </row>
    <row r="109" spans="2:12" s="1" customFormat="1" ht="6.95" customHeight="1">
      <c r="B109" s="36"/>
      <c r="C109" s="37"/>
      <c r="D109" s="37"/>
      <c r="E109" s="37"/>
      <c r="F109" s="37"/>
      <c r="G109" s="37"/>
      <c r="H109" s="37"/>
      <c r="I109" s="137"/>
      <c r="J109" s="37"/>
      <c r="K109" s="37"/>
      <c r="L109" s="41"/>
    </row>
    <row r="110" spans="2:12" s="1" customFormat="1" ht="12" customHeight="1">
      <c r="B110" s="36"/>
      <c r="C110" s="30" t="s">
        <v>16</v>
      </c>
      <c r="D110" s="37"/>
      <c r="E110" s="37"/>
      <c r="F110" s="37"/>
      <c r="G110" s="37"/>
      <c r="H110" s="37"/>
      <c r="I110" s="137"/>
      <c r="J110" s="37"/>
      <c r="K110" s="37"/>
      <c r="L110" s="41"/>
    </row>
    <row r="111" spans="2:12" s="1" customFormat="1" ht="16.5" customHeight="1">
      <c r="B111" s="36"/>
      <c r="C111" s="37"/>
      <c r="D111" s="37"/>
      <c r="E111" s="175" t="str">
        <f>E7</f>
        <v>Obnova dvorních průčelí budovy gymnázia č.p. 304 ve Dvoře Králové nad Labem - I. etapa</v>
      </c>
      <c r="F111" s="30"/>
      <c r="G111" s="30"/>
      <c r="H111" s="30"/>
      <c r="I111" s="137"/>
      <c r="J111" s="37"/>
      <c r="K111" s="37"/>
      <c r="L111" s="41"/>
    </row>
    <row r="112" spans="2:12" s="1" customFormat="1" ht="12" customHeight="1">
      <c r="B112" s="36"/>
      <c r="C112" s="30" t="s">
        <v>110</v>
      </c>
      <c r="D112" s="37"/>
      <c r="E112" s="37"/>
      <c r="F112" s="37"/>
      <c r="G112" s="37"/>
      <c r="H112" s="37"/>
      <c r="I112" s="137"/>
      <c r="J112" s="37"/>
      <c r="K112" s="37"/>
      <c r="L112" s="41"/>
    </row>
    <row r="113" spans="2:12" s="1" customFormat="1" ht="16.5" customHeight="1">
      <c r="B113" s="36"/>
      <c r="C113" s="37"/>
      <c r="D113" s="37"/>
      <c r="E113" s="69" t="str">
        <f>E9</f>
        <v>2014_15 - dešťová kanalizace</v>
      </c>
      <c r="F113" s="37"/>
      <c r="G113" s="37"/>
      <c r="H113" s="37"/>
      <c r="I113" s="137"/>
      <c r="J113" s="37"/>
      <c r="K113" s="37"/>
      <c r="L113" s="41"/>
    </row>
    <row r="114" spans="2:12" s="1" customFormat="1" ht="6.95" customHeight="1">
      <c r="B114" s="36"/>
      <c r="C114" s="37"/>
      <c r="D114" s="37"/>
      <c r="E114" s="37"/>
      <c r="F114" s="37"/>
      <c r="G114" s="37"/>
      <c r="H114" s="37"/>
      <c r="I114" s="137"/>
      <c r="J114" s="37"/>
      <c r="K114" s="37"/>
      <c r="L114" s="41"/>
    </row>
    <row r="115" spans="2:12" s="1" customFormat="1" ht="12" customHeight="1">
      <c r="B115" s="36"/>
      <c r="C115" s="30" t="s">
        <v>22</v>
      </c>
      <c r="D115" s="37"/>
      <c r="E115" s="37"/>
      <c r="F115" s="25" t="str">
        <f>F12</f>
        <v xml:space="preserve"> </v>
      </c>
      <c r="G115" s="37"/>
      <c r="H115" s="37"/>
      <c r="I115" s="140" t="s">
        <v>24</v>
      </c>
      <c r="J115" s="72" t="str">
        <f>IF(J12="","",J12)</f>
        <v>11. 1. 2021</v>
      </c>
      <c r="K115" s="37"/>
      <c r="L115" s="41"/>
    </row>
    <row r="116" spans="2:12" s="1" customFormat="1" ht="6.95" customHeight="1">
      <c r="B116" s="36"/>
      <c r="C116" s="37"/>
      <c r="D116" s="37"/>
      <c r="E116" s="37"/>
      <c r="F116" s="37"/>
      <c r="G116" s="37"/>
      <c r="H116" s="37"/>
      <c r="I116" s="137"/>
      <c r="J116" s="37"/>
      <c r="K116" s="37"/>
      <c r="L116" s="41"/>
    </row>
    <row r="117" spans="2:12" s="1" customFormat="1" ht="27.9" customHeight="1">
      <c r="B117" s="36"/>
      <c r="C117" s="30" t="s">
        <v>28</v>
      </c>
      <c r="D117" s="37"/>
      <c r="E117" s="37"/>
      <c r="F117" s="25" t="str">
        <f>E15</f>
        <v>Město Dvůr Králové nad Labem</v>
      </c>
      <c r="G117" s="37"/>
      <c r="H117" s="37"/>
      <c r="I117" s="140" t="s">
        <v>36</v>
      </c>
      <c r="J117" s="34" t="str">
        <f>E21</f>
        <v>Ing. Miloš Kudrnovský</v>
      </c>
      <c r="K117" s="37"/>
      <c r="L117" s="41"/>
    </row>
    <row r="118" spans="2:12" s="1" customFormat="1" ht="27.9" customHeight="1">
      <c r="B118" s="36"/>
      <c r="C118" s="30" t="s">
        <v>34</v>
      </c>
      <c r="D118" s="37"/>
      <c r="E118" s="37"/>
      <c r="F118" s="25" t="str">
        <f>IF(E18="","",E18)</f>
        <v>Vyplň údaj</v>
      </c>
      <c r="G118" s="37"/>
      <c r="H118" s="37"/>
      <c r="I118" s="140" t="s">
        <v>39</v>
      </c>
      <c r="J118" s="34" t="str">
        <f>E24</f>
        <v>Ing. Miloš Kudrnovský</v>
      </c>
      <c r="K118" s="37"/>
      <c r="L118" s="41"/>
    </row>
    <row r="119" spans="2:12" s="1" customFormat="1" ht="10.3" customHeight="1">
      <c r="B119" s="36"/>
      <c r="C119" s="37"/>
      <c r="D119" s="37"/>
      <c r="E119" s="37"/>
      <c r="F119" s="37"/>
      <c r="G119" s="37"/>
      <c r="H119" s="37"/>
      <c r="I119" s="137"/>
      <c r="J119" s="37"/>
      <c r="K119" s="37"/>
      <c r="L119" s="41"/>
    </row>
    <row r="120" spans="2:20" s="10" customFormat="1" ht="29.25" customHeight="1">
      <c r="B120" s="195"/>
      <c r="C120" s="196" t="s">
        <v>131</v>
      </c>
      <c r="D120" s="197" t="s">
        <v>69</v>
      </c>
      <c r="E120" s="197" t="s">
        <v>65</v>
      </c>
      <c r="F120" s="197" t="s">
        <v>66</v>
      </c>
      <c r="G120" s="197" t="s">
        <v>132</v>
      </c>
      <c r="H120" s="197" t="s">
        <v>133</v>
      </c>
      <c r="I120" s="198" t="s">
        <v>134</v>
      </c>
      <c r="J120" s="199" t="s">
        <v>116</v>
      </c>
      <c r="K120" s="200" t="s">
        <v>135</v>
      </c>
      <c r="L120" s="201"/>
      <c r="M120" s="93" t="s">
        <v>1</v>
      </c>
      <c r="N120" s="94" t="s">
        <v>48</v>
      </c>
      <c r="O120" s="94" t="s">
        <v>136</v>
      </c>
      <c r="P120" s="94" t="s">
        <v>137</v>
      </c>
      <c r="Q120" s="94" t="s">
        <v>138</v>
      </c>
      <c r="R120" s="94" t="s">
        <v>139</v>
      </c>
      <c r="S120" s="94" t="s">
        <v>140</v>
      </c>
      <c r="T120" s="95" t="s">
        <v>141</v>
      </c>
    </row>
    <row r="121" spans="2:63" s="1" customFormat="1" ht="22.8" customHeight="1">
      <c r="B121" s="36"/>
      <c r="C121" s="100" t="s">
        <v>142</v>
      </c>
      <c r="D121" s="37"/>
      <c r="E121" s="37"/>
      <c r="F121" s="37"/>
      <c r="G121" s="37"/>
      <c r="H121" s="37"/>
      <c r="I121" s="137"/>
      <c r="J121" s="202">
        <f>BK121</f>
        <v>0</v>
      </c>
      <c r="K121" s="37"/>
      <c r="L121" s="41"/>
      <c r="M121" s="96"/>
      <c r="N121" s="97"/>
      <c r="O121" s="97"/>
      <c r="P121" s="203">
        <f>P122</f>
        <v>0</v>
      </c>
      <c r="Q121" s="97"/>
      <c r="R121" s="203">
        <f>R122</f>
        <v>0.6562129999999999</v>
      </c>
      <c r="S121" s="97"/>
      <c r="T121" s="204">
        <f>T122</f>
        <v>4.263999999999999</v>
      </c>
      <c r="AT121" s="15" t="s">
        <v>83</v>
      </c>
      <c r="AU121" s="15" t="s">
        <v>118</v>
      </c>
      <c r="BK121" s="205">
        <f>BK122</f>
        <v>0</v>
      </c>
    </row>
    <row r="122" spans="2:63" s="11" customFormat="1" ht="25.9" customHeight="1">
      <c r="B122" s="206"/>
      <c r="C122" s="207"/>
      <c r="D122" s="208" t="s">
        <v>83</v>
      </c>
      <c r="E122" s="209" t="s">
        <v>164</v>
      </c>
      <c r="F122" s="209" t="s">
        <v>165</v>
      </c>
      <c r="G122" s="207"/>
      <c r="H122" s="207"/>
      <c r="I122" s="210"/>
      <c r="J122" s="211">
        <f>BK122</f>
        <v>0</v>
      </c>
      <c r="K122" s="207"/>
      <c r="L122" s="212"/>
      <c r="M122" s="213"/>
      <c r="N122" s="214"/>
      <c r="O122" s="214"/>
      <c r="P122" s="215">
        <f>P123+P136+P152+P156</f>
        <v>0</v>
      </c>
      <c r="Q122" s="214"/>
      <c r="R122" s="215">
        <f>R123+R136+R152+R156</f>
        <v>0.6562129999999999</v>
      </c>
      <c r="S122" s="214"/>
      <c r="T122" s="216">
        <f>T123+T136+T152+T156</f>
        <v>4.263999999999999</v>
      </c>
      <c r="AR122" s="217" t="s">
        <v>21</v>
      </c>
      <c r="AT122" s="218" t="s">
        <v>83</v>
      </c>
      <c r="AU122" s="218" t="s">
        <v>84</v>
      </c>
      <c r="AY122" s="217" t="s">
        <v>145</v>
      </c>
      <c r="BK122" s="219">
        <f>BK123+BK136+BK152+BK156</f>
        <v>0</v>
      </c>
    </row>
    <row r="123" spans="2:63" s="11" customFormat="1" ht="22.8" customHeight="1">
      <c r="B123" s="206"/>
      <c r="C123" s="207"/>
      <c r="D123" s="208" t="s">
        <v>83</v>
      </c>
      <c r="E123" s="245" t="s">
        <v>21</v>
      </c>
      <c r="F123" s="245" t="s">
        <v>166</v>
      </c>
      <c r="G123" s="207"/>
      <c r="H123" s="207"/>
      <c r="I123" s="210"/>
      <c r="J123" s="246">
        <f>BK123</f>
        <v>0</v>
      </c>
      <c r="K123" s="207"/>
      <c r="L123" s="212"/>
      <c r="M123" s="213"/>
      <c r="N123" s="214"/>
      <c r="O123" s="214"/>
      <c r="P123" s="215">
        <f>SUM(P124:P135)</f>
        <v>0</v>
      </c>
      <c r="Q123" s="214"/>
      <c r="R123" s="215">
        <f>SUM(R124:R135)</f>
        <v>0.023155000000000002</v>
      </c>
      <c r="S123" s="214"/>
      <c r="T123" s="216">
        <f>SUM(T124:T135)</f>
        <v>0</v>
      </c>
      <c r="AR123" s="217" t="s">
        <v>21</v>
      </c>
      <c r="AT123" s="218" t="s">
        <v>83</v>
      </c>
      <c r="AU123" s="218" t="s">
        <v>21</v>
      </c>
      <c r="AY123" s="217" t="s">
        <v>145</v>
      </c>
      <c r="BK123" s="219">
        <f>SUM(BK124:BK135)</f>
        <v>0</v>
      </c>
    </row>
    <row r="124" spans="2:65" s="1" customFormat="1" ht="24" customHeight="1">
      <c r="B124" s="36"/>
      <c r="C124" s="220" t="s">
        <v>228</v>
      </c>
      <c r="D124" s="220" t="s">
        <v>147</v>
      </c>
      <c r="E124" s="221" t="s">
        <v>410</v>
      </c>
      <c r="F124" s="222" t="s">
        <v>411</v>
      </c>
      <c r="G124" s="223" t="s">
        <v>169</v>
      </c>
      <c r="H124" s="224">
        <v>54.27</v>
      </c>
      <c r="I124" s="225"/>
      <c r="J124" s="226">
        <f>ROUND(I124*H124,2)</f>
        <v>0</v>
      </c>
      <c r="K124" s="222" t="s">
        <v>162</v>
      </c>
      <c r="L124" s="41"/>
      <c r="M124" s="227" t="s">
        <v>1</v>
      </c>
      <c r="N124" s="228" t="s">
        <v>49</v>
      </c>
      <c r="O124" s="84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AR124" s="231" t="s">
        <v>151</v>
      </c>
      <c r="AT124" s="231" t="s">
        <v>147</v>
      </c>
      <c r="AU124" s="231" t="s">
        <v>93</v>
      </c>
      <c r="AY124" s="15" t="s">
        <v>145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5" t="s">
        <v>21</v>
      </c>
      <c r="BK124" s="232">
        <f>ROUND(I124*H124,2)</f>
        <v>0</v>
      </c>
      <c r="BL124" s="15" t="s">
        <v>151</v>
      </c>
      <c r="BM124" s="231" t="s">
        <v>412</v>
      </c>
    </row>
    <row r="125" spans="2:51" s="12" customFormat="1" ht="12">
      <c r="B125" s="233"/>
      <c r="C125" s="234"/>
      <c r="D125" s="235" t="s">
        <v>157</v>
      </c>
      <c r="E125" s="236" t="s">
        <v>1</v>
      </c>
      <c r="F125" s="237" t="s">
        <v>413</v>
      </c>
      <c r="G125" s="234"/>
      <c r="H125" s="238">
        <v>54.27</v>
      </c>
      <c r="I125" s="239"/>
      <c r="J125" s="234"/>
      <c r="K125" s="234"/>
      <c r="L125" s="240"/>
      <c r="M125" s="241"/>
      <c r="N125" s="242"/>
      <c r="O125" s="242"/>
      <c r="P125" s="242"/>
      <c r="Q125" s="242"/>
      <c r="R125" s="242"/>
      <c r="S125" s="242"/>
      <c r="T125" s="243"/>
      <c r="AT125" s="244" t="s">
        <v>157</v>
      </c>
      <c r="AU125" s="244" t="s">
        <v>93</v>
      </c>
      <c r="AV125" s="12" t="s">
        <v>93</v>
      </c>
      <c r="AW125" s="12" t="s">
        <v>38</v>
      </c>
      <c r="AX125" s="12" t="s">
        <v>21</v>
      </c>
      <c r="AY125" s="244" t="s">
        <v>145</v>
      </c>
    </row>
    <row r="126" spans="2:65" s="1" customFormat="1" ht="24" customHeight="1">
      <c r="B126" s="36"/>
      <c r="C126" s="220" t="s">
        <v>308</v>
      </c>
      <c r="D126" s="220" t="s">
        <v>147</v>
      </c>
      <c r="E126" s="221" t="s">
        <v>414</v>
      </c>
      <c r="F126" s="222" t="s">
        <v>415</v>
      </c>
      <c r="G126" s="223" t="s">
        <v>169</v>
      </c>
      <c r="H126" s="224">
        <v>54.27</v>
      </c>
      <c r="I126" s="225"/>
      <c r="J126" s="226">
        <f>ROUND(I126*H126,2)</f>
        <v>0</v>
      </c>
      <c r="K126" s="222" t="s">
        <v>162</v>
      </c>
      <c r="L126" s="41"/>
      <c r="M126" s="227" t="s">
        <v>1</v>
      </c>
      <c r="N126" s="228" t="s">
        <v>49</v>
      </c>
      <c r="O126" s="84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AR126" s="231" t="s">
        <v>151</v>
      </c>
      <c r="AT126" s="231" t="s">
        <v>147</v>
      </c>
      <c r="AU126" s="231" t="s">
        <v>93</v>
      </c>
      <c r="AY126" s="15" t="s">
        <v>145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5" t="s">
        <v>21</v>
      </c>
      <c r="BK126" s="232">
        <f>ROUND(I126*H126,2)</f>
        <v>0</v>
      </c>
      <c r="BL126" s="15" t="s">
        <v>151</v>
      </c>
      <c r="BM126" s="231" t="s">
        <v>416</v>
      </c>
    </row>
    <row r="127" spans="2:51" s="12" customFormat="1" ht="12">
      <c r="B127" s="233"/>
      <c r="C127" s="234"/>
      <c r="D127" s="235" t="s">
        <v>157</v>
      </c>
      <c r="E127" s="236" t="s">
        <v>1</v>
      </c>
      <c r="F127" s="237" t="s">
        <v>413</v>
      </c>
      <c r="G127" s="234"/>
      <c r="H127" s="238">
        <v>54.27</v>
      </c>
      <c r="I127" s="239"/>
      <c r="J127" s="234"/>
      <c r="K127" s="234"/>
      <c r="L127" s="240"/>
      <c r="M127" s="241"/>
      <c r="N127" s="242"/>
      <c r="O127" s="242"/>
      <c r="P127" s="242"/>
      <c r="Q127" s="242"/>
      <c r="R127" s="242"/>
      <c r="S127" s="242"/>
      <c r="T127" s="243"/>
      <c r="AT127" s="244" t="s">
        <v>157</v>
      </c>
      <c r="AU127" s="244" t="s">
        <v>93</v>
      </c>
      <c r="AV127" s="12" t="s">
        <v>93</v>
      </c>
      <c r="AW127" s="12" t="s">
        <v>38</v>
      </c>
      <c r="AX127" s="12" t="s">
        <v>21</v>
      </c>
      <c r="AY127" s="244" t="s">
        <v>145</v>
      </c>
    </row>
    <row r="128" spans="2:65" s="1" customFormat="1" ht="24" customHeight="1">
      <c r="B128" s="36"/>
      <c r="C128" s="220" t="s">
        <v>271</v>
      </c>
      <c r="D128" s="220" t="s">
        <v>147</v>
      </c>
      <c r="E128" s="221" t="s">
        <v>386</v>
      </c>
      <c r="F128" s="222" t="s">
        <v>387</v>
      </c>
      <c r="G128" s="223" t="s">
        <v>150</v>
      </c>
      <c r="H128" s="224">
        <v>14.472</v>
      </c>
      <c r="I128" s="225"/>
      <c r="J128" s="226">
        <f>ROUND(I128*H128,2)</f>
        <v>0</v>
      </c>
      <c r="K128" s="222" t="s">
        <v>162</v>
      </c>
      <c r="L128" s="41"/>
      <c r="M128" s="227" t="s">
        <v>1</v>
      </c>
      <c r="N128" s="228" t="s">
        <v>49</v>
      </c>
      <c r="O128" s="84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AR128" s="231" t="s">
        <v>151</v>
      </c>
      <c r="AT128" s="231" t="s">
        <v>147</v>
      </c>
      <c r="AU128" s="231" t="s">
        <v>93</v>
      </c>
      <c r="AY128" s="15" t="s">
        <v>145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5" t="s">
        <v>21</v>
      </c>
      <c r="BK128" s="232">
        <f>ROUND(I128*H128,2)</f>
        <v>0</v>
      </c>
      <c r="BL128" s="15" t="s">
        <v>151</v>
      </c>
      <c r="BM128" s="231" t="s">
        <v>417</v>
      </c>
    </row>
    <row r="129" spans="2:51" s="12" customFormat="1" ht="12">
      <c r="B129" s="233"/>
      <c r="C129" s="234"/>
      <c r="D129" s="235" t="s">
        <v>157</v>
      </c>
      <c r="E129" s="236" t="s">
        <v>1</v>
      </c>
      <c r="F129" s="237" t="s">
        <v>418</v>
      </c>
      <c r="G129" s="234"/>
      <c r="H129" s="238">
        <v>14.472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AT129" s="244" t="s">
        <v>157</v>
      </c>
      <c r="AU129" s="244" t="s">
        <v>93</v>
      </c>
      <c r="AV129" s="12" t="s">
        <v>93</v>
      </c>
      <c r="AW129" s="12" t="s">
        <v>38</v>
      </c>
      <c r="AX129" s="12" t="s">
        <v>21</v>
      </c>
      <c r="AY129" s="244" t="s">
        <v>145</v>
      </c>
    </row>
    <row r="130" spans="2:65" s="1" customFormat="1" ht="24" customHeight="1">
      <c r="B130" s="36"/>
      <c r="C130" s="220" t="s">
        <v>301</v>
      </c>
      <c r="D130" s="220" t="s">
        <v>147</v>
      </c>
      <c r="E130" s="221" t="s">
        <v>186</v>
      </c>
      <c r="F130" s="222" t="s">
        <v>187</v>
      </c>
      <c r="G130" s="223" t="s">
        <v>169</v>
      </c>
      <c r="H130" s="224">
        <v>39.798</v>
      </c>
      <c r="I130" s="225"/>
      <c r="J130" s="226">
        <f>ROUND(I130*H130,2)</f>
        <v>0</v>
      </c>
      <c r="K130" s="222" t="s">
        <v>162</v>
      </c>
      <c r="L130" s="41"/>
      <c r="M130" s="227" t="s">
        <v>1</v>
      </c>
      <c r="N130" s="228" t="s">
        <v>49</v>
      </c>
      <c r="O130" s="84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AR130" s="231" t="s">
        <v>151</v>
      </c>
      <c r="AT130" s="231" t="s">
        <v>147</v>
      </c>
      <c r="AU130" s="231" t="s">
        <v>93</v>
      </c>
      <c r="AY130" s="15" t="s">
        <v>145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5" t="s">
        <v>21</v>
      </c>
      <c r="BK130" s="232">
        <f>ROUND(I130*H130,2)</f>
        <v>0</v>
      </c>
      <c r="BL130" s="15" t="s">
        <v>151</v>
      </c>
      <c r="BM130" s="231" t="s">
        <v>419</v>
      </c>
    </row>
    <row r="131" spans="2:51" s="12" customFormat="1" ht="12">
      <c r="B131" s="233"/>
      <c r="C131" s="234"/>
      <c r="D131" s="235" t="s">
        <v>157</v>
      </c>
      <c r="E131" s="236" t="s">
        <v>1</v>
      </c>
      <c r="F131" s="237" t="s">
        <v>420</v>
      </c>
      <c r="G131" s="234"/>
      <c r="H131" s="238">
        <v>39.798</v>
      </c>
      <c r="I131" s="239"/>
      <c r="J131" s="234"/>
      <c r="K131" s="234"/>
      <c r="L131" s="240"/>
      <c r="M131" s="241"/>
      <c r="N131" s="242"/>
      <c r="O131" s="242"/>
      <c r="P131" s="242"/>
      <c r="Q131" s="242"/>
      <c r="R131" s="242"/>
      <c r="S131" s="242"/>
      <c r="T131" s="243"/>
      <c r="AT131" s="244" t="s">
        <v>157</v>
      </c>
      <c r="AU131" s="244" t="s">
        <v>93</v>
      </c>
      <c r="AV131" s="12" t="s">
        <v>93</v>
      </c>
      <c r="AW131" s="12" t="s">
        <v>38</v>
      </c>
      <c r="AX131" s="12" t="s">
        <v>21</v>
      </c>
      <c r="AY131" s="244" t="s">
        <v>145</v>
      </c>
    </row>
    <row r="132" spans="2:65" s="1" customFormat="1" ht="24" customHeight="1">
      <c r="B132" s="36"/>
      <c r="C132" s="220" t="s">
        <v>8</v>
      </c>
      <c r="D132" s="220" t="s">
        <v>147</v>
      </c>
      <c r="E132" s="221" t="s">
        <v>421</v>
      </c>
      <c r="F132" s="222" t="s">
        <v>422</v>
      </c>
      <c r="G132" s="223" t="s">
        <v>169</v>
      </c>
      <c r="H132" s="224">
        <v>14.472</v>
      </c>
      <c r="I132" s="225"/>
      <c r="J132" s="226">
        <f>ROUND(I132*H132,2)</f>
        <v>0</v>
      </c>
      <c r="K132" s="222" t="s">
        <v>162</v>
      </c>
      <c r="L132" s="41"/>
      <c r="M132" s="227" t="s">
        <v>1</v>
      </c>
      <c r="N132" s="228" t="s">
        <v>49</v>
      </c>
      <c r="O132" s="84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AR132" s="231" t="s">
        <v>151</v>
      </c>
      <c r="AT132" s="231" t="s">
        <v>147</v>
      </c>
      <c r="AU132" s="231" t="s">
        <v>93</v>
      </c>
      <c r="AY132" s="15" t="s">
        <v>145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5" t="s">
        <v>21</v>
      </c>
      <c r="BK132" s="232">
        <f>ROUND(I132*H132,2)</f>
        <v>0</v>
      </c>
      <c r="BL132" s="15" t="s">
        <v>151</v>
      </c>
      <c r="BM132" s="231" t="s">
        <v>423</v>
      </c>
    </row>
    <row r="133" spans="2:51" s="12" customFormat="1" ht="12">
      <c r="B133" s="233"/>
      <c r="C133" s="234"/>
      <c r="D133" s="235" t="s">
        <v>157</v>
      </c>
      <c r="E133" s="236" t="s">
        <v>1</v>
      </c>
      <c r="F133" s="237" t="s">
        <v>418</v>
      </c>
      <c r="G133" s="234"/>
      <c r="H133" s="238">
        <v>14.472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AT133" s="244" t="s">
        <v>157</v>
      </c>
      <c r="AU133" s="244" t="s">
        <v>93</v>
      </c>
      <c r="AV133" s="12" t="s">
        <v>93</v>
      </c>
      <c r="AW133" s="12" t="s">
        <v>38</v>
      </c>
      <c r="AX133" s="12" t="s">
        <v>21</v>
      </c>
      <c r="AY133" s="244" t="s">
        <v>145</v>
      </c>
    </row>
    <row r="134" spans="2:65" s="1" customFormat="1" ht="16.5" customHeight="1">
      <c r="B134" s="36"/>
      <c r="C134" s="261" t="s">
        <v>211</v>
      </c>
      <c r="D134" s="261" t="s">
        <v>424</v>
      </c>
      <c r="E134" s="262" t="s">
        <v>425</v>
      </c>
      <c r="F134" s="263" t="s">
        <v>426</v>
      </c>
      <c r="G134" s="264" t="s">
        <v>427</v>
      </c>
      <c r="H134" s="265">
        <v>23.155</v>
      </c>
      <c r="I134" s="266"/>
      <c r="J134" s="267">
        <f>ROUND(I134*H134,2)</f>
        <v>0</v>
      </c>
      <c r="K134" s="263" t="s">
        <v>162</v>
      </c>
      <c r="L134" s="268"/>
      <c r="M134" s="269" t="s">
        <v>1</v>
      </c>
      <c r="N134" s="270" t="s">
        <v>49</v>
      </c>
      <c r="O134" s="84"/>
      <c r="P134" s="229">
        <f>O134*H134</f>
        <v>0</v>
      </c>
      <c r="Q134" s="229">
        <v>0.001</v>
      </c>
      <c r="R134" s="229">
        <f>Q134*H134</f>
        <v>0.023155000000000002</v>
      </c>
      <c r="S134" s="229">
        <v>0</v>
      </c>
      <c r="T134" s="230">
        <f>S134*H134</f>
        <v>0</v>
      </c>
      <c r="AR134" s="231" t="s">
        <v>282</v>
      </c>
      <c r="AT134" s="231" t="s">
        <v>424</v>
      </c>
      <c r="AU134" s="231" t="s">
        <v>93</v>
      </c>
      <c r="AY134" s="15" t="s">
        <v>145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5" t="s">
        <v>21</v>
      </c>
      <c r="BK134" s="232">
        <f>ROUND(I134*H134,2)</f>
        <v>0</v>
      </c>
      <c r="BL134" s="15" t="s">
        <v>151</v>
      </c>
      <c r="BM134" s="231" t="s">
        <v>428</v>
      </c>
    </row>
    <row r="135" spans="2:51" s="12" customFormat="1" ht="12">
      <c r="B135" s="233"/>
      <c r="C135" s="234"/>
      <c r="D135" s="235" t="s">
        <v>157</v>
      </c>
      <c r="E135" s="236" t="s">
        <v>1</v>
      </c>
      <c r="F135" s="237" t="s">
        <v>429</v>
      </c>
      <c r="G135" s="234"/>
      <c r="H135" s="238">
        <v>23.155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AT135" s="244" t="s">
        <v>157</v>
      </c>
      <c r="AU135" s="244" t="s">
        <v>93</v>
      </c>
      <c r="AV135" s="12" t="s">
        <v>93</v>
      </c>
      <c r="AW135" s="12" t="s">
        <v>38</v>
      </c>
      <c r="AX135" s="12" t="s">
        <v>21</v>
      </c>
      <c r="AY135" s="244" t="s">
        <v>145</v>
      </c>
    </row>
    <row r="136" spans="2:63" s="11" customFormat="1" ht="22.8" customHeight="1">
      <c r="B136" s="206"/>
      <c r="C136" s="207"/>
      <c r="D136" s="208" t="s">
        <v>83</v>
      </c>
      <c r="E136" s="245" t="s">
        <v>282</v>
      </c>
      <c r="F136" s="245" t="s">
        <v>430</v>
      </c>
      <c r="G136" s="207"/>
      <c r="H136" s="207"/>
      <c r="I136" s="210"/>
      <c r="J136" s="246">
        <f>BK136</f>
        <v>0</v>
      </c>
      <c r="K136" s="207"/>
      <c r="L136" s="212"/>
      <c r="M136" s="213"/>
      <c r="N136" s="214"/>
      <c r="O136" s="214"/>
      <c r="P136" s="215">
        <f>SUM(P137:P151)</f>
        <v>0</v>
      </c>
      <c r="Q136" s="214"/>
      <c r="R136" s="215">
        <f>SUM(R137:R151)</f>
        <v>0.6330579999999999</v>
      </c>
      <c r="S136" s="214"/>
      <c r="T136" s="216">
        <f>SUM(T137:T151)</f>
        <v>4.263999999999999</v>
      </c>
      <c r="AR136" s="217" t="s">
        <v>21</v>
      </c>
      <c r="AT136" s="218" t="s">
        <v>83</v>
      </c>
      <c r="AU136" s="218" t="s">
        <v>21</v>
      </c>
      <c r="AY136" s="217" t="s">
        <v>145</v>
      </c>
      <c r="BK136" s="219">
        <f>SUM(BK137:BK151)</f>
        <v>0</v>
      </c>
    </row>
    <row r="137" spans="2:65" s="1" customFormat="1" ht="24" customHeight="1">
      <c r="B137" s="36"/>
      <c r="C137" s="220" t="s">
        <v>236</v>
      </c>
      <c r="D137" s="220" t="s">
        <v>147</v>
      </c>
      <c r="E137" s="221" t="s">
        <v>431</v>
      </c>
      <c r="F137" s="222" t="s">
        <v>432</v>
      </c>
      <c r="G137" s="223" t="s">
        <v>197</v>
      </c>
      <c r="H137" s="224">
        <v>65.6</v>
      </c>
      <c r="I137" s="225"/>
      <c r="J137" s="226">
        <f>ROUND(I137*H137,2)</f>
        <v>0</v>
      </c>
      <c r="K137" s="222" t="s">
        <v>162</v>
      </c>
      <c r="L137" s="41"/>
      <c r="M137" s="227" t="s">
        <v>1</v>
      </c>
      <c r="N137" s="228" t="s">
        <v>49</v>
      </c>
      <c r="O137" s="84"/>
      <c r="P137" s="229">
        <f>O137*H137</f>
        <v>0</v>
      </c>
      <c r="Q137" s="229">
        <v>0</v>
      </c>
      <c r="R137" s="229">
        <f>Q137*H137</f>
        <v>0</v>
      </c>
      <c r="S137" s="229">
        <v>0.065</v>
      </c>
      <c r="T137" s="230">
        <f>S137*H137</f>
        <v>4.263999999999999</v>
      </c>
      <c r="AR137" s="231" t="s">
        <v>151</v>
      </c>
      <c r="AT137" s="231" t="s">
        <v>147</v>
      </c>
      <c r="AU137" s="231" t="s">
        <v>93</v>
      </c>
      <c r="AY137" s="15" t="s">
        <v>145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5" t="s">
        <v>21</v>
      </c>
      <c r="BK137" s="232">
        <f>ROUND(I137*H137,2)</f>
        <v>0</v>
      </c>
      <c r="BL137" s="15" t="s">
        <v>151</v>
      </c>
      <c r="BM137" s="231" t="s">
        <v>433</v>
      </c>
    </row>
    <row r="138" spans="2:51" s="12" customFormat="1" ht="12">
      <c r="B138" s="233"/>
      <c r="C138" s="234"/>
      <c r="D138" s="235" t="s">
        <v>157</v>
      </c>
      <c r="E138" s="236" t="s">
        <v>1</v>
      </c>
      <c r="F138" s="237" t="s">
        <v>434</v>
      </c>
      <c r="G138" s="234"/>
      <c r="H138" s="238">
        <v>65.6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AT138" s="244" t="s">
        <v>157</v>
      </c>
      <c r="AU138" s="244" t="s">
        <v>93</v>
      </c>
      <c r="AV138" s="12" t="s">
        <v>93</v>
      </c>
      <c r="AW138" s="12" t="s">
        <v>38</v>
      </c>
      <c r="AX138" s="12" t="s">
        <v>21</v>
      </c>
      <c r="AY138" s="244" t="s">
        <v>145</v>
      </c>
    </row>
    <row r="139" spans="2:65" s="1" customFormat="1" ht="24" customHeight="1">
      <c r="B139" s="36"/>
      <c r="C139" s="220" t="s">
        <v>435</v>
      </c>
      <c r="D139" s="220" t="s">
        <v>147</v>
      </c>
      <c r="E139" s="221" t="s">
        <v>436</v>
      </c>
      <c r="F139" s="222" t="s">
        <v>437</v>
      </c>
      <c r="G139" s="223" t="s">
        <v>197</v>
      </c>
      <c r="H139" s="224">
        <v>5</v>
      </c>
      <c r="I139" s="225"/>
      <c r="J139" s="226">
        <f>ROUND(I139*H139,2)</f>
        <v>0</v>
      </c>
      <c r="K139" s="222" t="s">
        <v>162</v>
      </c>
      <c r="L139" s="41"/>
      <c r="M139" s="227" t="s">
        <v>1</v>
      </c>
      <c r="N139" s="228" t="s">
        <v>49</v>
      </c>
      <c r="O139" s="84"/>
      <c r="P139" s="229">
        <f>O139*H139</f>
        <v>0</v>
      </c>
      <c r="Q139" s="229">
        <v>0.00178</v>
      </c>
      <c r="R139" s="229">
        <f>Q139*H139</f>
        <v>0.0089</v>
      </c>
      <c r="S139" s="229">
        <v>0</v>
      </c>
      <c r="T139" s="230">
        <f>S139*H139</f>
        <v>0</v>
      </c>
      <c r="AR139" s="231" t="s">
        <v>151</v>
      </c>
      <c r="AT139" s="231" t="s">
        <v>147</v>
      </c>
      <c r="AU139" s="231" t="s">
        <v>93</v>
      </c>
      <c r="AY139" s="15" t="s">
        <v>145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5" t="s">
        <v>21</v>
      </c>
      <c r="BK139" s="232">
        <f>ROUND(I139*H139,2)</f>
        <v>0</v>
      </c>
      <c r="BL139" s="15" t="s">
        <v>151</v>
      </c>
      <c r="BM139" s="231" t="s">
        <v>438</v>
      </c>
    </row>
    <row r="140" spans="2:51" s="12" customFormat="1" ht="12">
      <c r="B140" s="233"/>
      <c r="C140" s="234"/>
      <c r="D140" s="235" t="s">
        <v>157</v>
      </c>
      <c r="E140" s="236" t="s">
        <v>1</v>
      </c>
      <c r="F140" s="237" t="s">
        <v>439</v>
      </c>
      <c r="G140" s="234"/>
      <c r="H140" s="238">
        <v>5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AT140" s="244" t="s">
        <v>157</v>
      </c>
      <c r="AU140" s="244" t="s">
        <v>93</v>
      </c>
      <c r="AV140" s="12" t="s">
        <v>93</v>
      </c>
      <c r="AW140" s="12" t="s">
        <v>38</v>
      </c>
      <c r="AX140" s="12" t="s">
        <v>21</v>
      </c>
      <c r="AY140" s="244" t="s">
        <v>145</v>
      </c>
    </row>
    <row r="141" spans="2:65" s="1" customFormat="1" ht="24" customHeight="1">
      <c r="B141" s="36"/>
      <c r="C141" s="220" t="s">
        <v>21</v>
      </c>
      <c r="D141" s="220" t="s">
        <v>147</v>
      </c>
      <c r="E141" s="221" t="s">
        <v>440</v>
      </c>
      <c r="F141" s="222" t="s">
        <v>441</v>
      </c>
      <c r="G141" s="223" t="s">
        <v>197</v>
      </c>
      <c r="H141" s="224">
        <v>65.6</v>
      </c>
      <c r="I141" s="225"/>
      <c r="J141" s="226">
        <f>ROUND(I141*H141,2)</f>
        <v>0</v>
      </c>
      <c r="K141" s="222" t="s">
        <v>162</v>
      </c>
      <c r="L141" s="41"/>
      <c r="M141" s="227" t="s">
        <v>1</v>
      </c>
      <c r="N141" s="228" t="s">
        <v>49</v>
      </c>
      <c r="O141" s="84"/>
      <c r="P141" s="229">
        <f>O141*H141</f>
        <v>0</v>
      </c>
      <c r="Q141" s="229">
        <v>0.00268</v>
      </c>
      <c r="R141" s="229">
        <f>Q141*H141</f>
        <v>0.175808</v>
      </c>
      <c r="S141" s="229">
        <v>0</v>
      </c>
      <c r="T141" s="230">
        <f>S141*H141</f>
        <v>0</v>
      </c>
      <c r="AR141" s="231" t="s">
        <v>151</v>
      </c>
      <c r="AT141" s="231" t="s">
        <v>147</v>
      </c>
      <c r="AU141" s="231" t="s">
        <v>93</v>
      </c>
      <c r="AY141" s="15" t="s">
        <v>145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5" t="s">
        <v>21</v>
      </c>
      <c r="BK141" s="232">
        <f>ROUND(I141*H141,2)</f>
        <v>0</v>
      </c>
      <c r="BL141" s="15" t="s">
        <v>151</v>
      </c>
      <c r="BM141" s="231" t="s">
        <v>442</v>
      </c>
    </row>
    <row r="142" spans="2:51" s="12" customFormat="1" ht="12">
      <c r="B142" s="233"/>
      <c r="C142" s="234"/>
      <c r="D142" s="235" t="s">
        <v>157</v>
      </c>
      <c r="E142" s="236" t="s">
        <v>1</v>
      </c>
      <c r="F142" s="237" t="s">
        <v>434</v>
      </c>
      <c r="G142" s="234"/>
      <c r="H142" s="238">
        <v>65.6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AT142" s="244" t="s">
        <v>157</v>
      </c>
      <c r="AU142" s="244" t="s">
        <v>93</v>
      </c>
      <c r="AV142" s="12" t="s">
        <v>93</v>
      </c>
      <c r="AW142" s="12" t="s">
        <v>38</v>
      </c>
      <c r="AX142" s="12" t="s">
        <v>21</v>
      </c>
      <c r="AY142" s="244" t="s">
        <v>145</v>
      </c>
    </row>
    <row r="143" spans="2:65" s="1" customFormat="1" ht="24" customHeight="1">
      <c r="B143" s="36"/>
      <c r="C143" s="261" t="s">
        <v>93</v>
      </c>
      <c r="D143" s="261" t="s">
        <v>424</v>
      </c>
      <c r="E143" s="262" t="s">
        <v>443</v>
      </c>
      <c r="F143" s="263" t="s">
        <v>444</v>
      </c>
      <c r="G143" s="264" t="s">
        <v>239</v>
      </c>
      <c r="H143" s="265">
        <v>2</v>
      </c>
      <c r="I143" s="266"/>
      <c r="J143" s="267">
        <f>ROUND(I143*H143,2)</f>
        <v>0</v>
      </c>
      <c r="K143" s="263" t="s">
        <v>162</v>
      </c>
      <c r="L143" s="268"/>
      <c r="M143" s="269" t="s">
        <v>1</v>
      </c>
      <c r="N143" s="270" t="s">
        <v>49</v>
      </c>
      <c r="O143" s="84"/>
      <c r="P143" s="229">
        <f>O143*H143</f>
        <v>0</v>
      </c>
      <c r="Q143" s="229">
        <v>0.00143</v>
      </c>
      <c r="R143" s="229">
        <f>Q143*H143</f>
        <v>0.00286</v>
      </c>
      <c r="S143" s="229">
        <v>0</v>
      </c>
      <c r="T143" s="230">
        <f>S143*H143</f>
        <v>0</v>
      </c>
      <c r="AR143" s="231" t="s">
        <v>282</v>
      </c>
      <c r="AT143" s="231" t="s">
        <v>424</v>
      </c>
      <c r="AU143" s="231" t="s">
        <v>93</v>
      </c>
      <c r="AY143" s="15" t="s">
        <v>145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5" t="s">
        <v>21</v>
      </c>
      <c r="BK143" s="232">
        <f>ROUND(I143*H143,2)</f>
        <v>0</v>
      </c>
      <c r="BL143" s="15" t="s">
        <v>151</v>
      </c>
      <c r="BM143" s="231" t="s">
        <v>445</v>
      </c>
    </row>
    <row r="144" spans="2:65" s="1" customFormat="1" ht="16.5" customHeight="1">
      <c r="B144" s="36"/>
      <c r="C144" s="261" t="s">
        <v>172</v>
      </c>
      <c r="D144" s="261" t="s">
        <v>424</v>
      </c>
      <c r="E144" s="262" t="s">
        <v>446</v>
      </c>
      <c r="F144" s="263" t="s">
        <v>447</v>
      </c>
      <c r="G144" s="264" t="s">
        <v>239</v>
      </c>
      <c r="H144" s="265">
        <v>7</v>
      </c>
      <c r="I144" s="266"/>
      <c r="J144" s="267">
        <f>ROUND(I144*H144,2)</f>
        <v>0</v>
      </c>
      <c r="K144" s="263" t="s">
        <v>162</v>
      </c>
      <c r="L144" s="268"/>
      <c r="M144" s="269" t="s">
        <v>1</v>
      </c>
      <c r="N144" s="270" t="s">
        <v>49</v>
      </c>
      <c r="O144" s="84"/>
      <c r="P144" s="229">
        <f>O144*H144</f>
        <v>0</v>
      </c>
      <c r="Q144" s="229">
        <v>0.00065</v>
      </c>
      <c r="R144" s="229">
        <f>Q144*H144</f>
        <v>0.00455</v>
      </c>
      <c r="S144" s="229">
        <v>0</v>
      </c>
      <c r="T144" s="230">
        <f>S144*H144</f>
        <v>0</v>
      </c>
      <c r="AR144" s="231" t="s">
        <v>282</v>
      </c>
      <c r="AT144" s="231" t="s">
        <v>424</v>
      </c>
      <c r="AU144" s="231" t="s">
        <v>93</v>
      </c>
      <c r="AY144" s="15" t="s">
        <v>145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5" t="s">
        <v>21</v>
      </c>
      <c r="BK144" s="232">
        <f>ROUND(I144*H144,2)</f>
        <v>0</v>
      </c>
      <c r="BL144" s="15" t="s">
        <v>151</v>
      </c>
      <c r="BM144" s="231" t="s">
        <v>448</v>
      </c>
    </row>
    <row r="145" spans="2:65" s="1" customFormat="1" ht="24" customHeight="1">
      <c r="B145" s="36"/>
      <c r="C145" s="261" t="s">
        <v>151</v>
      </c>
      <c r="D145" s="261" t="s">
        <v>424</v>
      </c>
      <c r="E145" s="262" t="s">
        <v>449</v>
      </c>
      <c r="F145" s="263" t="s">
        <v>450</v>
      </c>
      <c r="G145" s="264" t="s">
        <v>239</v>
      </c>
      <c r="H145" s="265">
        <v>6</v>
      </c>
      <c r="I145" s="266"/>
      <c r="J145" s="267">
        <f>ROUND(I145*H145,2)</f>
        <v>0</v>
      </c>
      <c r="K145" s="263" t="s">
        <v>162</v>
      </c>
      <c r="L145" s="268"/>
      <c r="M145" s="269" t="s">
        <v>1</v>
      </c>
      <c r="N145" s="270" t="s">
        <v>49</v>
      </c>
      <c r="O145" s="84"/>
      <c r="P145" s="229">
        <f>O145*H145</f>
        <v>0</v>
      </c>
      <c r="Q145" s="229">
        <v>0.0016</v>
      </c>
      <c r="R145" s="229">
        <f>Q145*H145</f>
        <v>0.009600000000000001</v>
      </c>
      <c r="S145" s="229">
        <v>0</v>
      </c>
      <c r="T145" s="230">
        <f>S145*H145</f>
        <v>0</v>
      </c>
      <c r="AR145" s="231" t="s">
        <v>282</v>
      </c>
      <c r="AT145" s="231" t="s">
        <v>424</v>
      </c>
      <c r="AU145" s="231" t="s">
        <v>93</v>
      </c>
      <c r="AY145" s="15" t="s">
        <v>145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5" t="s">
        <v>21</v>
      </c>
      <c r="BK145" s="232">
        <f>ROUND(I145*H145,2)</f>
        <v>0</v>
      </c>
      <c r="BL145" s="15" t="s">
        <v>151</v>
      </c>
      <c r="BM145" s="231" t="s">
        <v>451</v>
      </c>
    </row>
    <row r="146" spans="2:65" s="1" customFormat="1" ht="16.5" customHeight="1">
      <c r="B146" s="36"/>
      <c r="C146" s="261" t="s">
        <v>181</v>
      </c>
      <c r="D146" s="261" t="s">
        <v>424</v>
      </c>
      <c r="E146" s="262" t="s">
        <v>452</v>
      </c>
      <c r="F146" s="263" t="s">
        <v>453</v>
      </c>
      <c r="G146" s="264" t="s">
        <v>239</v>
      </c>
      <c r="H146" s="265">
        <v>6</v>
      </c>
      <c r="I146" s="266"/>
      <c r="J146" s="267">
        <f>ROUND(I146*H146,2)</f>
        <v>0</v>
      </c>
      <c r="K146" s="263" t="s">
        <v>162</v>
      </c>
      <c r="L146" s="268"/>
      <c r="M146" s="269" t="s">
        <v>1</v>
      </c>
      <c r="N146" s="270" t="s">
        <v>49</v>
      </c>
      <c r="O146" s="84"/>
      <c r="P146" s="229">
        <f>O146*H146</f>
        <v>0</v>
      </c>
      <c r="Q146" s="229">
        <v>0.00041</v>
      </c>
      <c r="R146" s="229">
        <f>Q146*H146</f>
        <v>0.00246</v>
      </c>
      <c r="S146" s="229">
        <v>0</v>
      </c>
      <c r="T146" s="230">
        <f>S146*H146</f>
        <v>0</v>
      </c>
      <c r="AR146" s="231" t="s">
        <v>282</v>
      </c>
      <c r="AT146" s="231" t="s">
        <v>424</v>
      </c>
      <c r="AU146" s="231" t="s">
        <v>93</v>
      </c>
      <c r="AY146" s="15" t="s">
        <v>145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5" t="s">
        <v>21</v>
      </c>
      <c r="BK146" s="232">
        <f>ROUND(I146*H146,2)</f>
        <v>0</v>
      </c>
      <c r="BL146" s="15" t="s">
        <v>151</v>
      </c>
      <c r="BM146" s="231" t="s">
        <v>454</v>
      </c>
    </row>
    <row r="147" spans="2:65" s="1" customFormat="1" ht="24" customHeight="1">
      <c r="B147" s="36"/>
      <c r="C147" s="261" t="s">
        <v>216</v>
      </c>
      <c r="D147" s="261" t="s">
        <v>424</v>
      </c>
      <c r="E147" s="262" t="s">
        <v>455</v>
      </c>
      <c r="F147" s="263" t="s">
        <v>456</v>
      </c>
      <c r="G147" s="264" t="s">
        <v>239</v>
      </c>
      <c r="H147" s="265">
        <v>4</v>
      </c>
      <c r="I147" s="266"/>
      <c r="J147" s="267">
        <f>ROUND(I147*H147,2)</f>
        <v>0</v>
      </c>
      <c r="K147" s="263" t="s">
        <v>162</v>
      </c>
      <c r="L147" s="268"/>
      <c r="M147" s="269" t="s">
        <v>1</v>
      </c>
      <c r="N147" s="270" t="s">
        <v>49</v>
      </c>
      <c r="O147" s="84"/>
      <c r="P147" s="229">
        <f>O147*H147</f>
        <v>0</v>
      </c>
      <c r="Q147" s="229">
        <v>0.00194</v>
      </c>
      <c r="R147" s="229">
        <f>Q147*H147</f>
        <v>0.00776</v>
      </c>
      <c r="S147" s="229">
        <v>0</v>
      </c>
      <c r="T147" s="230">
        <f>S147*H147</f>
        <v>0</v>
      </c>
      <c r="AR147" s="231" t="s">
        <v>282</v>
      </c>
      <c r="AT147" s="231" t="s">
        <v>424</v>
      </c>
      <c r="AU147" s="231" t="s">
        <v>93</v>
      </c>
      <c r="AY147" s="15" t="s">
        <v>145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5" t="s">
        <v>21</v>
      </c>
      <c r="BK147" s="232">
        <f>ROUND(I147*H147,2)</f>
        <v>0</v>
      </c>
      <c r="BL147" s="15" t="s">
        <v>151</v>
      </c>
      <c r="BM147" s="231" t="s">
        <v>457</v>
      </c>
    </row>
    <row r="148" spans="2:65" s="1" customFormat="1" ht="16.5" customHeight="1">
      <c r="B148" s="36"/>
      <c r="C148" s="261" t="s">
        <v>26</v>
      </c>
      <c r="D148" s="261" t="s">
        <v>424</v>
      </c>
      <c r="E148" s="262" t="s">
        <v>458</v>
      </c>
      <c r="F148" s="263" t="s">
        <v>459</v>
      </c>
      <c r="G148" s="264" t="s">
        <v>239</v>
      </c>
      <c r="H148" s="265">
        <v>2</v>
      </c>
      <c r="I148" s="266"/>
      <c r="J148" s="267">
        <f>ROUND(I148*H148,2)</f>
        <v>0</v>
      </c>
      <c r="K148" s="263" t="s">
        <v>162</v>
      </c>
      <c r="L148" s="268"/>
      <c r="M148" s="269" t="s">
        <v>1</v>
      </c>
      <c r="N148" s="270" t="s">
        <v>49</v>
      </c>
      <c r="O148" s="84"/>
      <c r="P148" s="229">
        <f>O148*H148</f>
        <v>0</v>
      </c>
      <c r="Q148" s="229">
        <v>0.00045</v>
      </c>
      <c r="R148" s="229">
        <f>Q148*H148</f>
        <v>0.0009</v>
      </c>
      <c r="S148" s="229">
        <v>0</v>
      </c>
      <c r="T148" s="230">
        <f>S148*H148</f>
        <v>0</v>
      </c>
      <c r="AR148" s="231" t="s">
        <v>282</v>
      </c>
      <c r="AT148" s="231" t="s">
        <v>424</v>
      </c>
      <c r="AU148" s="231" t="s">
        <v>93</v>
      </c>
      <c r="AY148" s="15" t="s">
        <v>145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5" t="s">
        <v>21</v>
      </c>
      <c r="BK148" s="232">
        <f>ROUND(I148*H148,2)</f>
        <v>0</v>
      </c>
      <c r="BL148" s="15" t="s">
        <v>151</v>
      </c>
      <c r="BM148" s="231" t="s">
        <v>460</v>
      </c>
    </row>
    <row r="149" spans="2:65" s="1" customFormat="1" ht="24" customHeight="1">
      <c r="B149" s="36"/>
      <c r="C149" s="220" t="s">
        <v>461</v>
      </c>
      <c r="D149" s="220" t="s">
        <v>147</v>
      </c>
      <c r="E149" s="221" t="s">
        <v>462</v>
      </c>
      <c r="F149" s="222" t="s">
        <v>463</v>
      </c>
      <c r="G149" s="223" t="s">
        <v>239</v>
      </c>
      <c r="H149" s="224">
        <v>21</v>
      </c>
      <c r="I149" s="225"/>
      <c r="J149" s="226">
        <f>ROUND(I149*H149,2)</f>
        <v>0</v>
      </c>
      <c r="K149" s="222" t="s">
        <v>162</v>
      </c>
      <c r="L149" s="41"/>
      <c r="M149" s="227" t="s">
        <v>1</v>
      </c>
      <c r="N149" s="228" t="s">
        <v>49</v>
      </c>
      <c r="O149" s="84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AR149" s="231" t="s">
        <v>151</v>
      </c>
      <c r="AT149" s="231" t="s">
        <v>147</v>
      </c>
      <c r="AU149" s="231" t="s">
        <v>93</v>
      </c>
      <c r="AY149" s="15" t="s">
        <v>145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5" t="s">
        <v>21</v>
      </c>
      <c r="BK149" s="232">
        <f>ROUND(I149*H149,2)</f>
        <v>0</v>
      </c>
      <c r="BL149" s="15" t="s">
        <v>151</v>
      </c>
      <c r="BM149" s="231" t="s">
        <v>464</v>
      </c>
    </row>
    <row r="150" spans="2:65" s="1" customFormat="1" ht="24" customHeight="1">
      <c r="B150" s="36"/>
      <c r="C150" s="220" t="s">
        <v>282</v>
      </c>
      <c r="D150" s="220" t="s">
        <v>147</v>
      </c>
      <c r="E150" s="221" t="s">
        <v>465</v>
      </c>
      <c r="F150" s="222" t="s">
        <v>466</v>
      </c>
      <c r="G150" s="223" t="s">
        <v>239</v>
      </c>
      <c r="H150" s="224">
        <v>6</v>
      </c>
      <c r="I150" s="225"/>
      <c r="J150" s="226">
        <f>ROUND(I150*H150,2)</f>
        <v>0</v>
      </c>
      <c r="K150" s="222" t="s">
        <v>162</v>
      </c>
      <c r="L150" s="41"/>
      <c r="M150" s="227" t="s">
        <v>1</v>
      </c>
      <c r="N150" s="228" t="s">
        <v>49</v>
      </c>
      <c r="O150" s="84"/>
      <c r="P150" s="229">
        <f>O150*H150</f>
        <v>0</v>
      </c>
      <c r="Q150" s="229">
        <v>1E-05</v>
      </c>
      <c r="R150" s="229">
        <f>Q150*H150</f>
        <v>6.000000000000001E-05</v>
      </c>
      <c r="S150" s="229">
        <v>0</v>
      </c>
      <c r="T150" s="230">
        <f>S150*H150</f>
        <v>0</v>
      </c>
      <c r="AR150" s="231" t="s">
        <v>151</v>
      </c>
      <c r="AT150" s="231" t="s">
        <v>147</v>
      </c>
      <c r="AU150" s="231" t="s">
        <v>93</v>
      </c>
      <c r="AY150" s="15" t="s">
        <v>145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5" t="s">
        <v>21</v>
      </c>
      <c r="BK150" s="232">
        <f>ROUND(I150*H150,2)</f>
        <v>0</v>
      </c>
      <c r="BL150" s="15" t="s">
        <v>151</v>
      </c>
      <c r="BM150" s="231" t="s">
        <v>467</v>
      </c>
    </row>
    <row r="151" spans="2:65" s="1" customFormat="1" ht="24" customHeight="1">
      <c r="B151" s="36"/>
      <c r="C151" s="220" t="s">
        <v>7</v>
      </c>
      <c r="D151" s="220" t="s">
        <v>147</v>
      </c>
      <c r="E151" s="221" t="s">
        <v>468</v>
      </c>
      <c r="F151" s="222" t="s">
        <v>469</v>
      </c>
      <c r="G151" s="223" t="s">
        <v>239</v>
      </c>
      <c r="H151" s="224">
        <v>2</v>
      </c>
      <c r="I151" s="225"/>
      <c r="J151" s="226">
        <f>ROUND(I151*H151,2)</f>
        <v>0</v>
      </c>
      <c r="K151" s="222" t="s">
        <v>162</v>
      </c>
      <c r="L151" s="41"/>
      <c r="M151" s="227" t="s">
        <v>1</v>
      </c>
      <c r="N151" s="228" t="s">
        <v>49</v>
      </c>
      <c r="O151" s="84"/>
      <c r="P151" s="229">
        <f>O151*H151</f>
        <v>0</v>
      </c>
      <c r="Q151" s="229">
        <v>0.21008</v>
      </c>
      <c r="R151" s="229">
        <f>Q151*H151</f>
        <v>0.42016</v>
      </c>
      <c r="S151" s="229">
        <v>0</v>
      </c>
      <c r="T151" s="230">
        <f>S151*H151</f>
        <v>0</v>
      </c>
      <c r="AR151" s="231" t="s">
        <v>151</v>
      </c>
      <c r="AT151" s="231" t="s">
        <v>147</v>
      </c>
      <c r="AU151" s="231" t="s">
        <v>93</v>
      </c>
      <c r="AY151" s="15" t="s">
        <v>145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5" t="s">
        <v>21</v>
      </c>
      <c r="BK151" s="232">
        <f>ROUND(I151*H151,2)</f>
        <v>0</v>
      </c>
      <c r="BL151" s="15" t="s">
        <v>151</v>
      </c>
      <c r="BM151" s="231" t="s">
        <v>470</v>
      </c>
    </row>
    <row r="152" spans="2:63" s="11" customFormat="1" ht="22.8" customHeight="1">
      <c r="B152" s="206"/>
      <c r="C152" s="207"/>
      <c r="D152" s="208" t="s">
        <v>83</v>
      </c>
      <c r="E152" s="245" t="s">
        <v>143</v>
      </c>
      <c r="F152" s="245" t="s">
        <v>144</v>
      </c>
      <c r="G152" s="207"/>
      <c r="H152" s="207"/>
      <c r="I152" s="210"/>
      <c r="J152" s="246">
        <f>BK152</f>
        <v>0</v>
      </c>
      <c r="K152" s="207"/>
      <c r="L152" s="212"/>
      <c r="M152" s="213"/>
      <c r="N152" s="214"/>
      <c r="O152" s="214"/>
      <c r="P152" s="215">
        <f>SUM(P153:P155)</f>
        <v>0</v>
      </c>
      <c r="Q152" s="214"/>
      <c r="R152" s="215">
        <f>SUM(R153:R155)</f>
        <v>0</v>
      </c>
      <c r="S152" s="214"/>
      <c r="T152" s="216">
        <f>SUM(T153:T155)</f>
        <v>0</v>
      </c>
      <c r="AR152" s="217" t="s">
        <v>21</v>
      </c>
      <c r="AT152" s="218" t="s">
        <v>83</v>
      </c>
      <c r="AU152" s="218" t="s">
        <v>21</v>
      </c>
      <c r="AY152" s="217" t="s">
        <v>145</v>
      </c>
      <c r="BK152" s="219">
        <f>SUM(BK153:BK155)</f>
        <v>0</v>
      </c>
    </row>
    <row r="153" spans="2:65" s="1" customFormat="1" ht="24" customHeight="1">
      <c r="B153" s="36"/>
      <c r="C153" s="220" t="s">
        <v>185</v>
      </c>
      <c r="D153" s="220" t="s">
        <v>147</v>
      </c>
      <c r="E153" s="221" t="s">
        <v>148</v>
      </c>
      <c r="F153" s="222" t="s">
        <v>149</v>
      </c>
      <c r="G153" s="223" t="s">
        <v>150</v>
      </c>
      <c r="H153" s="224">
        <v>15</v>
      </c>
      <c r="I153" s="225"/>
      <c r="J153" s="226">
        <f>ROUND(I153*H153,2)</f>
        <v>0</v>
      </c>
      <c r="K153" s="222" t="s">
        <v>162</v>
      </c>
      <c r="L153" s="41"/>
      <c r="M153" s="227" t="s">
        <v>1</v>
      </c>
      <c r="N153" s="228" t="s">
        <v>49</v>
      </c>
      <c r="O153" s="84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AR153" s="231" t="s">
        <v>151</v>
      </c>
      <c r="AT153" s="231" t="s">
        <v>147</v>
      </c>
      <c r="AU153" s="231" t="s">
        <v>93</v>
      </c>
      <c r="AY153" s="15" t="s">
        <v>145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5" t="s">
        <v>21</v>
      </c>
      <c r="BK153" s="232">
        <f>ROUND(I153*H153,2)</f>
        <v>0</v>
      </c>
      <c r="BL153" s="15" t="s">
        <v>151</v>
      </c>
      <c r="BM153" s="231" t="s">
        <v>471</v>
      </c>
    </row>
    <row r="154" spans="2:65" s="1" customFormat="1" ht="24" customHeight="1">
      <c r="B154" s="36"/>
      <c r="C154" s="220" t="s">
        <v>190</v>
      </c>
      <c r="D154" s="220" t="s">
        <v>147</v>
      </c>
      <c r="E154" s="221" t="s">
        <v>154</v>
      </c>
      <c r="F154" s="222" t="s">
        <v>155</v>
      </c>
      <c r="G154" s="223" t="s">
        <v>150</v>
      </c>
      <c r="H154" s="224">
        <v>150</v>
      </c>
      <c r="I154" s="225"/>
      <c r="J154" s="226">
        <f>ROUND(I154*H154,2)</f>
        <v>0</v>
      </c>
      <c r="K154" s="222" t="s">
        <v>162</v>
      </c>
      <c r="L154" s="41"/>
      <c r="M154" s="227" t="s">
        <v>1</v>
      </c>
      <c r="N154" s="228" t="s">
        <v>49</v>
      </c>
      <c r="O154" s="84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AR154" s="231" t="s">
        <v>151</v>
      </c>
      <c r="AT154" s="231" t="s">
        <v>147</v>
      </c>
      <c r="AU154" s="231" t="s">
        <v>93</v>
      </c>
      <c r="AY154" s="15" t="s">
        <v>145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5" t="s">
        <v>21</v>
      </c>
      <c r="BK154" s="232">
        <f>ROUND(I154*H154,2)</f>
        <v>0</v>
      </c>
      <c r="BL154" s="15" t="s">
        <v>151</v>
      </c>
      <c r="BM154" s="231" t="s">
        <v>472</v>
      </c>
    </row>
    <row r="155" spans="2:51" s="12" customFormat="1" ht="12">
      <c r="B155" s="233"/>
      <c r="C155" s="234"/>
      <c r="D155" s="235" t="s">
        <v>157</v>
      </c>
      <c r="E155" s="236" t="s">
        <v>1</v>
      </c>
      <c r="F155" s="237" t="s">
        <v>473</v>
      </c>
      <c r="G155" s="234"/>
      <c r="H155" s="238">
        <v>150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AT155" s="244" t="s">
        <v>157</v>
      </c>
      <c r="AU155" s="244" t="s">
        <v>93</v>
      </c>
      <c r="AV155" s="12" t="s">
        <v>93</v>
      </c>
      <c r="AW155" s="12" t="s">
        <v>38</v>
      </c>
      <c r="AX155" s="12" t="s">
        <v>21</v>
      </c>
      <c r="AY155" s="244" t="s">
        <v>145</v>
      </c>
    </row>
    <row r="156" spans="2:63" s="11" customFormat="1" ht="22.8" customHeight="1">
      <c r="B156" s="206"/>
      <c r="C156" s="207"/>
      <c r="D156" s="208" t="s">
        <v>83</v>
      </c>
      <c r="E156" s="245" t="s">
        <v>226</v>
      </c>
      <c r="F156" s="245" t="s">
        <v>227</v>
      </c>
      <c r="G156" s="207"/>
      <c r="H156" s="207"/>
      <c r="I156" s="210"/>
      <c r="J156" s="246">
        <f>BK156</f>
        <v>0</v>
      </c>
      <c r="K156" s="207"/>
      <c r="L156" s="212"/>
      <c r="M156" s="213"/>
      <c r="N156" s="214"/>
      <c r="O156" s="214"/>
      <c r="P156" s="215">
        <f>P157</f>
        <v>0</v>
      </c>
      <c r="Q156" s="214"/>
      <c r="R156" s="215">
        <f>R157</f>
        <v>0</v>
      </c>
      <c r="S156" s="214"/>
      <c r="T156" s="216">
        <f>T157</f>
        <v>0</v>
      </c>
      <c r="AR156" s="217" t="s">
        <v>21</v>
      </c>
      <c r="AT156" s="218" t="s">
        <v>83</v>
      </c>
      <c r="AU156" s="218" t="s">
        <v>21</v>
      </c>
      <c r="AY156" s="217" t="s">
        <v>145</v>
      </c>
      <c r="BK156" s="219">
        <f>BK157</f>
        <v>0</v>
      </c>
    </row>
    <row r="157" spans="2:65" s="1" customFormat="1" ht="24" customHeight="1">
      <c r="B157" s="36"/>
      <c r="C157" s="220" t="s">
        <v>218</v>
      </c>
      <c r="D157" s="220" t="s">
        <v>147</v>
      </c>
      <c r="E157" s="221" t="s">
        <v>474</v>
      </c>
      <c r="F157" s="222" t="s">
        <v>475</v>
      </c>
      <c r="G157" s="223" t="s">
        <v>150</v>
      </c>
      <c r="H157" s="224">
        <v>0.656</v>
      </c>
      <c r="I157" s="225"/>
      <c r="J157" s="226">
        <f>ROUND(I157*H157,2)</f>
        <v>0</v>
      </c>
      <c r="K157" s="222" t="s">
        <v>162</v>
      </c>
      <c r="L157" s="41"/>
      <c r="M157" s="271" t="s">
        <v>1</v>
      </c>
      <c r="N157" s="272" t="s">
        <v>49</v>
      </c>
      <c r="O157" s="273"/>
      <c r="P157" s="274">
        <f>O157*H157</f>
        <v>0</v>
      </c>
      <c r="Q157" s="274">
        <v>0</v>
      </c>
      <c r="R157" s="274">
        <f>Q157*H157</f>
        <v>0</v>
      </c>
      <c r="S157" s="274">
        <v>0</v>
      </c>
      <c r="T157" s="275">
        <f>S157*H157</f>
        <v>0</v>
      </c>
      <c r="AR157" s="231" t="s">
        <v>151</v>
      </c>
      <c r="AT157" s="231" t="s">
        <v>147</v>
      </c>
      <c r="AU157" s="231" t="s">
        <v>93</v>
      </c>
      <c r="AY157" s="15" t="s">
        <v>145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5" t="s">
        <v>21</v>
      </c>
      <c r="BK157" s="232">
        <f>ROUND(I157*H157,2)</f>
        <v>0</v>
      </c>
      <c r="BL157" s="15" t="s">
        <v>151</v>
      </c>
      <c r="BM157" s="231" t="s">
        <v>476</v>
      </c>
    </row>
    <row r="158" spans="2:12" s="1" customFormat="1" ht="6.95" customHeight="1">
      <c r="B158" s="59"/>
      <c r="C158" s="60"/>
      <c r="D158" s="60"/>
      <c r="E158" s="60"/>
      <c r="F158" s="60"/>
      <c r="G158" s="60"/>
      <c r="H158" s="60"/>
      <c r="I158" s="171"/>
      <c r="J158" s="60"/>
      <c r="K158" s="60"/>
      <c r="L158" s="41"/>
    </row>
  </sheetData>
  <sheetProtection password="CC35" sheet="1" objects="1" scenarios="1" formatColumns="0" formatRows="0" autoFilter="0"/>
  <autoFilter ref="C120:K157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9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108</v>
      </c>
    </row>
    <row r="3" spans="2:46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8"/>
      <c r="AT3" s="15" t="s">
        <v>93</v>
      </c>
    </row>
    <row r="4" spans="2:46" ht="24.95" customHeight="1">
      <c r="B4" s="18"/>
      <c r="D4" s="133" t="s">
        <v>109</v>
      </c>
      <c r="L4" s="18"/>
      <c r="M4" s="134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35" t="s">
        <v>16</v>
      </c>
      <c r="L6" s="18"/>
    </row>
    <row r="7" spans="2:12" ht="16.5" customHeight="1">
      <c r="B7" s="18"/>
      <c r="E7" s="136" t="str">
        <f>'Rekapitulace stavby'!K6</f>
        <v>Obnova dvorních průčelí budovy gymnázia č.p. 304 ve Dvoře Králové nad Labem - I. etapa</v>
      </c>
      <c r="F7" s="135"/>
      <c r="G7" s="135"/>
      <c r="H7" s="135"/>
      <c r="L7" s="18"/>
    </row>
    <row r="8" spans="2:12" s="1" customFormat="1" ht="12" customHeight="1">
      <c r="B8" s="41"/>
      <c r="D8" s="135" t="s">
        <v>110</v>
      </c>
      <c r="I8" s="137"/>
      <c r="L8" s="41"/>
    </row>
    <row r="9" spans="2:12" s="1" customFormat="1" ht="36.95" customHeight="1">
      <c r="B9" s="41"/>
      <c r="E9" s="138" t="s">
        <v>477</v>
      </c>
      <c r="F9" s="1"/>
      <c r="G9" s="1"/>
      <c r="H9" s="1"/>
      <c r="I9" s="137"/>
      <c r="L9" s="41"/>
    </row>
    <row r="10" spans="2:12" s="1" customFormat="1" ht="12">
      <c r="B10" s="41"/>
      <c r="I10" s="137"/>
      <c r="L10" s="41"/>
    </row>
    <row r="11" spans="2:12" s="1" customFormat="1" ht="12" customHeight="1">
      <c r="B11" s="41"/>
      <c r="D11" s="135" t="s">
        <v>19</v>
      </c>
      <c r="F11" s="139" t="s">
        <v>1</v>
      </c>
      <c r="I11" s="140" t="s">
        <v>20</v>
      </c>
      <c r="J11" s="139" t="s">
        <v>1</v>
      </c>
      <c r="L11" s="41"/>
    </row>
    <row r="12" spans="2:12" s="1" customFormat="1" ht="12" customHeight="1">
      <c r="B12" s="41"/>
      <c r="D12" s="135" t="s">
        <v>22</v>
      </c>
      <c r="F12" s="139" t="s">
        <v>23</v>
      </c>
      <c r="I12" s="140" t="s">
        <v>24</v>
      </c>
      <c r="J12" s="141" t="str">
        <f>'Rekapitulace stavby'!AN8</f>
        <v>11. 1. 2021</v>
      </c>
      <c r="L12" s="41"/>
    </row>
    <row r="13" spans="2:12" s="1" customFormat="1" ht="10.8" customHeight="1">
      <c r="B13" s="41"/>
      <c r="I13" s="137"/>
      <c r="L13" s="41"/>
    </row>
    <row r="14" spans="2:12" s="1" customFormat="1" ht="12" customHeight="1">
      <c r="B14" s="41"/>
      <c r="D14" s="135" t="s">
        <v>28</v>
      </c>
      <c r="I14" s="140" t="s">
        <v>29</v>
      </c>
      <c r="J14" s="139" t="s">
        <v>30</v>
      </c>
      <c r="L14" s="41"/>
    </row>
    <row r="15" spans="2:12" s="1" customFormat="1" ht="18" customHeight="1">
      <c r="B15" s="41"/>
      <c r="E15" s="139" t="s">
        <v>31</v>
      </c>
      <c r="I15" s="140" t="s">
        <v>32</v>
      </c>
      <c r="J15" s="139" t="s">
        <v>33</v>
      </c>
      <c r="L15" s="41"/>
    </row>
    <row r="16" spans="2:12" s="1" customFormat="1" ht="6.95" customHeight="1">
      <c r="B16" s="41"/>
      <c r="I16" s="137"/>
      <c r="L16" s="41"/>
    </row>
    <row r="17" spans="2:12" s="1" customFormat="1" ht="12" customHeight="1">
      <c r="B17" s="41"/>
      <c r="D17" s="135" t="s">
        <v>34</v>
      </c>
      <c r="I17" s="140" t="s">
        <v>29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39"/>
      <c r="G18" s="139"/>
      <c r="H18" s="139"/>
      <c r="I18" s="140" t="s">
        <v>32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37"/>
      <c r="L19" s="41"/>
    </row>
    <row r="20" spans="2:12" s="1" customFormat="1" ht="12" customHeight="1">
      <c r="B20" s="41"/>
      <c r="D20" s="135" t="s">
        <v>36</v>
      </c>
      <c r="I20" s="140" t="s">
        <v>29</v>
      </c>
      <c r="J20" s="139" t="s">
        <v>1</v>
      </c>
      <c r="L20" s="41"/>
    </row>
    <row r="21" spans="2:12" s="1" customFormat="1" ht="18" customHeight="1">
      <c r="B21" s="41"/>
      <c r="E21" s="139" t="s">
        <v>37</v>
      </c>
      <c r="I21" s="140" t="s">
        <v>32</v>
      </c>
      <c r="J21" s="139" t="s">
        <v>1</v>
      </c>
      <c r="L21" s="41"/>
    </row>
    <row r="22" spans="2:12" s="1" customFormat="1" ht="6.95" customHeight="1">
      <c r="B22" s="41"/>
      <c r="I22" s="137"/>
      <c r="L22" s="41"/>
    </row>
    <row r="23" spans="2:12" s="1" customFormat="1" ht="12" customHeight="1">
      <c r="B23" s="41"/>
      <c r="D23" s="135" t="s">
        <v>39</v>
      </c>
      <c r="I23" s="140" t="s">
        <v>29</v>
      </c>
      <c r="J23" s="139" t="s">
        <v>112</v>
      </c>
      <c r="L23" s="41"/>
    </row>
    <row r="24" spans="2:12" s="1" customFormat="1" ht="18" customHeight="1">
      <c r="B24" s="41"/>
      <c r="E24" s="139" t="s">
        <v>37</v>
      </c>
      <c r="I24" s="140" t="s">
        <v>32</v>
      </c>
      <c r="J24" s="139" t="s">
        <v>113</v>
      </c>
      <c r="L24" s="41"/>
    </row>
    <row r="25" spans="2:12" s="1" customFormat="1" ht="6.95" customHeight="1">
      <c r="B25" s="41"/>
      <c r="I25" s="137"/>
      <c r="L25" s="41"/>
    </row>
    <row r="26" spans="2:12" s="1" customFormat="1" ht="12" customHeight="1">
      <c r="B26" s="41"/>
      <c r="D26" s="135" t="s">
        <v>43</v>
      </c>
      <c r="I26" s="137"/>
      <c r="L26" s="41"/>
    </row>
    <row r="27" spans="2:12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>
      <c r="B28" s="41"/>
      <c r="I28" s="137"/>
      <c r="L28" s="41"/>
    </row>
    <row r="29" spans="2:12" s="1" customFormat="1" ht="6.95" customHeight="1">
      <c r="B29" s="41"/>
      <c r="D29" s="76"/>
      <c r="E29" s="76"/>
      <c r="F29" s="76"/>
      <c r="G29" s="76"/>
      <c r="H29" s="76"/>
      <c r="I29" s="145"/>
      <c r="J29" s="76"/>
      <c r="K29" s="76"/>
      <c r="L29" s="41"/>
    </row>
    <row r="30" spans="2:12" s="1" customFormat="1" ht="25.4" customHeight="1">
      <c r="B30" s="41"/>
      <c r="D30" s="146" t="s">
        <v>44</v>
      </c>
      <c r="I30" s="137"/>
      <c r="J30" s="147">
        <f>ROUND(J118,2)</f>
        <v>0</v>
      </c>
      <c r="L30" s="41"/>
    </row>
    <row r="31" spans="2:12" s="1" customFormat="1" ht="6.95" customHeight="1">
      <c r="B31" s="41"/>
      <c r="D31" s="76"/>
      <c r="E31" s="76"/>
      <c r="F31" s="76"/>
      <c r="G31" s="76"/>
      <c r="H31" s="76"/>
      <c r="I31" s="145"/>
      <c r="J31" s="76"/>
      <c r="K31" s="76"/>
      <c r="L31" s="41"/>
    </row>
    <row r="32" spans="2:12" s="1" customFormat="1" ht="14.4" customHeight="1">
      <c r="B32" s="41"/>
      <c r="F32" s="148" t="s">
        <v>46</v>
      </c>
      <c r="I32" s="149" t="s">
        <v>45</v>
      </c>
      <c r="J32" s="148" t="s">
        <v>47</v>
      </c>
      <c r="L32" s="41"/>
    </row>
    <row r="33" spans="2:12" s="1" customFormat="1" ht="14.4" customHeight="1">
      <c r="B33" s="41"/>
      <c r="D33" s="150" t="s">
        <v>48</v>
      </c>
      <c r="E33" s="135" t="s">
        <v>49</v>
      </c>
      <c r="F33" s="151">
        <f>ROUND((SUM(BE118:BE123)),2)</f>
        <v>0</v>
      </c>
      <c r="I33" s="152">
        <v>0.21</v>
      </c>
      <c r="J33" s="151">
        <f>ROUND(((SUM(BE118:BE123))*I33),2)</f>
        <v>0</v>
      </c>
      <c r="L33" s="41"/>
    </row>
    <row r="34" spans="2:12" s="1" customFormat="1" ht="14.4" customHeight="1">
      <c r="B34" s="41"/>
      <c r="E34" s="135" t="s">
        <v>50</v>
      </c>
      <c r="F34" s="151">
        <f>ROUND((SUM(BF118:BF123)),2)</f>
        <v>0</v>
      </c>
      <c r="I34" s="152">
        <v>0.15</v>
      </c>
      <c r="J34" s="151">
        <f>ROUND(((SUM(BF118:BF123))*I34),2)</f>
        <v>0</v>
      </c>
      <c r="L34" s="41"/>
    </row>
    <row r="35" spans="2:12" s="1" customFormat="1" ht="14.4" customHeight="1" hidden="1">
      <c r="B35" s="41"/>
      <c r="E35" s="135" t="s">
        <v>51</v>
      </c>
      <c r="F35" s="151">
        <f>ROUND((SUM(BG118:BG123)),2)</f>
        <v>0</v>
      </c>
      <c r="I35" s="152">
        <v>0.21</v>
      </c>
      <c r="J35" s="151">
        <f>0</f>
        <v>0</v>
      </c>
      <c r="L35" s="41"/>
    </row>
    <row r="36" spans="2:12" s="1" customFormat="1" ht="14.4" customHeight="1" hidden="1">
      <c r="B36" s="41"/>
      <c r="E36" s="135" t="s">
        <v>52</v>
      </c>
      <c r="F36" s="151">
        <f>ROUND((SUM(BH118:BH123)),2)</f>
        <v>0</v>
      </c>
      <c r="I36" s="152">
        <v>0.15</v>
      </c>
      <c r="J36" s="151">
        <f>0</f>
        <v>0</v>
      </c>
      <c r="L36" s="41"/>
    </row>
    <row r="37" spans="2:12" s="1" customFormat="1" ht="14.4" customHeight="1" hidden="1">
      <c r="B37" s="41"/>
      <c r="E37" s="135" t="s">
        <v>53</v>
      </c>
      <c r="F37" s="151">
        <f>ROUND((SUM(BI118:BI123)),2)</f>
        <v>0</v>
      </c>
      <c r="I37" s="152">
        <v>0</v>
      </c>
      <c r="J37" s="151">
        <f>0</f>
        <v>0</v>
      </c>
      <c r="L37" s="41"/>
    </row>
    <row r="38" spans="2:12" s="1" customFormat="1" ht="6.95" customHeight="1">
      <c r="B38" s="41"/>
      <c r="I38" s="137"/>
      <c r="L38" s="41"/>
    </row>
    <row r="39" spans="2:12" s="1" customFormat="1" ht="25.4" customHeight="1">
      <c r="B39" s="41"/>
      <c r="C39" s="153"/>
      <c r="D39" s="154" t="s">
        <v>54</v>
      </c>
      <c r="E39" s="155"/>
      <c r="F39" s="155"/>
      <c r="G39" s="156" t="s">
        <v>55</v>
      </c>
      <c r="H39" s="157" t="s">
        <v>56</v>
      </c>
      <c r="I39" s="158"/>
      <c r="J39" s="159">
        <f>SUM(J30:J37)</f>
        <v>0</v>
      </c>
      <c r="K39" s="160"/>
      <c r="L39" s="41"/>
    </row>
    <row r="40" spans="2:12" s="1" customFormat="1" ht="14.4" customHeight="1">
      <c r="B40" s="41"/>
      <c r="I40" s="137"/>
      <c r="L40" s="41"/>
    </row>
    <row r="41" spans="2:12" ht="14.4" customHeight="1">
      <c r="B41" s="18"/>
      <c r="L41" s="18"/>
    </row>
    <row r="42" spans="2:12" ht="14.4" customHeight="1">
      <c r="B42" s="18"/>
      <c r="L42" s="18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41"/>
      <c r="D50" s="161" t="s">
        <v>57</v>
      </c>
      <c r="E50" s="162"/>
      <c r="F50" s="162"/>
      <c r="G50" s="161" t="s">
        <v>58</v>
      </c>
      <c r="H50" s="162"/>
      <c r="I50" s="163"/>
      <c r="J50" s="162"/>
      <c r="K50" s="162"/>
      <c r="L50" s="4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">
      <c r="B61" s="41"/>
      <c r="D61" s="164" t="s">
        <v>59</v>
      </c>
      <c r="E61" s="165"/>
      <c r="F61" s="166" t="s">
        <v>60</v>
      </c>
      <c r="G61" s="164" t="s">
        <v>59</v>
      </c>
      <c r="H61" s="165"/>
      <c r="I61" s="167"/>
      <c r="J61" s="168" t="s">
        <v>60</v>
      </c>
      <c r="K61" s="165"/>
      <c r="L61" s="41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">
      <c r="B65" s="41"/>
      <c r="D65" s="161" t="s">
        <v>61</v>
      </c>
      <c r="E65" s="162"/>
      <c r="F65" s="162"/>
      <c r="G65" s="161" t="s">
        <v>62</v>
      </c>
      <c r="H65" s="162"/>
      <c r="I65" s="163"/>
      <c r="J65" s="162"/>
      <c r="K65" s="162"/>
      <c r="L65" s="41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">
      <c r="B76" s="41"/>
      <c r="D76" s="164" t="s">
        <v>59</v>
      </c>
      <c r="E76" s="165"/>
      <c r="F76" s="166" t="s">
        <v>60</v>
      </c>
      <c r="G76" s="164" t="s">
        <v>59</v>
      </c>
      <c r="H76" s="165"/>
      <c r="I76" s="167"/>
      <c r="J76" s="168" t="s">
        <v>60</v>
      </c>
      <c r="K76" s="165"/>
      <c r="L76" s="41"/>
    </row>
    <row r="77" spans="2:12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1"/>
    </row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1"/>
    </row>
    <row r="82" spans="2:12" s="1" customFormat="1" ht="24.95" customHeight="1">
      <c r="B82" s="36"/>
      <c r="C82" s="21" t="s">
        <v>114</v>
      </c>
      <c r="D82" s="37"/>
      <c r="E82" s="37"/>
      <c r="F82" s="37"/>
      <c r="G82" s="37"/>
      <c r="H82" s="37"/>
      <c r="I82" s="137"/>
      <c r="J82" s="37"/>
      <c r="K82" s="37"/>
      <c r="L82" s="41"/>
    </row>
    <row r="83" spans="2:12" s="1" customFormat="1" ht="6.95" customHeight="1">
      <c r="B83" s="36"/>
      <c r="C83" s="37"/>
      <c r="D83" s="37"/>
      <c r="E83" s="37"/>
      <c r="F83" s="37"/>
      <c r="G83" s="37"/>
      <c r="H83" s="37"/>
      <c r="I83" s="137"/>
      <c r="J83" s="37"/>
      <c r="K83" s="37"/>
      <c r="L83" s="41"/>
    </row>
    <row r="84" spans="2:12" s="1" customFormat="1" ht="12" customHeight="1">
      <c r="B84" s="36"/>
      <c r="C84" s="30" t="s">
        <v>16</v>
      </c>
      <c r="D84" s="37"/>
      <c r="E84" s="37"/>
      <c r="F84" s="37"/>
      <c r="G84" s="37"/>
      <c r="H84" s="37"/>
      <c r="I84" s="137"/>
      <c r="J84" s="37"/>
      <c r="K84" s="37"/>
      <c r="L84" s="41"/>
    </row>
    <row r="85" spans="2:12" s="1" customFormat="1" ht="16.5" customHeight="1">
      <c r="B85" s="36"/>
      <c r="C85" s="37"/>
      <c r="D85" s="37"/>
      <c r="E85" s="175" t="str">
        <f>E7</f>
        <v>Obnova dvorních průčelí budovy gymnázia č.p. 304 ve Dvoře Králové nad Labem - I. etapa</v>
      </c>
      <c r="F85" s="30"/>
      <c r="G85" s="30"/>
      <c r="H85" s="30"/>
      <c r="I85" s="137"/>
      <c r="J85" s="37"/>
      <c r="K85" s="37"/>
      <c r="L85" s="41"/>
    </row>
    <row r="86" spans="2:12" s="1" customFormat="1" ht="12" customHeight="1">
      <c r="B86" s="36"/>
      <c r="C86" s="30" t="s">
        <v>110</v>
      </c>
      <c r="D86" s="37"/>
      <c r="E86" s="37"/>
      <c r="F86" s="37"/>
      <c r="G86" s="37"/>
      <c r="H86" s="37"/>
      <c r="I86" s="137"/>
      <c r="J86" s="37"/>
      <c r="K86" s="37"/>
      <c r="L86" s="41"/>
    </row>
    <row r="87" spans="2:12" s="1" customFormat="1" ht="16.5" customHeight="1">
      <c r="B87" s="36"/>
      <c r="C87" s="37"/>
      <c r="D87" s="37"/>
      <c r="E87" s="69" t="str">
        <f>E9</f>
        <v>2014_16 - hromosvod</v>
      </c>
      <c r="F87" s="37"/>
      <c r="G87" s="37"/>
      <c r="H87" s="37"/>
      <c r="I87" s="137"/>
      <c r="J87" s="37"/>
      <c r="K87" s="37"/>
      <c r="L87" s="41"/>
    </row>
    <row r="88" spans="2:12" s="1" customFormat="1" ht="6.95" customHeight="1">
      <c r="B88" s="36"/>
      <c r="C88" s="37"/>
      <c r="D88" s="37"/>
      <c r="E88" s="37"/>
      <c r="F88" s="37"/>
      <c r="G88" s="37"/>
      <c r="H88" s="37"/>
      <c r="I88" s="137"/>
      <c r="J88" s="37"/>
      <c r="K88" s="37"/>
      <c r="L88" s="41"/>
    </row>
    <row r="89" spans="2:12" s="1" customFormat="1" ht="12" customHeight="1">
      <c r="B89" s="36"/>
      <c r="C89" s="30" t="s">
        <v>22</v>
      </c>
      <c r="D89" s="37"/>
      <c r="E89" s="37"/>
      <c r="F89" s="25" t="str">
        <f>F12</f>
        <v xml:space="preserve"> </v>
      </c>
      <c r="G89" s="37"/>
      <c r="H89" s="37"/>
      <c r="I89" s="140" t="s">
        <v>24</v>
      </c>
      <c r="J89" s="72" t="str">
        <f>IF(J12="","",J12)</f>
        <v>11. 1. 2021</v>
      </c>
      <c r="K89" s="37"/>
      <c r="L89" s="41"/>
    </row>
    <row r="90" spans="2:12" s="1" customFormat="1" ht="6.95" customHeight="1">
      <c r="B90" s="36"/>
      <c r="C90" s="37"/>
      <c r="D90" s="37"/>
      <c r="E90" s="37"/>
      <c r="F90" s="37"/>
      <c r="G90" s="37"/>
      <c r="H90" s="37"/>
      <c r="I90" s="137"/>
      <c r="J90" s="37"/>
      <c r="K90" s="37"/>
      <c r="L90" s="41"/>
    </row>
    <row r="91" spans="2:12" s="1" customFormat="1" ht="27.9" customHeight="1">
      <c r="B91" s="36"/>
      <c r="C91" s="30" t="s">
        <v>28</v>
      </c>
      <c r="D91" s="37"/>
      <c r="E91" s="37"/>
      <c r="F91" s="25" t="str">
        <f>E15</f>
        <v>Město Dvůr Králové nad Labem</v>
      </c>
      <c r="G91" s="37"/>
      <c r="H91" s="37"/>
      <c r="I91" s="140" t="s">
        <v>36</v>
      </c>
      <c r="J91" s="34" t="str">
        <f>E21</f>
        <v>Ing. Miloš Kudrnovský</v>
      </c>
      <c r="K91" s="37"/>
      <c r="L91" s="41"/>
    </row>
    <row r="92" spans="2:12" s="1" customFormat="1" ht="27.9" customHeight="1">
      <c r="B92" s="36"/>
      <c r="C92" s="30" t="s">
        <v>34</v>
      </c>
      <c r="D92" s="37"/>
      <c r="E92" s="37"/>
      <c r="F92" s="25" t="str">
        <f>IF(E18="","",E18)</f>
        <v>Vyplň údaj</v>
      </c>
      <c r="G92" s="37"/>
      <c r="H92" s="37"/>
      <c r="I92" s="140" t="s">
        <v>39</v>
      </c>
      <c r="J92" s="34" t="str">
        <f>E24</f>
        <v>Ing. Miloš Kudrnovský</v>
      </c>
      <c r="K92" s="37"/>
      <c r="L92" s="41"/>
    </row>
    <row r="93" spans="2:12" s="1" customFormat="1" ht="10.3" customHeight="1">
      <c r="B93" s="36"/>
      <c r="C93" s="37"/>
      <c r="D93" s="37"/>
      <c r="E93" s="37"/>
      <c r="F93" s="37"/>
      <c r="G93" s="37"/>
      <c r="H93" s="37"/>
      <c r="I93" s="137"/>
      <c r="J93" s="37"/>
      <c r="K93" s="37"/>
      <c r="L93" s="41"/>
    </row>
    <row r="94" spans="2:12" s="1" customFormat="1" ht="29.25" customHeight="1">
      <c r="B94" s="36"/>
      <c r="C94" s="176" t="s">
        <v>115</v>
      </c>
      <c r="D94" s="177"/>
      <c r="E94" s="177"/>
      <c r="F94" s="177"/>
      <c r="G94" s="177"/>
      <c r="H94" s="177"/>
      <c r="I94" s="178"/>
      <c r="J94" s="179" t="s">
        <v>116</v>
      </c>
      <c r="K94" s="177"/>
      <c r="L94" s="41"/>
    </row>
    <row r="95" spans="2:12" s="1" customFormat="1" ht="10.3" customHeight="1">
      <c r="B95" s="36"/>
      <c r="C95" s="37"/>
      <c r="D95" s="37"/>
      <c r="E95" s="37"/>
      <c r="F95" s="37"/>
      <c r="G95" s="37"/>
      <c r="H95" s="37"/>
      <c r="I95" s="137"/>
      <c r="J95" s="37"/>
      <c r="K95" s="37"/>
      <c r="L95" s="41"/>
    </row>
    <row r="96" spans="2:47" s="1" customFormat="1" ht="22.8" customHeight="1">
      <c r="B96" s="36"/>
      <c r="C96" s="180" t="s">
        <v>117</v>
      </c>
      <c r="D96" s="37"/>
      <c r="E96" s="37"/>
      <c r="F96" s="37"/>
      <c r="G96" s="37"/>
      <c r="H96" s="37"/>
      <c r="I96" s="137"/>
      <c r="J96" s="103">
        <f>J118</f>
        <v>0</v>
      </c>
      <c r="K96" s="37"/>
      <c r="L96" s="41"/>
      <c r="AU96" s="15" t="s">
        <v>118</v>
      </c>
    </row>
    <row r="97" spans="2:12" s="8" customFormat="1" ht="24.95" customHeight="1">
      <c r="B97" s="181"/>
      <c r="C97" s="182"/>
      <c r="D97" s="183" t="s">
        <v>126</v>
      </c>
      <c r="E97" s="184"/>
      <c r="F97" s="184"/>
      <c r="G97" s="184"/>
      <c r="H97" s="184"/>
      <c r="I97" s="185"/>
      <c r="J97" s="186">
        <f>J119</f>
        <v>0</v>
      </c>
      <c r="K97" s="182"/>
      <c r="L97" s="187"/>
    </row>
    <row r="98" spans="2:12" s="9" customFormat="1" ht="19.9" customHeight="1">
      <c r="B98" s="188"/>
      <c r="C98" s="189"/>
      <c r="D98" s="190" t="s">
        <v>478</v>
      </c>
      <c r="E98" s="191"/>
      <c r="F98" s="191"/>
      <c r="G98" s="191"/>
      <c r="H98" s="191"/>
      <c r="I98" s="192"/>
      <c r="J98" s="193">
        <f>J120</f>
        <v>0</v>
      </c>
      <c r="K98" s="189"/>
      <c r="L98" s="194"/>
    </row>
    <row r="99" spans="2:12" s="1" customFormat="1" ht="21.8" customHeight="1">
      <c r="B99" s="36"/>
      <c r="C99" s="37"/>
      <c r="D99" s="37"/>
      <c r="E99" s="37"/>
      <c r="F99" s="37"/>
      <c r="G99" s="37"/>
      <c r="H99" s="37"/>
      <c r="I99" s="137"/>
      <c r="J99" s="37"/>
      <c r="K99" s="37"/>
      <c r="L99" s="41"/>
    </row>
    <row r="100" spans="2:12" s="1" customFormat="1" ht="6.95" customHeight="1">
      <c r="B100" s="59"/>
      <c r="C100" s="60"/>
      <c r="D100" s="60"/>
      <c r="E100" s="60"/>
      <c r="F100" s="60"/>
      <c r="G100" s="60"/>
      <c r="H100" s="60"/>
      <c r="I100" s="171"/>
      <c r="J100" s="60"/>
      <c r="K100" s="60"/>
      <c r="L100" s="41"/>
    </row>
    <row r="104" spans="2:12" s="1" customFormat="1" ht="6.95" customHeight="1">
      <c r="B104" s="61"/>
      <c r="C104" s="62"/>
      <c r="D104" s="62"/>
      <c r="E104" s="62"/>
      <c r="F104" s="62"/>
      <c r="G104" s="62"/>
      <c r="H104" s="62"/>
      <c r="I104" s="174"/>
      <c r="J104" s="62"/>
      <c r="K104" s="62"/>
      <c r="L104" s="41"/>
    </row>
    <row r="105" spans="2:12" s="1" customFormat="1" ht="24.95" customHeight="1">
      <c r="B105" s="36"/>
      <c r="C105" s="21" t="s">
        <v>130</v>
      </c>
      <c r="D105" s="37"/>
      <c r="E105" s="37"/>
      <c r="F105" s="37"/>
      <c r="G105" s="37"/>
      <c r="H105" s="37"/>
      <c r="I105" s="137"/>
      <c r="J105" s="37"/>
      <c r="K105" s="37"/>
      <c r="L105" s="41"/>
    </row>
    <row r="106" spans="2:12" s="1" customFormat="1" ht="6.95" customHeight="1">
      <c r="B106" s="36"/>
      <c r="C106" s="37"/>
      <c r="D106" s="37"/>
      <c r="E106" s="37"/>
      <c r="F106" s="37"/>
      <c r="G106" s="37"/>
      <c r="H106" s="37"/>
      <c r="I106" s="137"/>
      <c r="J106" s="37"/>
      <c r="K106" s="37"/>
      <c r="L106" s="41"/>
    </row>
    <row r="107" spans="2:12" s="1" customFormat="1" ht="12" customHeight="1">
      <c r="B107" s="36"/>
      <c r="C107" s="30" t="s">
        <v>16</v>
      </c>
      <c r="D107" s="37"/>
      <c r="E107" s="37"/>
      <c r="F107" s="37"/>
      <c r="G107" s="37"/>
      <c r="H107" s="37"/>
      <c r="I107" s="137"/>
      <c r="J107" s="37"/>
      <c r="K107" s="37"/>
      <c r="L107" s="41"/>
    </row>
    <row r="108" spans="2:12" s="1" customFormat="1" ht="16.5" customHeight="1">
      <c r="B108" s="36"/>
      <c r="C108" s="37"/>
      <c r="D108" s="37"/>
      <c r="E108" s="175" t="str">
        <f>E7</f>
        <v>Obnova dvorních průčelí budovy gymnázia č.p. 304 ve Dvoře Králové nad Labem - I. etapa</v>
      </c>
      <c r="F108" s="30"/>
      <c r="G108" s="30"/>
      <c r="H108" s="30"/>
      <c r="I108" s="137"/>
      <c r="J108" s="37"/>
      <c r="K108" s="37"/>
      <c r="L108" s="41"/>
    </row>
    <row r="109" spans="2:12" s="1" customFormat="1" ht="12" customHeight="1">
      <c r="B109" s="36"/>
      <c r="C109" s="30" t="s">
        <v>110</v>
      </c>
      <c r="D109" s="37"/>
      <c r="E109" s="37"/>
      <c r="F109" s="37"/>
      <c r="G109" s="37"/>
      <c r="H109" s="37"/>
      <c r="I109" s="137"/>
      <c r="J109" s="37"/>
      <c r="K109" s="37"/>
      <c r="L109" s="41"/>
    </row>
    <row r="110" spans="2:12" s="1" customFormat="1" ht="16.5" customHeight="1">
      <c r="B110" s="36"/>
      <c r="C110" s="37"/>
      <c r="D110" s="37"/>
      <c r="E110" s="69" t="str">
        <f>E9</f>
        <v>2014_16 - hromosvod</v>
      </c>
      <c r="F110" s="37"/>
      <c r="G110" s="37"/>
      <c r="H110" s="37"/>
      <c r="I110" s="137"/>
      <c r="J110" s="37"/>
      <c r="K110" s="37"/>
      <c r="L110" s="41"/>
    </row>
    <row r="111" spans="2:12" s="1" customFormat="1" ht="6.95" customHeight="1">
      <c r="B111" s="36"/>
      <c r="C111" s="37"/>
      <c r="D111" s="37"/>
      <c r="E111" s="37"/>
      <c r="F111" s="37"/>
      <c r="G111" s="37"/>
      <c r="H111" s="37"/>
      <c r="I111" s="137"/>
      <c r="J111" s="37"/>
      <c r="K111" s="37"/>
      <c r="L111" s="41"/>
    </row>
    <row r="112" spans="2:12" s="1" customFormat="1" ht="12" customHeight="1">
      <c r="B112" s="36"/>
      <c r="C112" s="30" t="s">
        <v>22</v>
      </c>
      <c r="D112" s="37"/>
      <c r="E112" s="37"/>
      <c r="F112" s="25" t="str">
        <f>F12</f>
        <v xml:space="preserve"> </v>
      </c>
      <c r="G112" s="37"/>
      <c r="H112" s="37"/>
      <c r="I112" s="140" t="s">
        <v>24</v>
      </c>
      <c r="J112" s="72" t="str">
        <f>IF(J12="","",J12)</f>
        <v>11. 1. 2021</v>
      </c>
      <c r="K112" s="37"/>
      <c r="L112" s="41"/>
    </row>
    <row r="113" spans="2:12" s="1" customFormat="1" ht="6.95" customHeight="1">
      <c r="B113" s="36"/>
      <c r="C113" s="37"/>
      <c r="D113" s="37"/>
      <c r="E113" s="37"/>
      <c r="F113" s="37"/>
      <c r="G113" s="37"/>
      <c r="H113" s="37"/>
      <c r="I113" s="137"/>
      <c r="J113" s="37"/>
      <c r="K113" s="37"/>
      <c r="L113" s="41"/>
    </row>
    <row r="114" spans="2:12" s="1" customFormat="1" ht="27.9" customHeight="1">
      <c r="B114" s="36"/>
      <c r="C114" s="30" t="s">
        <v>28</v>
      </c>
      <c r="D114" s="37"/>
      <c r="E114" s="37"/>
      <c r="F114" s="25" t="str">
        <f>E15</f>
        <v>Město Dvůr Králové nad Labem</v>
      </c>
      <c r="G114" s="37"/>
      <c r="H114" s="37"/>
      <c r="I114" s="140" t="s">
        <v>36</v>
      </c>
      <c r="J114" s="34" t="str">
        <f>E21</f>
        <v>Ing. Miloš Kudrnovský</v>
      </c>
      <c r="K114" s="37"/>
      <c r="L114" s="41"/>
    </row>
    <row r="115" spans="2:12" s="1" customFormat="1" ht="27.9" customHeight="1">
      <c r="B115" s="36"/>
      <c r="C115" s="30" t="s">
        <v>34</v>
      </c>
      <c r="D115" s="37"/>
      <c r="E115" s="37"/>
      <c r="F115" s="25" t="str">
        <f>IF(E18="","",E18)</f>
        <v>Vyplň údaj</v>
      </c>
      <c r="G115" s="37"/>
      <c r="H115" s="37"/>
      <c r="I115" s="140" t="s">
        <v>39</v>
      </c>
      <c r="J115" s="34" t="str">
        <f>E24</f>
        <v>Ing. Miloš Kudrnovský</v>
      </c>
      <c r="K115" s="37"/>
      <c r="L115" s="41"/>
    </row>
    <row r="116" spans="2:12" s="1" customFormat="1" ht="10.3" customHeight="1">
      <c r="B116" s="36"/>
      <c r="C116" s="37"/>
      <c r="D116" s="37"/>
      <c r="E116" s="37"/>
      <c r="F116" s="37"/>
      <c r="G116" s="37"/>
      <c r="H116" s="37"/>
      <c r="I116" s="137"/>
      <c r="J116" s="37"/>
      <c r="K116" s="37"/>
      <c r="L116" s="41"/>
    </row>
    <row r="117" spans="2:20" s="10" customFormat="1" ht="29.25" customHeight="1">
      <c r="B117" s="195"/>
      <c r="C117" s="196" t="s">
        <v>131</v>
      </c>
      <c r="D117" s="197" t="s">
        <v>69</v>
      </c>
      <c r="E117" s="197" t="s">
        <v>65</v>
      </c>
      <c r="F117" s="197" t="s">
        <v>66</v>
      </c>
      <c r="G117" s="197" t="s">
        <v>132</v>
      </c>
      <c r="H117" s="197" t="s">
        <v>133</v>
      </c>
      <c r="I117" s="198" t="s">
        <v>134</v>
      </c>
      <c r="J117" s="199" t="s">
        <v>116</v>
      </c>
      <c r="K117" s="200" t="s">
        <v>135</v>
      </c>
      <c r="L117" s="201"/>
      <c r="M117" s="93" t="s">
        <v>1</v>
      </c>
      <c r="N117" s="94" t="s">
        <v>48</v>
      </c>
      <c r="O117" s="94" t="s">
        <v>136</v>
      </c>
      <c r="P117" s="94" t="s">
        <v>137</v>
      </c>
      <c r="Q117" s="94" t="s">
        <v>138</v>
      </c>
      <c r="R117" s="94" t="s">
        <v>139</v>
      </c>
      <c r="S117" s="94" t="s">
        <v>140</v>
      </c>
      <c r="T117" s="95" t="s">
        <v>141</v>
      </c>
    </row>
    <row r="118" spans="2:63" s="1" customFormat="1" ht="22.8" customHeight="1">
      <c r="B118" s="36"/>
      <c r="C118" s="100" t="s">
        <v>142</v>
      </c>
      <c r="D118" s="37"/>
      <c r="E118" s="37"/>
      <c r="F118" s="37"/>
      <c r="G118" s="37"/>
      <c r="H118" s="37"/>
      <c r="I118" s="137"/>
      <c r="J118" s="202">
        <f>BK118</f>
        <v>0</v>
      </c>
      <c r="K118" s="37"/>
      <c r="L118" s="41"/>
      <c r="M118" s="96"/>
      <c r="N118" s="97"/>
      <c r="O118" s="97"/>
      <c r="P118" s="203">
        <f>P119</f>
        <v>0</v>
      </c>
      <c r="Q118" s="97"/>
      <c r="R118" s="203">
        <f>R119</f>
        <v>0.07259</v>
      </c>
      <c r="S118" s="97"/>
      <c r="T118" s="204">
        <f>T119</f>
        <v>0</v>
      </c>
      <c r="AT118" s="15" t="s">
        <v>83</v>
      </c>
      <c r="AU118" s="15" t="s">
        <v>118</v>
      </c>
      <c r="BK118" s="205">
        <f>BK119</f>
        <v>0</v>
      </c>
    </row>
    <row r="119" spans="2:63" s="11" customFormat="1" ht="25.9" customHeight="1">
      <c r="B119" s="206"/>
      <c r="C119" s="207"/>
      <c r="D119" s="208" t="s">
        <v>83</v>
      </c>
      <c r="E119" s="209" t="s">
        <v>232</v>
      </c>
      <c r="F119" s="209" t="s">
        <v>233</v>
      </c>
      <c r="G119" s="207"/>
      <c r="H119" s="207"/>
      <c r="I119" s="210"/>
      <c r="J119" s="211">
        <f>BK119</f>
        <v>0</v>
      </c>
      <c r="K119" s="207"/>
      <c r="L119" s="212"/>
      <c r="M119" s="213"/>
      <c r="N119" s="214"/>
      <c r="O119" s="214"/>
      <c r="P119" s="215">
        <f>P120</f>
        <v>0</v>
      </c>
      <c r="Q119" s="214"/>
      <c r="R119" s="215">
        <f>R120</f>
        <v>0.07259</v>
      </c>
      <c r="S119" s="214"/>
      <c r="T119" s="216">
        <f>T120</f>
        <v>0</v>
      </c>
      <c r="AR119" s="217" t="s">
        <v>93</v>
      </c>
      <c r="AT119" s="218" t="s">
        <v>83</v>
      </c>
      <c r="AU119" s="218" t="s">
        <v>84</v>
      </c>
      <c r="AY119" s="217" t="s">
        <v>145</v>
      </c>
      <c r="BK119" s="219">
        <f>BK120</f>
        <v>0</v>
      </c>
    </row>
    <row r="120" spans="2:63" s="11" customFormat="1" ht="22.8" customHeight="1">
      <c r="B120" s="206"/>
      <c r="C120" s="207"/>
      <c r="D120" s="208" t="s">
        <v>83</v>
      </c>
      <c r="E120" s="245" t="s">
        <v>479</v>
      </c>
      <c r="F120" s="245" t="s">
        <v>480</v>
      </c>
      <c r="G120" s="207"/>
      <c r="H120" s="207"/>
      <c r="I120" s="210"/>
      <c r="J120" s="246">
        <f>BK120</f>
        <v>0</v>
      </c>
      <c r="K120" s="207"/>
      <c r="L120" s="212"/>
      <c r="M120" s="213"/>
      <c r="N120" s="214"/>
      <c r="O120" s="214"/>
      <c r="P120" s="215">
        <f>SUM(P121:P123)</f>
        <v>0</v>
      </c>
      <c r="Q120" s="214"/>
      <c r="R120" s="215">
        <f>SUM(R121:R123)</f>
        <v>0.07259</v>
      </c>
      <c r="S120" s="214"/>
      <c r="T120" s="216">
        <f>SUM(T121:T123)</f>
        <v>0</v>
      </c>
      <c r="AR120" s="217" t="s">
        <v>93</v>
      </c>
      <c r="AT120" s="218" t="s">
        <v>83</v>
      </c>
      <c r="AU120" s="218" t="s">
        <v>21</v>
      </c>
      <c r="AY120" s="217" t="s">
        <v>145</v>
      </c>
      <c r="BK120" s="219">
        <f>SUM(BK121:BK123)</f>
        <v>0</v>
      </c>
    </row>
    <row r="121" spans="2:65" s="1" customFormat="1" ht="24" customHeight="1">
      <c r="B121" s="36"/>
      <c r="C121" s="220" t="s">
        <v>21</v>
      </c>
      <c r="D121" s="220" t="s">
        <v>147</v>
      </c>
      <c r="E121" s="221" t="s">
        <v>481</v>
      </c>
      <c r="F121" s="222" t="s">
        <v>482</v>
      </c>
      <c r="G121" s="223" t="s">
        <v>197</v>
      </c>
      <c r="H121" s="224">
        <v>72.59</v>
      </c>
      <c r="I121" s="225"/>
      <c r="J121" s="226">
        <f>ROUND(I121*H121,2)</f>
        <v>0</v>
      </c>
      <c r="K121" s="222" t="s">
        <v>162</v>
      </c>
      <c r="L121" s="41"/>
      <c r="M121" s="227" t="s">
        <v>1</v>
      </c>
      <c r="N121" s="228" t="s">
        <v>49</v>
      </c>
      <c r="O121" s="84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AR121" s="231" t="s">
        <v>211</v>
      </c>
      <c r="AT121" s="231" t="s">
        <v>147</v>
      </c>
      <c r="AU121" s="231" t="s">
        <v>93</v>
      </c>
      <c r="AY121" s="15" t="s">
        <v>145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5" t="s">
        <v>21</v>
      </c>
      <c r="BK121" s="232">
        <f>ROUND(I121*H121,2)</f>
        <v>0</v>
      </c>
      <c r="BL121" s="15" t="s">
        <v>211</v>
      </c>
      <c r="BM121" s="231" t="s">
        <v>483</v>
      </c>
    </row>
    <row r="122" spans="2:51" s="12" customFormat="1" ht="12">
      <c r="B122" s="233"/>
      <c r="C122" s="234"/>
      <c r="D122" s="235" t="s">
        <v>157</v>
      </c>
      <c r="E122" s="236" t="s">
        <v>1</v>
      </c>
      <c r="F122" s="237" t="s">
        <v>484</v>
      </c>
      <c r="G122" s="234"/>
      <c r="H122" s="238">
        <v>72.59</v>
      </c>
      <c r="I122" s="239"/>
      <c r="J122" s="234"/>
      <c r="K122" s="234"/>
      <c r="L122" s="240"/>
      <c r="M122" s="241"/>
      <c r="N122" s="242"/>
      <c r="O122" s="242"/>
      <c r="P122" s="242"/>
      <c r="Q122" s="242"/>
      <c r="R122" s="242"/>
      <c r="S122" s="242"/>
      <c r="T122" s="243"/>
      <c r="AT122" s="244" t="s">
        <v>157</v>
      </c>
      <c r="AU122" s="244" t="s">
        <v>93</v>
      </c>
      <c r="AV122" s="12" t="s">
        <v>93</v>
      </c>
      <c r="AW122" s="12" t="s">
        <v>38</v>
      </c>
      <c r="AX122" s="12" t="s">
        <v>21</v>
      </c>
      <c r="AY122" s="244" t="s">
        <v>145</v>
      </c>
    </row>
    <row r="123" spans="2:65" s="1" customFormat="1" ht="16.5" customHeight="1">
      <c r="B123" s="36"/>
      <c r="C123" s="261" t="s">
        <v>93</v>
      </c>
      <c r="D123" s="261" t="s">
        <v>424</v>
      </c>
      <c r="E123" s="262" t="s">
        <v>485</v>
      </c>
      <c r="F123" s="263" t="s">
        <v>486</v>
      </c>
      <c r="G123" s="264" t="s">
        <v>427</v>
      </c>
      <c r="H123" s="265">
        <v>72.59</v>
      </c>
      <c r="I123" s="266"/>
      <c r="J123" s="267">
        <f>ROUND(I123*H123,2)</f>
        <v>0</v>
      </c>
      <c r="K123" s="263" t="s">
        <v>162</v>
      </c>
      <c r="L123" s="268"/>
      <c r="M123" s="276" t="s">
        <v>1</v>
      </c>
      <c r="N123" s="277" t="s">
        <v>49</v>
      </c>
      <c r="O123" s="273"/>
      <c r="P123" s="274">
        <f>O123*H123</f>
        <v>0</v>
      </c>
      <c r="Q123" s="274">
        <v>0.001</v>
      </c>
      <c r="R123" s="274">
        <f>Q123*H123</f>
        <v>0.07259</v>
      </c>
      <c r="S123" s="274">
        <v>0</v>
      </c>
      <c r="T123" s="275">
        <f>S123*H123</f>
        <v>0</v>
      </c>
      <c r="AR123" s="231" t="s">
        <v>146</v>
      </c>
      <c r="AT123" s="231" t="s">
        <v>424</v>
      </c>
      <c r="AU123" s="231" t="s">
        <v>93</v>
      </c>
      <c r="AY123" s="15" t="s">
        <v>145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5" t="s">
        <v>21</v>
      </c>
      <c r="BK123" s="232">
        <f>ROUND(I123*H123,2)</f>
        <v>0</v>
      </c>
      <c r="BL123" s="15" t="s">
        <v>211</v>
      </c>
      <c r="BM123" s="231" t="s">
        <v>487</v>
      </c>
    </row>
    <row r="124" spans="2:12" s="1" customFormat="1" ht="6.95" customHeight="1">
      <c r="B124" s="59"/>
      <c r="C124" s="60"/>
      <c r="D124" s="60"/>
      <c r="E124" s="60"/>
      <c r="F124" s="60"/>
      <c r="G124" s="60"/>
      <c r="H124" s="60"/>
      <c r="I124" s="171"/>
      <c r="J124" s="60"/>
      <c r="K124" s="60"/>
      <c r="L124" s="41"/>
    </row>
  </sheetData>
  <sheetProtection password="CC35" sheet="1" objects="1" scenarios="1" formatColumns="0" formatRows="0" autoFilter="0"/>
  <autoFilter ref="C117:K123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Veselá</dc:creator>
  <cp:keywords/>
  <dc:description/>
  <cp:lastModifiedBy>Renata Veselá</cp:lastModifiedBy>
  <dcterms:created xsi:type="dcterms:W3CDTF">2021-02-17T03:32:35Z</dcterms:created>
  <dcterms:modified xsi:type="dcterms:W3CDTF">2021-02-17T03:32:42Z</dcterms:modified>
  <cp:category/>
  <cp:version/>
  <cp:contentType/>
  <cp:contentStatus/>
</cp:coreProperties>
</file>