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REKONSTRUKCE VÍCEÚČE..." sheetId="2" r:id="rId2"/>
    <sheet name="Seznam figur" sheetId="3" r:id="rId3"/>
    <sheet name="Pokyny pro vyplnění" sheetId="4" r:id="rId4"/>
  </sheets>
  <definedNames>
    <definedName name="_xlnm.Print_Area" localSheetId="0">'Rekapitulace stavby'!$D$4:$AO$36,'Rekapitulace stavby'!$C$42:$AQ$56</definedName>
    <definedName name="_xlnm._FilterDatabase" localSheetId="1" hidden="1">'01 - REKONSTRUKCE VÍCEÚČE...'!$C$98:$K$377</definedName>
    <definedName name="_xlnm.Print_Area" localSheetId="1">'01 - REKONSTRUKCE VÍCEÚČE...'!$C$4:$J$39,'01 - REKONSTRUKCE VÍCEÚČE...'!$C$45:$J$80,'01 - REKONSTRUKCE VÍCEÚČE...'!$C$86:$K$377</definedName>
    <definedName name="_xlnm.Print_Area" localSheetId="2">'Seznam figur'!$C$4:$G$119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REKONSTRUKCE VÍCEÚČE...'!$98:$98</definedName>
    <definedName name="_xlnm.Print_Titles" localSheetId="2">'Seznam figur'!$9:$9</definedName>
  </definedNames>
  <calcPr fullCalcOnLoad="1"/>
</workbook>
</file>

<file path=xl/sharedStrings.xml><?xml version="1.0" encoding="utf-8"?>
<sst xmlns="http://schemas.openxmlformats.org/spreadsheetml/2006/main" count="4045" uniqueCount="822">
  <si>
    <t>Export Komplet</t>
  </si>
  <si>
    <t>VZ</t>
  </si>
  <si>
    <t>2.0</t>
  </si>
  <si>
    <t/>
  </si>
  <si>
    <t>False</t>
  </si>
  <si>
    <t>{fa079490-ca6d-4936-953d-5d4469a5760b}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</si>
  <si>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</si>
  <si>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</si>
  <si>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</si>
  <si>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</si>
  <si>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</si>
  <si>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</si>
  <si>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</si>
  <si>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</si>
  <si>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</si>
  <si>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122020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</si>
  <si>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</si>
  <si>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</si>
  <si>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VÍCEÚČELOVÉHO HŘIŠTĚ V AREÁLU GYMNÁZIA VE DVOŘE KR. N. LABEM</t>
  </si>
  <si>
    <t>KSO:</t>
  </si>
  <si>
    <t>CC-CZ:</t>
  </si>
  <si>
    <t>Místo:</t>
  </si>
  <si>
    <t>DVŮR KRÁLOVÉ NAD LABEM</t>
  </si>
  <si>
    <t>Datum:</t>
  </si>
  <si>
    <t>20. 12. 2020</t>
  </si>
  <si>
    <t>Zadavatel:</t>
  </si>
  <si>
    <t>IČ:</t>
  </si>
  <si>
    <t>MĚSTO DVŮR KRÁLOVÉ NAD LABEM</t>
  </si>
  <si>
    <t>DIČ:</t>
  </si>
  <si>
    <t>Uchazeč:</t>
  </si>
  <si>
    <t>Vyplň údaj</t>
  </si>
  <si>
    <t>Projektant:</t>
  </si>
  <si>
    <t>DRUPÚOS TRUTNOV, ING. TOMÁŠ BUKOVSKÝ</t>
  </si>
  <si>
    <t>True</t>
  </si>
  <si>
    <t>Zpracovatel:</t>
  </si>
  <si>
    <t>ING. LUBOŠ KASPER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</si>
  <si>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</si>
  <si>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</si>
  <si>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</si>
  <si>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</si>
  <si>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</si>
  <si>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</si>
  <si>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</si>
  <si>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</si>
  <si>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</si>
  <si>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</si>
  <si>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</si>
  <si>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</si>
  <si>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</si>
  <si>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</si>
  <si>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</si>
  <si>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</si>
  <si>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</si>
  <si>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</si>
  <si>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</si>
  <si>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</si>
  <si>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</si>
  <si>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</si>
  <si>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</si>
  <si>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</si>
  <si>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</si>
  <si>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</si>
  <si>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</si>
  <si>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</si>
  <si>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</si>
  <si>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</si>
  <si>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</si>
  <si>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</si>
  <si>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</si>
  <si>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</si>
  <si>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</si>
  <si>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</si>
  <si>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</si>
  <si>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</si>
  <si>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</si>
  <si>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</si>
  <si>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</si>
  <si>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</si>
  <si>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REKONSTRUKCE VÍCEÚČELOVÉHO HŘIŠTĚ V REÁLU GYMNÁZIE VE DVOŘE KR. N. LABEM</t>
  </si>
  <si>
    <t>STA</t>
  </si>
  <si>
    <t>1</t>
  </si>
  <si>
    <t>{bbfa8a31-5088-43a5-b56a-c87ee408f907}</t>
  </si>
  <si>
    <t>2</t>
  </si>
  <si>
    <t>DVUR</t>
  </si>
  <si>
    <t>PLOCHA</t>
  </si>
  <si>
    <t>419,57</t>
  </si>
  <si>
    <t>NÁTĚR</t>
  </si>
  <si>
    <t>123,476</t>
  </si>
  <si>
    <t>KRYCÍ LIST SOUPISU PRACÍ</t>
  </si>
  <si>
    <t>OKAP</t>
  </si>
  <si>
    <t>25,551</t>
  </si>
  <si>
    <t>PLECH</t>
  </si>
  <si>
    <t>230,4</t>
  </si>
  <si>
    <t>RYHA</t>
  </si>
  <si>
    <t>21,33</t>
  </si>
  <si>
    <t>SACHTY</t>
  </si>
  <si>
    <t>10,524</t>
  </si>
  <si>
    <t>Objekt:</t>
  </si>
  <si>
    <t>SLOUPKY</t>
  </si>
  <si>
    <t>632,375</t>
  </si>
  <si>
    <t>01 - REKONSTRUKCE VÍCEÚČELOVÉHO HŘIŠTĚ V REÁLU GYMNÁZIE VE DVOŘE KR. N. LABEM</t>
  </si>
  <si>
    <t>TARTAN</t>
  </si>
  <si>
    <t>285,35</t>
  </si>
  <si>
    <t>ZAMKOVA</t>
  </si>
  <si>
    <t>64,25</t>
  </si>
  <si>
    <t>DRUPOS TRUTNOV, ING. TOMÁŠ BUKOVSKÝ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</si>
  <si>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</si>
  <si>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</si>
  <si>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</si>
  <si>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</si>
  <si>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</si>
  <si>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</si>
  <si>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</si>
  <si>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</si>
  <si>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</si>
  <si>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</si>
  <si>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</si>
  <si>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</si>
  <si>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</si>
  <si>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</si>
  <si>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</si>
  <si>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</si>
  <si>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</si>
  <si>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767 - Konstrukce zámečnické</t>
  </si>
  <si>
    <t xml:space="preserve">    783 - Dokončovací práce - nátěry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</si>
  <si>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</si>
  <si>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</si>
  <si>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</si>
  <si>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</si>
  <si>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</si>
  <si>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</si>
  <si>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</si>
  <si>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</si>
  <si>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</si>
  <si>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</si>
  <si>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</si>
  <si>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</si>
  <si>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</si>
  <si>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</si>
  <si>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</si>
  <si>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</si>
  <si>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</si>
  <si>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</si>
  <si>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</si>
  <si>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</si>
  <si>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</si>
  <si>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</si>
  <si>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</si>
  <si>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113107112</t>
  </si>
  <si>
    <t>Odstranění podkladů nebo krytů ručně s přemístěním hmot na skládku na vzdálenost do 3 m nebo s naložením na dopravní prostředek z kameniva těženého, o tl. vrstvy přes 100 do 200 mm</t>
  </si>
  <si>
    <t>m2</t>
  </si>
  <si>
    <t>CS ÚRS 2020 02</t>
  </si>
  <si>
    <t>4</t>
  </si>
  <si>
    <t>9410067</t>
  </si>
  <si>
    <t>VV</t>
  </si>
  <si>
    <t>"ODBOURÁNÍ 400 MM SKLADBY DVORA NA 1/2 PŘEDPOKLÁDÁME BETON" DVUR*0,5</t>
  </si>
  <si>
    <t>113107113</t>
  </si>
  <si>
    <t>Odstranění podkladů nebo krytů ručně s přemístěním hmot na skládku na vzdálenost do 3 m nebo s naložením na dopravní prostředek z kameniva těženého, o tl. vrstvy přes 200 do 300 mm</t>
  </si>
  <si>
    <t>-376460247</t>
  </si>
  <si>
    <t>"ODBOURÁNÍ 400 MM SKLADBY DVORA NA 1/2 PŘEDPOKLÁDÁME BETON"DVUR*0,5</t>
  </si>
  <si>
    <t>3</t>
  </si>
  <si>
    <t>113107130</t>
  </si>
  <si>
    <t>Odstranění podkladů nebo krytů ručně s přemístěním hmot na skládku na vzdálenost do 3 m nebo s naložením na dopravní prostředek z betonu prostého, o tl. vrstvy do 100 mm</t>
  </si>
  <si>
    <t>-107041700</t>
  </si>
  <si>
    <t>"BETONOVOU DESKU PŘEDPOKLÁDÁME NA 50% PLOCHY DVORA"</t>
  </si>
  <si>
    <t>DVUR*0,5</t>
  </si>
  <si>
    <t>113107142</t>
  </si>
  <si>
    <t>Odstranění podkladů nebo krytů ručně s přemístěním hmot na skládku na vzdálenost do 3 m nebo s naložením na dopravní prostředek živičných, o tl. vrstvy přes 50 do 100 mm</t>
  </si>
  <si>
    <t>-50764645</t>
  </si>
  <si>
    <t xml:space="preserve">"VYBOURÁNÍ STÁVAJÍCÍHO ASFALTOVÉHO POVRCHU VNITŘNÍHO DVORA - PROBLEMATICKÉ POUŽITÍ MECHANIZACE" </t>
  </si>
  <si>
    <t>"STŘED"26,5*9,743</t>
  </si>
  <si>
    <t>"PROUŽKK NAHOŘE"19,9*(1,01+0,6)*0,5</t>
  </si>
  <si>
    <t>"SPODNÍ LEVÝ KOUT"6,5*3,3+6,4*1,2+1,8*2,1</t>
  </si>
  <si>
    <t>"DOLE STŘED"6,5*14,0</t>
  </si>
  <si>
    <t>"ŠIKMÝ LICHOBĚŽNÍK VPRAVO DOLE"(5,1+2,1)*0,5*4,5</t>
  </si>
  <si>
    <t>"TROJÚHELNÍK VPRAVO DOLE" 5*2,1*0,5</t>
  </si>
  <si>
    <t>Mezisoučet</t>
  </si>
  <si>
    <t>5</t>
  </si>
  <si>
    <t>132212111</t>
  </si>
  <si>
    <t>Hloubení rýh šířky do 800 mm ručně zapažených i nezapažených, s urovnáním dna do předepsaného profilu a spádu v hornině třídy těžitelnosti I skupiny 3 soudržných</t>
  </si>
  <si>
    <t>m3</t>
  </si>
  <si>
    <t>1715948142</t>
  </si>
  <si>
    <t>"RUČNÍ DOKOPÁNÍ RÝH PRO DRENÁŽ PO ODKOPÁVCE NA -400 MM</t>
  </si>
  <si>
    <t>145*0,3*0,3"V2 - ŘEZ JE NA VÝKRESE D.1.14</t>
  </si>
  <si>
    <t>"RUČNÍ VÝKOP PRO KANALIZACI ODVODŇUJÍCÍ ACO DRAINY"</t>
  </si>
  <si>
    <t>23*0,6*0,6"V3  VIZ V.Č. D.1.1.</t>
  </si>
  <si>
    <t>Součet</t>
  </si>
  <si>
    <t>6</t>
  </si>
  <si>
    <t>133112011</t>
  </si>
  <si>
    <t>Hloubení šachet ručně zapažených i nezapažených v horninách třídy těžitelnosti I skupiny 1 a 2, půdorysná plocha výkopu do 4 m2</t>
  </si>
  <si>
    <t>581995587</t>
  </si>
  <si>
    <t xml:space="preserve">"HLOUBENÍ ŠACHET PRO OSAZENÍ NOSNÝCH SLOUPKŮ OPLOCENÍ </t>
  </si>
  <si>
    <t>"NAHOŘE</t>
  </si>
  <si>
    <t>(0,5*0,25*2+0,5*0,5)*(1,6-0,4)</t>
  </si>
  <si>
    <t>0,6*0,4*1,2</t>
  </si>
  <si>
    <t>1,08*0,4*1,2</t>
  </si>
  <si>
    <t>0,5*0,5*1,2*4</t>
  </si>
  <si>
    <t>"VPRAVO</t>
  </si>
  <si>
    <t>0,5*0,5*(1,85-0,4)*4</t>
  </si>
  <si>
    <t>0,7*0,7*(1,85-0,4)</t>
  </si>
  <si>
    <t>"ŠIKMÉ + SPODNÍ</t>
  </si>
  <si>
    <t>0,7*0,7*(1,85-0,4)*3</t>
  </si>
  <si>
    <t>0,5*0,5*(1,85-0,4)*6</t>
  </si>
  <si>
    <t>"VLEVO</t>
  </si>
  <si>
    <t>7</t>
  </si>
  <si>
    <t>162211311</t>
  </si>
  <si>
    <t>Vodorovné přemístění výkopku nebo sypaniny stavebním kolečkem s naložením a vyprázdněním kolečka na hromady nebo do dopravního prostředku na vzdálenost do 10 m z horniny třídy těžitelnosti I, skupiny 1 až 3</t>
  </si>
  <si>
    <t>796786684</t>
  </si>
  <si>
    <t>RYHA+SACHTY</t>
  </si>
  <si>
    <t>8</t>
  </si>
  <si>
    <t>162211319</t>
  </si>
  <si>
    <t>Vodorovné přemístění výkopku nebo sypaniny stavebním kolečkem s naložením a vyprázdněním kolečka na hromady nebo do dopravního prostředku na vzdálenost do 10 m Příplatek za každých dalších 10 m k ceně -1311</t>
  </si>
  <si>
    <t>-425453579</t>
  </si>
  <si>
    <t>9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</si>
  <si>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</si>
  <si>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</si>
  <si>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-2087471360</t>
  </si>
  <si>
    <t>"SKLÁDKA BOHUSLAVICE NAD LABEM 28 KM</t>
  </si>
  <si>
    <t>10</t>
  </si>
  <si>
    <t>162751119</t>
  </si>
  <si>
    <t xml:space="preserve"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</t>
  </si>
  <si>
    <t>1320337532</t>
  </si>
  <si>
    <t>(RYHA+SACHTY)*18</t>
  </si>
  <si>
    <t>11</t>
  </si>
  <si>
    <t>171152501</t>
  </si>
  <si>
    <t>Zhutnění podloží pod násypy z rostlé horniny třídy těžitelnosti I a II, skupiny 1 až 4 z hornin soudružných a nesoudržných</t>
  </si>
  <si>
    <t>165243338</t>
  </si>
  <si>
    <t>12</t>
  </si>
  <si>
    <t>171201221</t>
  </si>
  <si>
    <t>Poplatek za uložení stavebního odpadu na skládce (skládkovné) zeminy a kamení zatříděného do Katalogu odpadů pod kódem 17 05 04</t>
  </si>
  <si>
    <t>t</t>
  </si>
  <si>
    <t>1004465110</t>
  </si>
  <si>
    <t>(RYHA+SACHTY)*1,8</t>
  </si>
  <si>
    <t>Zakládání</t>
  </si>
  <si>
    <t>13</t>
  </si>
  <si>
    <t>212750101</t>
  </si>
  <si>
    <t>Trativody z drenážních a melioračních trubek pro budovy se zřízením štěrkového lože pod trubky a s jejich obsypem v otevřeném výkopu trubka tyčová PVC-U plocha pro vtékání vody min. 80 cm2/m SN 4 celoperforovaná 360° DN 100</t>
  </si>
  <si>
    <t>m</t>
  </si>
  <si>
    <t>629360887</t>
  </si>
  <si>
    <t>145"V2</t>
  </si>
  <si>
    <t>14</t>
  </si>
  <si>
    <t>275313711</t>
  </si>
  <si>
    <t>Základy z betonu prostého patky a bloky z betonu kamenem neprokládaného tř. C 20/25</t>
  </si>
  <si>
    <t>1700182460</t>
  </si>
  <si>
    <t xml:space="preserve">"BETONÁŽ PATEK POD SLOUPKY OPLOCENÍ </t>
  </si>
  <si>
    <t>(0,5*0,25*2+0,5*0,5)*(1,6-0,2)</t>
  </si>
  <si>
    <t>0,6*0,4*1,0</t>
  </si>
  <si>
    <t>1,08*0,4*1,0</t>
  </si>
  <si>
    <t>0,5*0,5*1,0*4</t>
  </si>
  <si>
    <t>0,5*0,5*(1,85-0,2)*4</t>
  </si>
  <si>
    <t>0,7*0,7*(1,85-0,2)</t>
  </si>
  <si>
    <t>0,7*0,7*(1,85-0,2)*3</t>
  </si>
  <si>
    <t>0,5*0,5*(1,85-0,2)*6</t>
  </si>
  <si>
    <t>"3,5% NAVÍC ZA BETONÁŽ DO ZEMĚ" 11,82*0,035</t>
  </si>
  <si>
    <t>275351121</t>
  </si>
  <si>
    <t>Bednění základů patek zřízení</t>
  </si>
  <si>
    <t>-992552723</t>
  </si>
  <si>
    <t>0,75*4*0,2</t>
  </si>
  <si>
    <t>(0,6+0,4)*2*0,2</t>
  </si>
  <si>
    <t>(1,08+0,4)*2*0,2</t>
  </si>
  <si>
    <t>0,5*4*0,2*4</t>
  </si>
  <si>
    <t>0,7*4*0,2</t>
  </si>
  <si>
    <t>0,7*4*0,2*3</t>
  </si>
  <si>
    <t>0,5*4*0,2*6</t>
  </si>
  <si>
    <t>16</t>
  </si>
  <si>
    <t>275351122</t>
  </si>
  <si>
    <t>Bednění základů patek odstranění</t>
  </si>
  <si>
    <t>-1104568006</t>
  </si>
  <si>
    <t>Svislé a kompletní konstrukce</t>
  </si>
  <si>
    <t>17</t>
  </si>
  <si>
    <t>348401240</t>
  </si>
  <si>
    <t>Montáž oplocení z pletiva strojového bez napínacích drátů přes 2,0 do 4,0 m</t>
  </si>
  <si>
    <t>-228705784</t>
  </si>
  <si>
    <t>20,28+12,345+3,626+13,727+5,692+10,85</t>
  </si>
  <si>
    <t>18</t>
  </si>
  <si>
    <t>M</t>
  </si>
  <si>
    <t>31324768</t>
  </si>
  <si>
    <t>pletivo drátěné se čtvercovými oky zapletené Pz 50x2x2000mm</t>
  </si>
  <si>
    <t>1787780897</t>
  </si>
  <si>
    <t>"CELKOVÁ VÝŠKA PLETIVA 2,900 M"</t>
  </si>
  <si>
    <t>66,520*1,1</t>
  </si>
  <si>
    <t>19</t>
  </si>
  <si>
    <t>31324732</t>
  </si>
  <si>
    <t>pletivo drátěné se čtvercovými oky zapletené Pz 50x2x1000mm</t>
  </si>
  <si>
    <t>633486446</t>
  </si>
  <si>
    <t>Vodorovné konstrukce</t>
  </si>
  <si>
    <t>20</t>
  </si>
  <si>
    <t>451572111</t>
  </si>
  <si>
    <t>Lože pod potrubí, stoky a drobné objekty v otevřeném výkopu z kameniva drobného těženého 0 až 4 mm</t>
  </si>
  <si>
    <t>-104562094</t>
  </si>
  <si>
    <t>"PODYP A OBSYP KANALIZACE ODVODŇUJÍCÍ ACO DRAINY UVAŽUJU DN 150"</t>
  </si>
  <si>
    <t>-23*0,075*0,075*3,14"OBJEM POTRUBÍ</t>
  </si>
  <si>
    <t>Komunikace pozemní</t>
  </si>
  <si>
    <t>564211111</t>
  </si>
  <si>
    <t>Podklad nebo podsyp ze štěrkopísku ŠP s rozprostřením, vlhčením a zhutněním, po zhutnění tl. 50 mm</t>
  </si>
  <si>
    <t>-1347612134</t>
  </si>
  <si>
    <t>22</t>
  </si>
  <si>
    <t>564750111</t>
  </si>
  <si>
    <t>Podklad nebo kryt z kameniva hrubého drceného vel. 16-32 mm s rozprostřením a zhutněním, po zhutnění tl. 150 mm</t>
  </si>
  <si>
    <t>-1379000927</t>
  </si>
  <si>
    <t>"PLOCHA TARTANOVÉHO HŘIŠTĚ"285,35</t>
  </si>
  <si>
    <t>23</t>
  </si>
  <si>
    <t>564751111</t>
  </si>
  <si>
    <t>Podklad nebo kryt z kameniva hrubého drceného vel. 32-63 mm s rozprostřením a zhutněním, po zhutnění tl. 150 mm</t>
  </si>
  <si>
    <t>-75088195</t>
  </si>
  <si>
    <t>"ZÁMKOVÁ DLAŽBA" 64,25</t>
  </si>
  <si>
    <t>24</t>
  </si>
  <si>
    <t>564761111</t>
  </si>
  <si>
    <t>Podklad nebo kryt z kameniva hrubého drceného vel. 32-63 mm s rozprostřením a zhutněním, po zhutnění tl. 200 mm</t>
  </si>
  <si>
    <t>-1811745344</t>
  </si>
  <si>
    <t>"DLE PD MŮŽE BÝT FRAKCE 8/63"</t>
  </si>
  <si>
    <t>25</t>
  </si>
  <si>
    <t>564801112</t>
  </si>
  <si>
    <t>Podklad ze štěrkodrti ŠD s rozprostřením a zhutněním, po zhutnění tl. 40 mm</t>
  </si>
  <si>
    <t>628003722</t>
  </si>
  <si>
    <t>26</t>
  </si>
  <si>
    <t>571908111</t>
  </si>
  <si>
    <t>Kryt vymývaným dekoračním kamenivem (kačírkem) tl. 200 mm</t>
  </si>
  <si>
    <t>1126916737</t>
  </si>
  <si>
    <t>DVUR-OKAP-TARTAN-ZAMKOVA</t>
  </si>
  <si>
    <t>27</t>
  </si>
  <si>
    <t>576136111</t>
  </si>
  <si>
    <t>Asfaltový koberec otevřený AKO 8 (AKOJ) s rozprostřením a se zhutněním z modifikovaného asfaltu v pruhu šířky do 3 m, po zhutnění tl. 40 mm</t>
  </si>
  <si>
    <t>-2063072243</t>
  </si>
  <si>
    <t>28</t>
  </si>
  <si>
    <t>576146311</t>
  </si>
  <si>
    <t>Asfaltový koberec otevřený AKO 16 (AKOH) s rozprostřením a se zhutněním z nemodifikovaného asfaltu v pruhu šířky do 3 m, po zhutnění tl. 50 mm</t>
  </si>
  <si>
    <t>-39506703</t>
  </si>
  <si>
    <t>29</t>
  </si>
  <si>
    <t>579221216</t>
  </si>
  <si>
    <t>Venkovní lité pryžové povrchy na asfaltový podklad jednovrstvé tloušťky 13 mm s impregnací na podklad, prováděné ručně plochy do 300 m2 dvě barvy (střed a výběhy) ostatní</t>
  </si>
  <si>
    <t>617596674</t>
  </si>
  <si>
    <t>"BLIŽŠŠÍ SPECIFIKACE POVRCHU VIZ V.Č. D.1.1.4</t>
  </si>
  <si>
    <t>30</t>
  </si>
  <si>
    <t>579291111</t>
  </si>
  <si>
    <t>Venkovní lité pryžové povrchy - vodorovné značení (lajnování) dvousložkovým elastickým lakem</t>
  </si>
  <si>
    <t>1650540352</t>
  </si>
  <si>
    <t>"LAJNY NA BADMINTON VČ.V. D.1.1.7"(13,4+6,1)*2+4,7*3*2+6,1*3</t>
  </si>
  <si>
    <t>"LAJNY PRO BASKETBAL Č.V. D.1.1.5"(20,28+10,8751)*2+6,1*4+1,8*3,14*3+"VELKÉ OBLOUKY" 15*2</t>
  </si>
  <si>
    <t>"LAJNY NA VOLEJBAL Č.V. D.1.1.6"(6+3++6+9)*2+9*3</t>
  </si>
  <si>
    <t>31</t>
  </si>
  <si>
    <t>596211131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</si>
  <si>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C, pro plochy přes 50 do 100 m2</t>
  </si>
  <si>
    <t>-119532919</t>
  </si>
  <si>
    <t>32</t>
  </si>
  <si>
    <t>59245212</t>
  </si>
  <si>
    <t>dlažba zámková tvaru I 196x161x60mm přírodní</t>
  </si>
  <si>
    <t>709299974</t>
  </si>
  <si>
    <t>ZAMKOVA*1,05</t>
  </si>
  <si>
    <t>Úpravy povrchů, podlahy a osazování výplní</t>
  </si>
  <si>
    <t>33</t>
  </si>
  <si>
    <t>637211122</t>
  </si>
  <si>
    <t>Okapový chodník z dlaždic betonových se zalitím spár cementovou maltou do písku, tl. dlaždic 60 mm</t>
  </si>
  <si>
    <t>-1525061370</t>
  </si>
  <si>
    <t>"VLEVO"(0,5+3,05+2,375+2,375+3,05+1,495)*0,5</t>
  </si>
  <si>
    <t>"ŠIKMÁ DOLE" 3,626*0,5</t>
  </si>
  <si>
    <t>"DOLE"3,0*0,50</t>
  </si>
  <si>
    <t>"VPRAVO" (3,05+2,375*2+1,525*2+0,5)*0,5</t>
  </si>
  <si>
    <t>"NAHOŘE"(3,05*6+1,5+0,48)*0,5</t>
  </si>
  <si>
    <t>Trubní vedení</t>
  </si>
  <si>
    <t>72</t>
  </si>
  <si>
    <t>871273121</t>
  </si>
  <si>
    <t>Montáž kanalizačního potrubí z plastů z tvrdého PVC těsněných gumovým kroužkem v otevřeném výkopu ve sklonu do 20 % DN 125</t>
  </si>
  <si>
    <t>713654223</t>
  </si>
  <si>
    <t>"V3" 23</t>
  </si>
  <si>
    <t>73</t>
  </si>
  <si>
    <t>28611128</t>
  </si>
  <si>
    <t>trubka kanalizační PVC DN 125x3000mm SN4</t>
  </si>
  <si>
    <t>568088188</t>
  </si>
  <si>
    <t>23*1,03 'Přepočtené koeficientem množství</t>
  </si>
  <si>
    <t>Ostatní konstrukce a práce, bourání</t>
  </si>
  <si>
    <t>34</t>
  </si>
  <si>
    <t>916232121</t>
  </si>
  <si>
    <t>Doplňující konstrukce krytů venkovních ploch pro tělovýchovu obruba s pouzdry pro oplocení z obrubníků do betonového lože, výšky 25 mm</t>
  </si>
  <si>
    <t>571777482</t>
  </si>
  <si>
    <t>66,5 "D2</t>
  </si>
  <si>
    <t>35</t>
  </si>
  <si>
    <t>935932114</t>
  </si>
  <si>
    <t>Odvodňovací plastový žlab pro třídu zatížení A 15 vnitřní šířky 100 mm s krycím roštem můstkovým z nerezové oceli</t>
  </si>
  <si>
    <t>1692884048</t>
  </si>
  <si>
    <t>33"V1</t>
  </si>
  <si>
    <t>36</t>
  </si>
  <si>
    <t>949101112</t>
  </si>
  <si>
    <t>Lešení pomocné pracovní pro objekty pozemních staveb pro zatížení do 150 kg/m2, o výšce lešeňové podlahy přes 1,9 do 3,5 m</t>
  </si>
  <si>
    <t>451277403</t>
  </si>
  <si>
    <t>"PRO MONTÁŽ OPLOCENÍ</t>
  </si>
  <si>
    <t>(20,28+12,345+3,626+13,727+5,692+10,85)*1</t>
  </si>
  <si>
    <t>37</t>
  </si>
  <si>
    <t>953171001</t>
  </si>
  <si>
    <t>Osazování kovových předmětů poklopů litinových nebo ocelových včetně rámů, hmotnosti do 50 kg</t>
  </si>
  <si>
    <t>kus</t>
  </si>
  <si>
    <t>-2122659848</t>
  </si>
  <si>
    <t>"PLASTOVÝ POKLOP V4 OBDOBNÁ POLOŽKA" 1</t>
  </si>
  <si>
    <t>38</t>
  </si>
  <si>
    <t>953965121</t>
  </si>
  <si>
    <t>Kotvy chemické s vyvrtáním otvoru kotevní šrouby pro chemické kotvy, velikost M 12, délka 160 mm</t>
  </si>
  <si>
    <t>1040007774</t>
  </si>
  <si>
    <t xml:space="preserve">"KOTEVNÍ PLECH 300*300 MM PLECH TL 10 MM  - V KAŽDÉM 4 KOTVY" </t>
  </si>
  <si>
    <t>(8+6+2+6+4+6)*4</t>
  </si>
  <si>
    <t>39</t>
  </si>
  <si>
    <t>POKLOPHE700RPOL</t>
  </si>
  <si>
    <t>DODÁVKA PLASTOVÉHO POKLOPU HE 700 ROZMĚR 600*600 MM, HMOTNOST 18 KG</t>
  </si>
  <si>
    <t>KUS</t>
  </si>
  <si>
    <t>2084763661</t>
  </si>
  <si>
    <t>"POKLOP VODOTĚSNÝ, PLYNOTĚSNÝ, UZAMYKATELNÝ HE 700" 1</t>
  </si>
  <si>
    <t>997</t>
  </si>
  <si>
    <t>Přesun sutě</t>
  </si>
  <si>
    <t>40</t>
  </si>
  <si>
    <t>997221551</t>
  </si>
  <si>
    <t>Vodorovná doprava suti bez naložení, ale se složením a s hrubým urovnáním ze sypkých materiálů, na vzdálenost do 1 km</t>
  </si>
  <si>
    <t>-1736787091</t>
  </si>
  <si>
    <t>41</t>
  </si>
  <si>
    <t>997221559</t>
  </si>
  <si>
    <t>Vodorovná doprava suti bez naložení, ale se složením a s hrubým urovnáním Příplatek k ceně za každý další i započatý 1 km přes 1 km</t>
  </si>
  <si>
    <t>-1218224849</t>
  </si>
  <si>
    <t>"SKLÁDKA BOHUSLAVICE 28 KM - 3,000 TUNY DEMONTOVANÝCH OCE KOSNTRUKCÍ ULOŽÍ GD VE SBĚRNĚ KOVŮ "</t>
  </si>
  <si>
    <t>310,482*27</t>
  </si>
  <si>
    <t>42</t>
  </si>
  <si>
    <t>997221611</t>
  </si>
  <si>
    <t>Nakládání na dopravní prostředky pro vodorovnou dopravu suti</t>
  </si>
  <si>
    <t>710855510</t>
  </si>
  <si>
    <t>43</t>
  </si>
  <si>
    <t>997221615</t>
  </si>
  <si>
    <t>Poplatek za uložení stavebního odpadu na skládce (skládkovné) z prostého betonu zatříděného do Katalogu odpadů pod kódem 17 01 01</t>
  </si>
  <si>
    <t>-518446893</t>
  </si>
  <si>
    <t>"HMOTNOST VYBOURANÉHO BETONU" 104,893</t>
  </si>
  <si>
    <t>44</t>
  </si>
  <si>
    <t>997221645</t>
  </si>
  <si>
    <t>Poplatek za uložení stavebního odpadu na skládce (skládkovné) asfaltového bez obsahu dehtu zatříděného do Katalogu odpadů pod kódem 17 03 02</t>
  </si>
  <si>
    <t>475548665</t>
  </si>
  <si>
    <t>"HMOTNOST VYBOURANÉHO ASFALTU" 92,305</t>
  </si>
  <si>
    <t>45</t>
  </si>
  <si>
    <t>997221655</t>
  </si>
  <si>
    <t>-1927462258</t>
  </si>
  <si>
    <t>"VÝKOPEK Z PLOCHY - ZEMINA, ŠTĚRKOPÍSEK NEKONTAMINOVANÉ" 62,936+104,893</t>
  </si>
  <si>
    <t>998</t>
  </si>
  <si>
    <t>Přesun hmot</t>
  </si>
  <si>
    <t>46</t>
  </si>
  <si>
    <t>998222012</t>
  </si>
  <si>
    <t>Přesun hmot pro tělovýchovné plochy dopravní vzdálenost do 200 m</t>
  </si>
  <si>
    <t>-46468775</t>
  </si>
  <si>
    <t>PSV</t>
  </si>
  <si>
    <t>Práce a dodávky PSV</t>
  </si>
  <si>
    <t>762</t>
  </si>
  <si>
    <t>Konstrukce tesařské</t>
  </si>
  <si>
    <t>47</t>
  </si>
  <si>
    <t>762431210</t>
  </si>
  <si>
    <t>Obložení stěn montáž deskami z dřevovláknitých hmot včetně tvarování a úpravy pro olištování spár tvrdými</t>
  </si>
  <si>
    <t>1432374188</t>
  </si>
  <si>
    <t>"OBKLAD MANTINELŮ VODOVZDORNOU PŘEKLIŽKOU TL 24 MM V 1,0 M - ÚRS ZNÁ TL 21 MM - TA JE V ROZPOČTU</t>
  </si>
  <si>
    <t>(20,28+12,345+3,626+13,727+5,692+10,85)*1,0</t>
  </si>
  <si>
    <t>48</t>
  </si>
  <si>
    <t>60623495</t>
  </si>
  <si>
    <t>překližka vodovzdorná smrk tl 21mm jakost II.</t>
  </si>
  <si>
    <t>-1211764081</t>
  </si>
  <si>
    <t>66,52*1,04 'Přepočtené koeficientem množství</t>
  </si>
  <si>
    <t>49</t>
  </si>
  <si>
    <t>762495000</t>
  </si>
  <si>
    <t>Spojovací prostředky olištování spár, obložení stropů, střešních podhledů a stěn hřebíky, vruty</t>
  </si>
  <si>
    <t>-114164485</t>
  </si>
  <si>
    <t>66,52</t>
  </si>
  <si>
    <t>50</t>
  </si>
  <si>
    <t>998762201</t>
  </si>
  <si>
    <t>Přesun hmot pro konstrukce tesařské stanovený procentní sazbou (%) z ceny vodorovná dopravní vzdálenost do 50 m v objektech výšky do 6 m</t>
  </si>
  <si>
    <t>%</t>
  </si>
  <si>
    <t>1979104365</t>
  </si>
  <si>
    <t>767</t>
  </si>
  <si>
    <t>Konstrukce zámečnické</t>
  </si>
  <si>
    <t>51</t>
  </si>
  <si>
    <t>63703r</t>
  </si>
  <si>
    <t>DODÁVKA A MONTÁŽ BASKETBALOVÝCH KOŠŮ S DESKOU A NOSNOU KONSTRUKCÍ</t>
  </si>
  <si>
    <t>-372719836</t>
  </si>
  <si>
    <t>52</t>
  </si>
  <si>
    <t>76701R</t>
  </si>
  <si>
    <t>DODÁVKA A MONTÁŽ PANTŮ DVEŘÍ A VRAT</t>
  </si>
  <si>
    <t>-470676244</t>
  </si>
  <si>
    <t>2+8+6+2</t>
  </si>
  <si>
    <t>53</t>
  </si>
  <si>
    <t>76702R</t>
  </si>
  <si>
    <t>DODÁVKA A MONTÁŽ PROTIPLECHU, ZÁMKU, VLOŽKY, KOVÁNÍ KLIKA KLIKA A OSTATNÍCH DOPLŇKŮ VRaT A DVEŘÍ</t>
  </si>
  <si>
    <t>SOUBOR</t>
  </si>
  <si>
    <t>1605271860</t>
  </si>
  <si>
    <t>54</t>
  </si>
  <si>
    <t>76704R</t>
  </si>
  <si>
    <t>DODÁVKA A MONTÁŽ VOLEJBALOVÝCH SLOUPKŮ VČETNĚ KOTVENÍ A SÍTĚ</t>
  </si>
  <si>
    <t>498437497</t>
  </si>
  <si>
    <t>55</t>
  </si>
  <si>
    <t>76705R</t>
  </si>
  <si>
    <t>DODÁVKA VOLEJBALOVÉ SÍTĚ</t>
  </si>
  <si>
    <t>1126346165</t>
  </si>
  <si>
    <t>56</t>
  </si>
  <si>
    <t>767135721</t>
  </si>
  <si>
    <t>Montáž stěn a příček z plechu stěn doplňujících částí soklové lišty na pomocnou konstrukci</t>
  </si>
  <si>
    <t>-344159228</t>
  </si>
  <si>
    <t>"OBDOBNÁ POLOŽKA - MONTÁŽ HLINÍKOVÉHO ZAKONČUJÍCÍHO PROFILU NA HORNÍ HRANU MANTINELU"</t>
  </si>
  <si>
    <t>(20,28+12,345+3,626+13,727+5,692+10,85)</t>
  </si>
  <si>
    <t>57</t>
  </si>
  <si>
    <t>HLINÍKOVÝ PROFIL</t>
  </si>
  <si>
    <t>DODÁVKA HLINÍKOVÉHO UKONŘUJÍCÍHO U PROFILU  30/3 MM</t>
  </si>
  <si>
    <t>140301544</t>
  </si>
  <si>
    <t>66,52*1,1</t>
  </si>
  <si>
    <t>58</t>
  </si>
  <si>
    <t>767995115</t>
  </si>
  <si>
    <t>Montáž ostatních atypických zámečnických konstrukcí hmotnosti přes 50 do 100 kg</t>
  </si>
  <si>
    <t>kg</t>
  </si>
  <si>
    <t>908681469</t>
  </si>
  <si>
    <t>"KOTEVNÍ PLECH 300*300 MM PLECH TL 10 MM 1M2= 80 KG"</t>
  </si>
  <si>
    <t>(8+6+2+6+4+6)*0,3*0,3*80</t>
  </si>
  <si>
    <t>"SLOUPKY 48,3*3,2 MM 1 BM =3,33 KG</t>
  </si>
  <si>
    <t>(9+6+4+6+4+6)*4,2*3,33</t>
  </si>
  <si>
    <t xml:space="preserve">"TRUBKA V BRÁNĚ A BRANKÁCH" </t>
  </si>
  <si>
    <t>(1,5*3+2,5*2+3,6*3+2,2*4+0,85*3+2,2*2+1,5*3+2,2*3)*3,03</t>
  </si>
  <si>
    <t>"U65 1 BM=7,09 KG"</t>
  </si>
  <si>
    <t>(20,28*5-1,5+12,345*5+3,626*3+13,727*5+5,692*5-0,85*2+10,85*5-1,515*2)*7,09</t>
  </si>
  <si>
    <t>U65</t>
  </si>
  <si>
    <t>59</t>
  </si>
  <si>
    <t>55283902</t>
  </si>
  <si>
    <t>trubka ocelová bezešvá hladká jakost 11 353 48,3x3,2mm</t>
  </si>
  <si>
    <t>-79395233</t>
  </si>
  <si>
    <t>(9+6+4+6+4+6)*4,2</t>
  </si>
  <si>
    <t>(1,5*3+2,5*2+3,6*3+2,2*4+0,85*3+2,2*2+1,5*3+2,2*3)</t>
  </si>
  <si>
    <t>"PROŘEZ 8%" 194,15*0,08</t>
  </si>
  <si>
    <t>60</t>
  </si>
  <si>
    <t>U65RPOL</t>
  </si>
  <si>
    <t>VÁLCOVANÝ PROFIL U 65</t>
  </si>
  <si>
    <t>1576014439</t>
  </si>
  <si>
    <t>(20,28*5-1,5+12,345*5+3,626*3+13,727*5+5,692*5-0,85*2+10,85*5-1,515*2)</t>
  </si>
  <si>
    <t>"ZTRATNÉ 8%" 319,118*0,08</t>
  </si>
  <si>
    <t>61</t>
  </si>
  <si>
    <t>13611228</t>
  </si>
  <si>
    <t>plech ocelový hladký jakost S235JR tl 10mm tabule</t>
  </si>
  <si>
    <t>-922540474</t>
  </si>
  <si>
    <t>(8+6+2+6+4+6)*0,3*0,3*80*0,001</t>
  </si>
  <si>
    <t>"ZTRTNÉ 8%</t>
  </si>
  <si>
    <t>0,23*0,008</t>
  </si>
  <si>
    <t>62</t>
  </si>
  <si>
    <t>767996702</t>
  </si>
  <si>
    <t>Demontáž ostatních zámečnických konstrukcí o hmotnosti jednotlivých dílů řezáním přes 50 do 100 kg</t>
  </si>
  <si>
    <t>1294428058</t>
  </si>
  <si>
    <t>"ROZEBRÁNÍ STÁVAJÍCÍHO OPLOCENÍ VE DVOŘE - NEJSOU PROJEKČNÍ PODKLADY, ODHADUJI HMOTNOST PŘIBLIŽNĚ STEJNOU JAKO  U NOVÝCH KONSTRUKCÍ"</t>
  </si>
  <si>
    <t>"CENA JE VČEWTNĚ NÁKLADŮ NA ODVOZ A ZOHLEDŇUJE I PŘÍJEM Z PRODEJE ŠROTU"</t>
  </si>
  <si>
    <t>3000</t>
  </si>
  <si>
    <t>63</t>
  </si>
  <si>
    <t>767VÝROBAR POLOŽKA</t>
  </si>
  <si>
    <t>VÝROBA OCELOVÉ KONSTRUKCE OPLOCENÍ</t>
  </si>
  <si>
    <t>KG</t>
  </si>
  <si>
    <t>2007860926</t>
  </si>
  <si>
    <t>"VÝROBA KONSTRUKCE OPLOCENÍ NA DÍLNĚ" 3125,322</t>
  </si>
  <si>
    <t>64</t>
  </si>
  <si>
    <t>998767201</t>
  </si>
  <si>
    <t>Přesun hmot pro zámečnické konstrukce stanovený procentní sazbou (%) z ceny vodorovná dopravní vzdálenost do 50 m v objektech výšky do 6 m</t>
  </si>
  <si>
    <t>1866117401</t>
  </si>
  <si>
    <t>783</t>
  </si>
  <si>
    <t>Dokončovací práce - nátěry</t>
  </si>
  <si>
    <t>65</t>
  </si>
  <si>
    <t>783301311</t>
  </si>
  <si>
    <t>Příprava podkladu zámečnických konstrukcí před provedením nátěru odmaštění odmašťovačem vodou ředitelným</t>
  </si>
  <si>
    <t>-280175107</t>
  </si>
  <si>
    <t>"KOTEVNÍ PLECH 300*300 MM PLECH TL 10"</t>
  </si>
  <si>
    <t>(8+6+2+6+4+6)*0,3*0,3*2*1,2</t>
  </si>
  <si>
    <t xml:space="preserve">"SLOUPKY 48,3*3,2 MM </t>
  </si>
  <si>
    <t>(9+6+4+6+4+6)*4,2*0,0483*3,14</t>
  </si>
  <si>
    <t>(1,5*3+2,5*2+3,6*3+2,2*4+0,85*3+2,2*2+1,5*3+2,2*3)*0,0483*3,14</t>
  </si>
  <si>
    <t>"U65 1 BM=0,273M2"</t>
  </si>
  <si>
    <t>(20,28*5-1,5+12,345*5+3,626*3+13,727*5+5,692*5-0,85*2+10,85*5-1,515*2)*0,273</t>
  </si>
  <si>
    <t>66</t>
  </si>
  <si>
    <t>783314203</t>
  </si>
  <si>
    <t>Základní antikorozní nátěr zámečnických konstrukcí jednonásobný syntetický samozákladující</t>
  </si>
  <si>
    <t>-51674128</t>
  </si>
  <si>
    <t>67</t>
  </si>
  <si>
    <t>783317101</t>
  </si>
  <si>
    <t>Krycí nátěr (email) zámečnických konstrukcí jednonásobný syntetický standardní</t>
  </si>
  <si>
    <t>-1856577852</t>
  </si>
  <si>
    <t>HZS</t>
  </si>
  <si>
    <t>Hodinové zúčtovací sazby</t>
  </si>
  <si>
    <t>68</t>
  </si>
  <si>
    <t>HZS1431</t>
  </si>
  <si>
    <t>Hodinové zúčtovací sazby profesí HSV provádění konstrukcí inženýrských a dopravních staveb dělník inženýrských sítí</t>
  </si>
  <si>
    <t>hod</t>
  </si>
  <si>
    <t>512</t>
  </si>
  <si>
    <t>-2023354339</t>
  </si>
  <si>
    <t>"PROVEDENÍ OTVORŮ DO STÁVAJÍCÍCH ŠACHET VČETNĚ ZAČIŠTĚNÍ HZS 1 DĚLÍK 8 HODIN"8</t>
  </si>
  <si>
    <t>VRN</t>
  </si>
  <si>
    <t>Vedlejší rozpočtové náklady</t>
  </si>
  <si>
    <t>VRN1</t>
  </si>
  <si>
    <t>Průzkumné, geodetické a projektové práce</t>
  </si>
  <si>
    <t>69</t>
  </si>
  <si>
    <t>012002000</t>
  </si>
  <si>
    <t>Geodetické práce</t>
  </si>
  <si>
    <t>KČ</t>
  </si>
  <si>
    <t>1024</t>
  </si>
  <si>
    <t>1240293498</t>
  </si>
  <si>
    <t>"ZAMĚŘENÍ SKUTEČNÉHO PROVEDENÍ GEODETEM" 1</t>
  </si>
  <si>
    <t>VRN3</t>
  </si>
  <si>
    <t>Zařízení staveniště</t>
  </si>
  <si>
    <t>70</t>
  </si>
  <si>
    <t>030001000</t>
  </si>
  <si>
    <t>-1874795972</t>
  </si>
  <si>
    <t>"NÁKLADY NA STAVENIŠTNÍ BUŇKY VČETNĚ KANCELÁŘSKÉ A SOCIÁLNÍ, ENERGIE, ZABEZPEČENÍ STAVBY"1</t>
  </si>
  <si>
    <t>VRN4</t>
  </si>
  <si>
    <t>Inženýrská činnost</t>
  </si>
  <si>
    <t>71</t>
  </si>
  <si>
    <t>043002000</t>
  </si>
  <si>
    <t>Zkoušky a ostatní měření</t>
  </si>
  <si>
    <t>259573984</t>
  </si>
  <si>
    <t>"ZKOUŠKY HUTĚNNÍ PLÁNĚ" 1</t>
  </si>
  <si>
    <t>SEZNAM FIGUR</t>
  </si>
  <si>
    <t>Výměra</t>
  </si>
  <si>
    <t xml:space="preserve"> 01</t>
  </si>
  <si>
    <t>Použití figury:</t>
  </si>
  <si>
    <t>Odstranění podkladu živičného tl 100 mm ručně</t>
  </si>
  <si>
    <t>Odstranění podkladu z kameniva těženého tl 200 mm ručně</t>
  </si>
  <si>
    <t>Odstranění podkladu z kameniva těženého tl 300 mm ručně</t>
  </si>
  <si>
    <t>Odstranění podkladu z betonu prostého tl 100 mm ručně</t>
  </si>
  <si>
    <t>Zhutnění podloží z hornin soudržných nebo nesoudržných pod násypy</t>
  </si>
  <si>
    <t>Podklad z kameniva hrubého drceného vel. 32-63 mm tl 200 mm</t>
  </si>
  <si>
    <t>Kryt vymývaným dekoračním kamenivem (kačírkem) tl 200 mm</t>
  </si>
  <si>
    <t>Odmaštění zámečnických konstrukcí vodou ředitelným odmašťovačem</t>
  </si>
  <si>
    <t>Základní antikorozní jednonásobný syntetický samozákladující nátěr zámečnických konstrukcí</t>
  </si>
  <si>
    <t>Krycí jednonásobný syntetický standardní nátěr zámečnických konstrukcí</t>
  </si>
  <si>
    <t>Okapový chodník z betonových dlaždic tl 60 mm kladených do písku se zalitím spár MC</t>
  </si>
  <si>
    <t>Hloubení rýh š do 800 mm v soudržných horninách třídy těžitelnosti I, skupiny 3 ručně</t>
  </si>
  <si>
    <t>Vodorovné přemístění výkopku z horniny třídy těžitelnosti I, skupiny 1 až 3 stavebním kolečkem do 10 m</t>
  </si>
  <si>
    <t>Příplatek k vodorovnému přemístění výkopku z horniny třídy těžitelnosti I, skupiny 1 až 3 stavebním kolečkem ZKD 10 m</t>
  </si>
  <si>
    <t>Vodorovné přemístění do 10000 m výkopku/sypaniny z horniny třídy těžitelnosti I, skupiny 1 až 3</t>
  </si>
  <si>
    <t>Příplatek k vodorovnému přemístění výkopku/sypaniny z horniny třídy těžitelnosti I, skupiny 1 až 3 ZKD 1000 m přes 10000 m</t>
  </si>
  <si>
    <t>Poplatek za uložení na skládce (skládkovné) zeminy a kamení kód odpadu 17 05 04</t>
  </si>
  <si>
    <t>Hloubení šachet v hornině třídy těžitelnosti I, skupiny 1 a 2, plocha výkopu do 4 m2 ručně</t>
  </si>
  <si>
    <t>Podklad z kameniva hrubého drceného vel. 16-32 mm tl 150 mm</t>
  </si>
  <si>
    <t>Podklad nebo podsyp ze štěrkopísku ŠP tl 50 mm</t>
  </si>
  <si>
    <t>Asfaltový koberec otevřený AKO 8 (AKOJ) tl 40 mm š do 3 m z modifikovaného asfaltu</t>
  </si>
  <si>
    <t>Asfaltový koberec otevřený AKO 16 (AKOH) tl 50 mm š do 3 m z nemodifikovaného asfaltu</t>
  </si>
  <si>
    <t>Ručně litý pryžový povrch 1-vrstvý tl 13 mm 2 ostatní barvy s impregnací na asfalt do 300 m2</t>
  </si>
  <si>
    <t>Podklad z kameniva hrubého drceného vel. 32-63 mm tl 150 mm</t>
  </si>
  <si>
    <t>Podklad ze štěrkodrtě ŠD tl 40 mm</t>
  </si>
  <si>
    <t>Kladení zámkové dlažby komunikací pro pěší tl 60 mm skupiny C pl do 100 m2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</si>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</sst>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1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2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20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1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5" fillId="0" borderId="12" xfId="0" applyNumberFormat="1" applyFont="1" applyBorder="1" applyAlignment="1">
      <alignment/>
    </xf>
    <xf numFmtId="166" fontId="35" fillId="0" borderId="13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3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3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167" fontId="24" fillId="3" borderId="22" xfId="0" applyNumberFormat="1" applyFont="1" applyFill="1" applyBorder="1" applyAlignment="1" applyProtection="1">
      <alignment vertical="center"/>
      <protection locked="0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9" t="s">
        <v>6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0" t="s">
        <v>7</v>
      </c>
      <c r="BT2" s="20" t="s">
        <v>8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7</v>
      </c>
      <c r="BT3" s="20" t="s">
        <v>9</v>
      </c>
    </row>
    <row r="4" spans="2:71" s="1" customFormat="1" ht="24.95" customHeight="1">
      <c r="B4" s="23"/>
      <c r="D4" s="24" t="s">
        <v>10</v>
      </c>
      <c r="AR4" s="23"/>
      <c r="AS4" s="25" t="s">
        <v>11</v>
      </c>
      <c r="BE4" s="26" t="s">
        <v>12</v>
      </c>
      <c r="BS4" s="20" t="s">
        <v>13</v>
      </c>
    </row>
    <row r="5" spans="2:71" s="1" customFormat="1" ht="12" customHeight="1">
      <c r="B5" s="23"/>
      <c r="D5" s="27" t="s">
        <v>14</v>
      </c>
      <c r="K5" s="28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3"/>
      <c r="BE5" s="29" t="s">
        <v>16</v>
      </c>
      <c r="BS5" s="20" t="s">
        <v>7</v>
      </c>
    </row>
    <row r="6" spans="2:71" s="1" customFormat="1" ht="36.95" customHeight="1">
      <c r="B6" s="23"/>
      <c r="D6" s="30" t="s">
        <v>17</v>
      </c>
      <c r="K6" s="31" t="s">
        <v>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3"/>
      <c r="BE6" s="32"/>
      <c r="BS6" s="20" t="s">
        <v>7</v>
      </c>
    </row>
    <row r="7" spans="2:71" s="1" customFormat="1" ht="12" customHeight="1">
      <c r="B7" s="23"/>
      <c r="D7" s="33" t="s">
        <v>19</v>
      </c>
      <c r="K7" s="28" t="s">
        <v>3</v>
      </c>
      <c r="AK7" s="33" t="s">
        <v>20</v>
      </c>
      <c r="AN7" s="28" t="s">
        <v>3</v>
      </c>
      <c r="AR7" s="23"/>
      <c r="BE7" s="32"/>
      <c r="BS7" s="20" t="s">
        <v>7</v>
      </c>
    </row>
    <row r="8" spans="2:71" s="1" customFormat="1" ht="12" customHeight="1">
      <c r="B8" s="23"/>
      <c r="D8" s="33" t="s">
        <v>21</v>
      </c>
      <c r="K8" s="28" t="s">
        <v>22</v>
      </c>
      <c r="AK8" s="33" t="s">
        <v>23</v>
      </c>
      <c r="AN8" s="34" t="s">
        <v>24</v>
      </c>
      <c r="AR8" s="23"/>
      <c r="BE8" s="32"/>
      <c r="BS8" s="20" t="s">
        <v>7</v>
      </c>
    </row>
    <row r="9" spans="2:71" s="1" customFormat="1" ht="14.4" customHeight="1">
      <c r="B9" s="23"/>
      <c r="AR9" s="23"/>
      <c r="BE9" s="32"/>
      <c r="BS9" s="20" t="s">
        <v>7</v>
      </c>
    </row>
    <row r="10" spans="2:71" s="1" customFormat="1" ht="12" customHeight="1">
      <c r="B10" s="23"/>
      <c r="D10" s="33" t="s">
        <v>25</v>
      </c>
      <c r="AK10" s="33" t="s">
        <v>26</v>
      </c>
      <c r="AN10" s="28" t="s">
        <v>3</v>
      </c>
      <c r="AR10" s="23"/>
      <c r="BE10" s="32"/>
      <c r="BS10" s="20" t="s">
        <v>7</v>
      </c>
    </row>
    <row r="11" spans="2:71" s="1" customFormat="1" ht="18.45" customHeight="1">
      <c r="B11" s="23"/>
      <c r="E11" s="28" t="s">
        <v>27</v>
      </c>
      <c r="AK11" s="33" t="s">
        <v>28</v>
      </c>
      <c r="AN11" s="28" t="s">
        <v>3</v>
      </c>
      <c r="AR11" s="23"/>
      <c r="BE11" s="32"/>
      <c r="BS11" s="20" t="s">
        <v>7</v>
      </c>
    </row>
    <row r="12" spans="2:71" s="1" customFormat="1" ht="6.95" customHeight="1">
      <c r="B12" s="23"/>
      <c r="AR12" s="23"/>
      <c r="BE12" s="32"/>
      <c r="BS12" s="20" t="s">
        <v>7</v>
      </c>
    </row>
    <row r="13" spans="2:71" s="1" customFormat="1" ht="12" customHeight="1">
      <c r="B13" s="23"/>
      <c r="D13" s="33" t="s">
        <v>29</v>
      </c>
      <c r="AK13" s="33" t="s">
        <v>26</v>
      </c>
      <c r="AN13" s="35" t="s">
        <v>30</v>
      </c>
      <c r="AR13" s="23"/>
      <c r="BE13" s="32"/>
      <c r="BS13" s="20" t="s">
        <v>7</v>
      </c>
    </row>
    <row r="14" spans="2:71" ht="12">
      <c r="B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N14" s="35" t="s">
        <v>30</v>
      </c>
      <c r="AR14" s="23"/>
      <c r="BE14" s="32"/>
      <c r="BS14" s="20" t="s">
        <v>7</v>
      </c>
    </row>
    <row r="15" spans="2:71" s="1" customFormat="1" ht="6.95" customHeight="1">
      <c r="B15" s="23"/>
      <c r="AR15" s="23"/>
      <c r="BE15" s="32"/>
      <c r="BS15" s="20" t="s">
        <v>4</v>
      </c>
    </row>
    <row r="16" spans="2:71" s="1" customFormat="1" ht="12" customHeight="1">
      <c r="B16" s="23"/>
      <c r="D16" s="33" t="s">
        <v>31</v>
      </c>
      <c r="AK16" s="33" t="s">
        <v>26</v>
      </c>
      <c r="AN16" s="28" t="s">
        <v>3</v>
      </c>
      <c r="AR16" s="23"/>
      <c r="BE16" s="32"/>
      <c r="BS16" s="20" t="s">
        <v>4</v>
      </c>
    </row>
    <row r="17" spans="2:71" s="1" customFormat="1" ht="18.45" customHeight="1">
      <c r="B17" s="23"/>
      <c r="E17" s="28" t="s">
        <v>32</v>
      </c>
      <c r="AK17" s="33" t="s">
        <v>28</v>
      </c>
      <c r="AN17" s="28" t="s">
        <v>3</v>
      </c>
      <c r="AR17" s="23"/>
      <c r="BE17" s="32"/>
      <c r="BS17" s="20" t="s">
        <v>33</v>
      </c>
    </row>
    <row r="18" spans="2:71" s="1" customFormat="1" ht="6.95" customHeight="1">
      <c r="B18" s="23"/>
      <c r="AR18" s="23"/>
      <c r="BE18" s="32"/>
      <c r="BS18" s="20" t="s">
        <v>7</v>
      </c>
    </row>
    <row r="19" spans="2:71" s="1" customFormat="1" ht="12" customHeight="1">
      <c r="B19" s="23"/>
      <c r="D19" s="33" t="s">
        <v>34</v>
      </c>
      <c r="AK19" s="33" t="s">
        <v>26</v>
      </c>
      <c r="AN19" s="28" t="s">
        <v>3</v>
      </c>
      <c r="AR19" s="23"/>
      <c r="BE19" s="32"/>
      <c r="BS19" s="20" t="s">
        <v>7</v>
      </c>
    </row>
    <row r="20" spans="2:71" s="1" customFormat="1" ht="18.45" customHeight="1">
      <c r="B20" s="23"/>
      <c r="E20" s="28" t="s">
        <v>35</v>
      </c>
      <c r="AK20" s="33" t="s">
        <v>28</v>
      </c>
      <c r="AN20" s="28" t="s">
        <v>3</v>
      </c>
      <c r="AR20" s="23"/>
      <c r="BE20" s="32"/>
      <c r="BS20" s="20" t="s">
        <v>4</v>
      </c>
    </row>
    <row r="21" spans="2:57" s="1" customFormat="1" ht="6.95" customHeight="1">
      <c r="B21" s="23"/>
      <c r="AR21" s="23"/>
      <c r="BE21" s="32"/>
    </row>
    <row r="22" spans="2:57" s="1" customFormat="1" ht="12" customHeight="1">
      <c r="B22" s="23"/>
      <c r="D22" s="33" t="s">
        <v>36</v>
      </c>
      <c r="AR22" s="23"/>
      <c r="BE22" s="32"/>
    </row>
    <row r="23" spans="2:57" s="1" customFormat="1" ht="47.25" customHeight="1">
      <c r="B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R23" s="23"/>
      <c r="BE23" s="32"/>
    </row>
    <row r="24" spans="2:57" s="1" customFormat="1" ht="6.95" customHeight="1">
      <c r="B24" s="23"/>
      <c r="AR24" s="23"/>
      <c r="BE24" s="32"/>
    </row>
    <row r="25" spans="2:57" s="1" customFormat="1" ht="6.95" customHeight="1">
      <c r="B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R25" s="23"/>
      <c r="BE25" s="32"/>
    </row>
    <row r="26" spans="1:57" s="2" customFormat="1" ht="25.9" customHeight="1">
      <c r="A26" s="39"/>
      <c r="B26" s="40"/>
      <c r="C26" s="39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39"/>
      <c r="AQ26" s="39"/>
      <c r="AR26" s="40"/>
      <c r="BE26" s="32"/>
    </row>
    <row r="27" spans="1:57" s="2" customFormat="1" ht="6.95" customHeight="1">
      <c r="A27" s="39"/>
      <c r="B27" s="40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0"/>
      <c r="BE27" s="32"/>
    </row>
    <row r="28" spans="1:57" s="2" customFormat="1" ht="12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39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40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41</v>
      </c>
      <c r="AL28" s="44"/>
      <c r="AM28" s="44"/>
      <c r="AN28" s="44"/>
      <c r="AO28" s="44"/>
      <c r="AP28" s="39"/>
      <c r="AQ28" s="39"/>
      <c r="AR28" s="40"/>
      <c r="BE28" s="32"/>
    </row>
    <row r="29" spans="1:57" s="3" customFormat="1" ht="14.4" customHeight="1">
      <c r="A29" s="3"/>
      <c r="B29" s="45"/>
      <c r="C29" s="3"/>
      <c r="D29" s="33" t="s">
        <v>42</v>
      </c>
      <c r="E29" s="3"/>
      <c r="F29" s="33" t="s">
        <v>43</v>
      </c>
      <c r="G29" s="3"/>
      <c r="H29" s="3"/>
      <c r="I29" s="3"/>
      <c r="J29" s="3"/>
      <c r="K29" s="3"/>
      <c r="L29" s="46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7">
        <f>ROUND(AZ54,2)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7">
        <f>ROUND(AV54,2)</f>
        <v>0</v>
      </c>
      <c r="AL29" s="3"/>
      <c r="AM29" s="3"/>
      <c r="AN29" s="3"/>
      <c r="AO29" s="3"/>
      <c r="AP29" s="3"/>
      <c r="AQ29" s="3"/>
      <c r="AR29" s="45"/>
      <c r="BE29" s="48"/>
    </row>
    <row r="30" spans="1:57" s="3" customFormat="1" ht="14.4" customHeight="1">
      <c r="A30" s="3"/>
      <c r="B30" s="45"/>
      <c r="C30" s="3"/>
      <c r="D30" s="3"/>
      <c r="E30" s="3"/>
      <c r="F30" s="33" t="s">
        <v>44</v>
      </c>
      <c r="G30" s="3"/>
      <c r="H30" s="3"/>
      <c r="I30" s="3"/>
      <c r="J30" s="3"/>
      <c r="K30" s="3"/>
      <c r="L30" s="46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7">
        <f>ROUND(BA54,2)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7">
        <f>ROUND(AW54,2)</f>
        <v>0</v>
      </c>
      <c r="AL30" s="3"/>
      <c r="AM30" s="3"/>
      <c r="AN30" s="3"/>
      <c r="AO30" s="3"/>
      <c r="AP30" s="3"/>
      <c r="AQ30" s="3"/>
      <c r="AR30" s="45"/>
      <c r="BE30" s="48"/>
    </row>
    <row r="31" spans="1:57" s="3" customFormat="1" ht="14.4" customHeight="1" hidden="1">
      <c r="A31" s="3"/>
      <c r="B31" s="45"/>
      <c r="C31" s="3"/>
      <c r="D31" s="3"/>
      <c r="E31" s="3"/>
      <c r="F31" s="33" t="s">
        <v>45</v>
      </c>
      <c r="G31" s="3"/>
      <c r="H31" s="3"/>
      <c r="I31" s="3"/>
      <c r="J31" s="3"/>
      <c r="K31" s="3"/>
      <c r="L31" s="46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7">
        <f>ROUND(BB54,2)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7">
        <v>0</v>
      </c>
      <c r="AL31" s="3"/>
      <c r="AM31" s="3"/>
      <c r="AN31" s="3"/>
      <c r="AO31" s="3"/>
      <c r="AP31" s="3"/>
      <c r="AQ31" s="3"/>
      <c r="AR31" s="45"/>
      <c r="BE31" s="48"/>
    </row>
    <row r="32" spans="1:57" s="3" customFormat="1" ht="14.4" customHeight="1" hidden="1">
      <c r="A32" s="3"/>
      <c r="B32" s="45"/>
      <c r="C32" s="3"/>
      <c r="D32" s="3"/>
      <c r="E32" s="3"/>
      <c r="F32" s="33" t="s">
        <v>46</v>
      </c>
      <c r="G32" s="3"/>
      <c r="H32" s="3"/>
      <c r="I32" s="3"/>
      <c r="J32" s="3"/>
      <c r="K32" s="3"/>
      <c r="L32" s="46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7">
        <f>ROUND(BC54,2)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7">
        <v>0</v>
      </c>
      <c r="AL32" s="3"/>
      <c r="AM32" s="3"/>
      <c r="AN32" s="3"/>
      <c r="AO32" s="3"/>
      <c r="AP32" s="3"/>
      <c r="AQ32" s="3"/>
      <c r="AR32" s="45"/>
      <c r="BE32" s="48"/>
    </row>
    <row r="33" spans="1:57" s="3" customFormat="1" ht="14.4" customHeight="1" hidden="1">
      <c r="A33" s="3"/>
      <c r="B33" s="45"/>
      <c r="C33" s="3"/>
      <c r="D33" s="3"/>
      <c r="E33" s="3"/>
      <c r="F33" s="33" t="s">
        <v>47</v>
      </c>
      <c r="G33" s="3"/>
      <c r="H33" s="3"/>
      <c r="I33" s="3"/>
      <c r="J33" s="3"/>
      <c r="K33" s="3"/>
      <c r="L33" s="46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7">
        <f>ROUND(BD54,2)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7">
        <v>0</v>
      </c>
      <c r="AL33" s="3"/>
      <c r="AM33" s="3"/>
      <c r="AN33" s="3"/>
      <c r="AO33" s="3"/>
      <c r="AP33" s="3"/>
      <c r="AQ33" s="3"/>
      <c r="AR33" s="45"/>
      <c r="BE33" s="3"/>
    </row>
    <row r="34" spans="1:57" s="2" customFormat="1" ht="6.95" customHeight="1">
      <c r="A34" s="39"/>
      <c r="B34" s="40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0"/>
      <c r="BE34" s="39"/>
    </row>
    <row r="35" spans="1:57" s="2" customFormat="1" ht="25.9" customHeight="1">
      <c r="A35" s="39"/>
      <c r="B35" s="40"/>
      <c r="C35" s="49"/>
      <c r="D35" s="50" t="s">
        <v>48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49</v>
      </c>
      <c r="U35" s="51"/>
      <c r="V35" s="51"/>
      <c r="W35" s="51"/>
      <c r="X35" s="53" t="s">
        <v>50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0"/>
      <c r="BE35" s="39"/>
    </row>
    <row r="36" spans="1:57" s="2" customFormat="1" ht="6.95" customHeight="1">
      <c r="A36" s="39"/>
      <c r="B36" s="40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0"/>
      <c r="BE36" s="39"/>
    </row>
    <row r="37" spans="1:57" s="2" customFormat="1" ht="6.95" customHeight="1">
      <c r="A37" s="39"/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40"/>
      <c r="BE37" s="39"/>
    </row>
    <row r="41" spans="1:57" s="2" customFormat="1" ht="6.95" customHeight="1">
      <c r="A41" s="39"/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40"/>
      <c r="BE41" s="39"/>
    </row>
    <row r="42" spans="1:57" s="2" customFormat="1" ht="24.95" customHeight="1">
      <c r="A42" s="39"/>
      <c r="B42" s="40"/>
      <c r="C42" s="24" t="s">
        <v>51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0"/>
      <c r="BE42" s="39"/>
    </row>
    <row r="43" spans="1:57" s="2" customFormat="1" ht="6.95" customHeight="1">
      <c r="A43" s="39"/>
      <c r="B43" s="40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0"/>
      <c r="BE43" s="39"/>
    </row>
    <row r="44" spans="1:57" s="4" customFormat="1" ht="12" customHeight="1">
      <c r="A44" s="4"/>
      <c r="B44" s="60"/>
      <c r="C44" s="33" t="s">
        <v>14</v>
      </c>
      <c r="D44" s="4"/>
      <c r="E44" s="4"/>
      <c r="F44" s="4"/>
      <c r="G44" s="4"/>
      <c r="H44" s="4"/>
      <c r="I44" s="4"/>
      <c r="J44" s="4"/>
      <c r="K44" s="4"/>
      <c r="L44" s="4" t="str">
        <f>K5</f>
        <v>122020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60"/>
      <c r="BE44" s="4"/>
    </row>
    <row r="45" spans="1:57" s="5" customFormat="1" ht="36.95" customHeight="1">
      <c r="A45" s="5"/>
      <c r="B45" s="61"/>
      <c r="C45" s="62" t="s">
        <v>17</v>
      </c>
      <c r="D45" s="5"/>
      <c r="E45" s="5"/>
      <c r="F45" s="5"/>
      <c r="G45" s="5"/>
      <c r="H45" s="5"/>
      <c r="I45" s="5"/>
      <c r="J45" s="5"/>
      <c r="K45" s="5"/>
      <c r="L45" s="63" t="str">
        <f>K6</f>
        <v>REKONSTRUKCE VÍCEÚČELOVÉHO HŘIŠTĚ V AREÁLU GYMNÁZIA VE DVOŘE KR. N. LABEM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61"/>
      <c r="BE45" s="5"/>
    </row>
    <row r="46" spans="1:57" s="2" customFormat="1" ht="6.95" customHeight="1">
      <c r="A46" s="39"/>
      <c r="B46" s="40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0"/>
      <c r="BE46" s="39"/>
    </row>
    <row r="47" spans="1:57" s="2" customFormat="1" ht="12" customHeight="1">
      <c r="A47" s="39"/>
      <c r="B47" s="40"/>
      <c r="C47" s="33" t="s">
        <v>21</v>
      </c>
      <c r="D47" s="39"/>
      <c r="E47" s="39"/>
      <c r="F47" s="39"/>
      <c r="G47" s="39"/>
      <c r="H47" s="39"/>
      <c r="I47" s="39"/>
      <c r="J47" s="39"/>
      <c r="K47" s="39"/>
      <c r="L47" s="64" t="str">
        <f>IF(K8="","",K8)</f>
        <v>DVŮR KRÁLOVÉ NAD LABEM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3" t="s">
        <v>23</v>
      </c>
      <c r="AJ47" s="39"/>
      <c r="AK47" s="39"/>
      <c r="AL47" s="39"/>
      <c r="AM47" s="65" t="str">
        <f>IF(AN8="","",AN8)</f>
        <v>20. 12. 2020</v>
      </c>
      <c r="AN47" s="65"/>
      <c r="AO47" s="39"/>
      <c r="AP47" s="39"/>
      <c r="AQ47" s="39"/>
      <c r="AR47" s="40"/>
      <c r="BE47" s="39"/>
    </row>
    <row r="48" spans="1:57" s="2" customFormat="1" ht="6.95" customHeight="1">
      <c r="A48" s="39"/>
      <c r="B48" s="40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/>
      <c r="BE48" s="39"/>
    </row>
    <row r="49" spans="1:57" s="2" customFormat="1" ht="25.65" customHeight="1">
      <c r="A49" s="39"/>
      <c r="B49" s="40"/>
      <c r="C49" s="33" t="s">
        <v>25</v>
      </c>
      <c r="D49" s="39"/>
      <c r="E49" s="39"/>
      <c r="F49" s="39"/>
      <c r="G49" s="39"/>
      <c r="H49" s="39"/>
      <c r="I49" s="39"/>
      <c r="J49" s="39"/>
      <c r="K49" s="39"/>
      <c r="L49" s="4" t="str">
        <f>IF(E11="","",E11)</f>
        <v>MĚSTO DVŮR KRÁLOVÉ NAD LABEM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3" t="s">
        <v>31</v>
      </c>
      <c r="AJ49" s="39"/>
      <c r="AK49" s="39"/>
      <c r="AL49" s="39"/>
      <c r="AM49" s="66" t="str">
        <f>IF(E17="","",E17)</f>
        <v>DRUPÚOS TRUTNOV, ING. TOMÁŠ BUKOVSKÝ</v>
      </c>
      <c r="AN49" s="4"/>
      <c r="AO49" s="4"/>
      <c r="AP49" s="4"/>
      <c r="AQ49" s="39"/>
      <c r="AR49" s="40"/>
      <c r="AS49" s="67" t="s">
        <v>52</v>
      </c>
      <c r="AT49" s="68"/>
      <c r="AU49" s="69"/>
      <c r="AV49" s="69"/>
      <c r="AW49" s="69"/>
      <c r="AX49" s="69"/>
      <c r="AY49" s="69"/>
      <c r="AZ49" s="69"/>
      <c r="BA49" s="69"/>
      <c r="BB49" s="69"/>
      <c r="BC49" s="69"/>
      <c r="BD49" s="70"/>
      <c r="BE49" s="39"/>
    </row>
    <row r="50" spans="1:57" s="2" customFormat="1" ht="15.15" customHeight="1">
      <c r="A50" s="39"/>
      <c r="B50" s="40"/>
      <c r="C50" s="33" t="s">
        <v>29</v>
      </c>
      <c r="D50" s="39"/>
      <c r="E50" s="39"/>
      <c r="F50" s="39"/>
      <c r="G50" s="39"/>
      <c r="H50" s="39"/>
      <c r="I50" s="39"/>
      <c r="J50" s="39"/>
      <c r="K50" s="39"/>
      <c r="L50" s="4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3" t="s">
        <v>34</v>
      </c>
      <c r="AJ50" s="39"/>
      <c r="AK50" s="39"/>
      <c r="AL50" s="39"/>
      <c r="AM50" s="66" t="str">
        <f>IF(E20="","",E20)</f>
        <v>ING. LUBOŠ KASPER</v>
      </c>
      <c r="AN50" s="4"/>
      <c r="AO50" s="4"/>
      <c r="AP50" s="4"/>
      <c r="AQ50" s="39"/>
      <c r="AR50" s="40"/>
      <c r="AS50" s="71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4"/>
      <c r="BE50" s="39"/>
    </row>
    <row r="51" spans="1:57" s="2" customFormat="1" ht="10.8" customHeight="1">
      <c r="A51" s="39"/>
      <c r="B51" s="40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0"/>
      <c r="AS51" s="71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4"/>
      <c r="BE51" s="39"/>
    </row>
    <row r="52" spans="1:57" s="2" customFormat="1" ht="29.25" customHeight="1">
      <c r="A52" s="39"/>
      <c r="B52" s="40"/>
      <c r="C52" s="75" t="s">
        <v>53</v>
      </c>
      <c r="D52" s="76"/>
      <c r="E52" s="76"/>
      <c r="F52" s="76"/>
      <c r="G52" s="76"/>
      <c r="H52" s="77"/>
      <c r="I52" s="78" t="s">
        <v>54</v>
      </c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9" t="s">
        <v>55</v>
      </c>
      <c r="AH52" s="76"/>
      <c r="AI52" s="76"/>
      <c r="AJ52" s="76"/>
      <c r="AK52" s="76"/>
      <c r="AL52" s="76"/>
      <c r="AM52" s="76"/>
      <c r="AN52" s="78" t="s">
        <v>56</v>
      </c>
      <c r="AO52" s="76"/>
      <c r="AP52" s="76"/>
      <c r="AQ52" s="80" t="s">
        <v>57</v>
      </c>
      <c r="AR52" s="40"/>
      <c r="AS52" s="81" t="s">
        <v>58</v>
      </c>
      <c r="AT52" s="82" t="s">
        <v>59</v>
      </c>
      <c r="AU52" s="82" t="s">
        <v>60</v>
      </c>
      <c r="AV52" s="82" t="s">
        <v>61</v>
      </c>
      <c r="AW52" s="82" t="s">
        <v>62</v>
      </c>
      <c r="AX52" s="82" t="s">
        <v>63</v>
      </c>
      <c r="AY52" s="82" t="s">
        <v>64</v>
      </c>
      <c r="AZ52" s="82" t="s">
        <v>65</v>
      </c>
      <c r="BA52" s="82" t="s">
        <v>66</v>
      </c>
      <c r="BB52" s="82" t="s">
        <v>67</v>
      </c>
      <c r="BC52" s="82" t="s">
        <v>68</v>
      </c>
      <c r="BD52" s="83" t="s">
        <v>69</v>
      </c>
      <c r="BE52" s="39"/>
    </row>
    <row r="53" spans="1:57" s="2" customFormat="1" ht="10.8" customHeight="1">
      <c r="A53" s="39"/>
      <c r="B53" s="40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0"/>
      <c r="AS53" s="84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6"/>
      <c r="BE53" s="39"/>
    </row>
    <row r="54" spans="1:90" s="6" customFormat="1" ht="32.4" customHeight="1">
      <c r="A54" s="6"/>
      <c r="B54" s="87"/>
      <c r="C54" s="88" t="s">
        <v>70</v>
      </c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90">
        <f>ROUND(AG55,2)</f>
        <v>0</v>
      </c>
      <c r="AH54" s="90"/>
      <c r="AI54" s="90"/>
      <c r="AJ54" s="90"/>
      <c r="AK54" s="90"/>
      <c r="AL54" s="90"/>
      <c r="AM54" s="90"/>
      <c r="AN54" s="91">
        <f>SUM(AG54,AT54)</f>
        <v>0</v>
      </c>
      <c r="AO54" s="91"/>
      <c r="AP54" s="91"/>
      <c r="AQ54" s="92" t="s">
        <v>3</v>
      </c>
      <c r="AR54" s="87"/>
      <c r="AS54" s="93">
        <f>ROUND(AS55,2)</f>
        <v>0</v>
      </c>
      <c r="AT54" s="94">
        <f>ROUND(SUM(AV54:AW54),2)</f>
        <v>0</v>
      </c>
      <c r="AU54" s="95">
        <f>ROUND(AU55,5)</f>
        <v>0</v>
      </c>
      <c r="AV54" s="94">
        <f>ROUND(AZ54*L29,2)</f>
        <v>0</v>
      </c>
      <c r="AW54" s="94">
        <f>ROUND(BA54*L30,2)</f>
        <v>0</v>
      </c>
      <c r="AX54" s="94">
        <f>ROUND(BB54*L29,2)</f>
        <v>0</v>
      </c>
      <c r="AY54" s="94">
        <f>ROUND(BC54*L30,2)</f>
        <v>0</v>
      </c>
      <c r="AZ54" s="94">
        <f>ROUND(AZ55,2)</f>
        <v>0</v>
      </c>
      <c r="BA54" s="94">
        <f>ROUND(BA55,2)</f>
        <v>0</v>
      </c>
      <c r="BB54" s="94">
        <f>ROUND(BB55,2)</f>
        <v>0</v>
      </c>
      <c r="BC54" s="94">
        <f>ROUND(BC55,2)</f>
        <v>0</v>
      </c>
      <c r="BD54" s="96">
        <f>ROUND(BD55,2)</f>
        <v>0</v>
      </c>
      <c r="BE54" s="6"/>
      <c r="BS54" s="97" t="s">
        <v>71</v>
      </c>
      <c r="BT54" s="97" t="s">
        <v>72</v>
      </c>
      <c r="BU54" s="98" t="s">
        <v>73</v>
      </c>
      <c r="BV54" s="97" t="s">
        <v>74</v>
      </c>
      <c r="BW54" s="97" t="s">
        <v>5</v>
      </c>
      <c r="BX54" s="97" t="s">
        <v>75</v>
      </c>
      <c r="CL54" s="97" t="s">
        <v>3</v>
      </c>
    </row>
    <row r="55" spans="1:91" s="7" customFormat="1" ht="37.5" customHeight="1">
      <c r="A55" s="99" t="s">
        <v>76</v>
      </c>
      <c r="B55" s="100"/>
      <c r="C55" s="101"/>
      <c r="D55" s="102" t="s">
        <v>77</v>
      </c>
      <c r="E55" s="102"/>
      <c r="F55" s="102"/>
      <c r="G55" s="102"/>
      <c r="H55" s="102"/>
      <c r="I55" s="103"/>
      <c r="J55" s="102" t="s">
        <v>78</v>
      </c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4">
        <f>'01 - REKONSTRUKCE VÍCEÚČE...'!J30</f>
        <v>0</v>
      </c>
      <c r="AH55" s="103"/>
      <c r="AI55" s="103"/>
      <c r="AJ55" s="103"/>
      <c r="AK55" s="103"/>
      <c r="AL55" s="103"/>
      <c r="AM55" s="103"/>
      <c r="AN55" s="104">
        <f>SUM(AG55,AT55)</f>
        <v>0</v>
      </c>
      <c r="AO55" s="103"/>
      <c r="AP55" s="103"/>
      <c r="AQ55" s="105" t="s">
        <v>79</v>
      </c>
      <c r="AR55" s="100"/>
      <c r="AS55" s="106">
        <v>0</v>
      </c>
      <c r="AT55" s="107">
        <f>ROUND(SUM(AV55:AW55),2)</f>
        <v>0</v>
      </c>
      <c r="AU55" s="108">
        <f>'01 - REKONSTRUKCE VÍCEÚČE...'!P99</f>
        <v>0</v>
      </c>
      <c r="AV55" s="107">
        <f>'01 - REKONSTRUKCE VÍCEÚČE...'!J33</f>
        <v>0</v>
      </c>
      <c r="AW55" s="107">
        <f>'01 - REKONSTRUKCE VÍCEÚČE...'!J34</f>
        <v>0</v>
      </c>
      <c r="AX55" s="107">
        <f>'01 - REKONSTRUKCE VÍCEÚČE...'!J35</f>
        <v>0</v>
      </c>
      <c r="AY55" s="107">
        <f>'01 - REKONSTRUKCE VÍCEÚČE...'!J36</f>
        <v>0</v>
      </c>
      <c r="AZ55" s="107">
        <f>'01 - REKONSTRUKCE VÍCEÚČE...'!F33</f>
        <v>0</v>
      </c>
      <c r="BA55" s="107">
        <f>'01 - REKONSTRUKCE VÍCEÚČE...'!F34</f>
        <v>0</v>
      </c>
      <c r="BB55" s="107">
        <f>'01 - REKONSTRUKCE VÍCEÚČE...'!F35</f>
        <v>0</v>
      </c>
      <c r="BC55" s="107">
        <f>'01 - REKONSTRUKCE VÍCEÚČE...'!F36</f>
        <v>0</v>
      </c>
      <c r="BD55" s="109">
        <f>'01 - REKONSTRUKCE VÍCEÚČE...'!F37</f>
        <v>0</v>
      </c>
      <c r="BE55" s="7"/>
      <c r="BT55" s="110" t="s">
        <v>80</v>
      </c>
      <c r="BV55" s="110" t="s">
        <v>74</v>
      </c>
      <c r="BW55" s="110" t="s">
        <v>81</v>
      </c>
      <c r="BX55" s="110" t="s">
        <v>5</v>
      </c>
      <c r="CL55" s="110" t="s">
        <v>3</v>
      </c>
      <c r="CM55" s="110" t="s">
        <v>82</v>
      </c>
    </row>
    <row r="56" spans="1:57" s="2" customFormat="1" ht="30" customHeight="1">
      <c r="A56" s="39"/>
      <c r="B56" s="40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0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56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40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1 - REKONSTRUKCE VÍCEÚČE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81</v>
      </c>
      <c r="AZ2" s="111" t="s">
        <v>83</v>
      </c>
      <c r="BA2" s="111" t="s">
        <v>84</v>
      </c>
      <c r="BB2" s="111" t="s">
        <v>3</v>
      </c>
      <c r="BC2" s="111" t="s">
        <v>85</v>
      </c>
      <c r="BD2" s="111" t="s">
        <v>82</v>
      </c>
    </row>
    <row r="3" spans="2:5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82</v>
      </c>
      <c r="AZ3" s="111" t="s">
        <v>86</v>
      </c>
      <c r="BA3" s="111" t="s">
        <v>86</v>
      </c>
      <c r="BB3" s="111" t="s">
        <v>3</v>
      </c>
      <c r="BC3" s="111" t="s">
        <v>87</v>
      </c>
      <c r="BD3" s="111" t="s">
        <v>82</v>
      </c>
    </row>
    <row r="4" spans="2:56" s="1" customFormat="1" ht="24.95" customHeight="1">
      <c r="B4" s="23"/>
      <c r="D4" s="24" t="s">
        <v>88</v>
      </c>
      <c r="L4" s="23"/>
      <c r="M4" s="112" t="s">
        <v>11</v>
      </c>
      <c r="AT4" s="20" t="s">
        <v>4</v>
      </c>
      <c r="AZ4" s="111" t="s">
        <v>89</v>
      </c>
      <c r="BA4" s="111" t="s">
        <v>89</v>
      </c>
      <c r="BB4" s="111" t="s">
        <v>3</v>
      </c>
      <c r="BC4" s="111" t="s">
        <v>90</v>
      </c>
      <c r="BD4" s="111" t="s">
        <v>82</v>
      </c>
    </row>
    <row r="5" spans="2:56" s="1" customFormat="1" ht="6.95" customHeight="1">
      <c r="B5" s="23"/>
      <c r="L5" s="23"/>
      <c r="AZ5" s="111" t="s">
        <v>91</v>
      </c>
      <c r="BA5" s="111" t="s">
        <v>91</v>
      </c>
      <c r="BB5" s="111" t="s">
        <v>3</v>
      </c>
      <c r="BC5" s="111" t="s">
        <v>92</v>
      </c>
      <c r="BD5" s="111" t="s">
        <v>82</v>
      </c>
    </row>
    <row r="6" spans="2:56" s="1" customFormat="1" ht="12" customHeight="1">
      <c r="B6" s="23"/>
      <c r="D6" s="33" t="s">
        <v>17</v>
      </c>
      <c r="L6" s="23"/>
      <c r="AZ6" s="111" t="s">
        <v>93</v>
      </c>
      <c r="BA6" s="111" t="s">
        <v>93</v>
      </c>
      <c r="BB6" s="111" t="s">
        <v>3</v>
      </c>
      <c r="BC6" s="111" t="s">
        <v>94</v>
      </c>
      <c r="BD6" s="111" t="s">
        <v>82</v>
      </c>
    </row>
    <row r="7" spans="2:56" s="1" customFormat="1" ht="16.5" customHeight="1">
      <c r="B7" s="23"/>
      <c r="E7" s="113" t="str">
        <f>'Rekapitulace stavby'!K6</f>
        <v>REKONSTRUKCE VÍCEÚČELOVÉHO HŘIŠTĚ V AREÁLU GYMNÁZIA VE DVOŘE KR. N. LABEM</v>
      </c>
      <c r="F7" s="33"/>
      <c r="G7" s="33"/>
      <c r="H7" s="33"/>
      <c r="L7" s="23"/>
      <c r="AZ7" s="111" t="s">
        <v>95</v>
      </c>
      <c r="BA7" s="111" t="s">
        <v>95</v>
      </c>
      <c r="BB7" s="111" t="s">
        <v>3</v>
      </c>
      <c r="BC7" s="111" t="s">
        <v>96</v>
      </c>
      <c r="BD7" s="111" t="s">
        <v>82</v>
      </c>
    </row>
    <row r="8" spans="1:56" s="2" customFormat="1" ht="12" customHeight="1">
      <c r="A8" s="39"/>
      <c r="B8" s="40"/>
      <c r="C8" s="39"/>
      <c r="D8" s="33" t="s">
        <v>97</v>
      </c>
      <c r="E8" s="39"/>
      <c r="F8" s="39"/>
      <c r="G8" s="39"/>
      <c r="H8" s="39"/>
      <c r="I8" s="39"/>
      <c r="J8" s="39"/>
      <c r="K8" s="39"/>
      <c r="L8" s="11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111" t="s">
        <v>98</v>
      </c>
      <c r="BA8" s="111" t="s">
        <v>98</v>
      </c>
      <c r="BB8" s="111" t="s">
        <v>3</v>
      </c>
      <c r="BC8" s="111" t="s">
        <v>99</v>
      </c>
      <c r="BD8" s="111" t="s">
        <v>82</v>
      </c>
    </row>
    <row r="9" spans="1:56" s="2" customFormat="1" ht="30" customHeight="1">
      <c r="A9" s="39"/>
      <c r="B9" s="40"/>
      <c r="C9" s="39"/>
      <c r="D9" s="39"/>
      <c r="E9" s="63" t="s">
        <v>100</v>
      </c>
      <c r="F9" s="39"/>
      <c r="G9" s="39"/>
      <c r="H9" s="39"/>
      <c r="I9" s="39"/>
      <c r="J9" s="39"/>
      <c r="K9" s="39"/>
      <c r="L9" s="11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111" t="s">
        <v>101</v>
      </c>
      <c r="BA9" s="111" t="s">
        <v>101</v>
      </c>
      <c r="BB9" s="111" t="s">
        <v>3</v>
      </c>
      <c r="BC9" s="111" t="s">
        <v>102</v>
      </c>
      <c r="BD9" s="111" t="s">
        <v>82</v>
      </c>
    </row>
    <row r="10" spans="1:56" s="2" customFormat="1" ht="12">
      <c r="A10" s="39"/>
      <c r="B10" s="40"/>
      <c r="C10" s="39"/>
      <c r="D10" s="39"/>
      <c r="E10" s="39"/>
      <c r="F10" s="39"/>
      <c r="G10" s="39"/>
      <c r="H10" s="39"/>
      <c r="I10" s="39"/>
      <c r="J10" s="39"/>
      <c r="K10" s="39"/>
      <c r="L10" s="11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111" t="s">
        <v>103</v>
      </c>
      <c r="BA10" s="111" t="s">
        <v>103</v>
      </c>
      <c r="BB10" s="111" t="s">
        <v>3</v>
      </c>
      <c r="BC10" s="111" t="s">
        <v>104</v>
      </c>
      <c r="BD10" s="111" t="s">
        <v>82</v>
      </c>
    </row>
    <row r="11" spans="1:31" s="2" customFormat="1" ht="12" customHeight="1">
      <c r="A11" s="39"/>
      <c r="B11" s="40"/>
      <c r="C11" s="39"/>
      <c r="D11" s="33" t="s">
        <v>19</v>
      </c>
      <c r="E11" s="39"/>
      <c r="F11" s="28" t="s">
        <v>3</v>
      </c>
      <c r="G11" s="39"/>
      <c r="H11" s="39"/>
      <c r="I11" s="33" t="s">
        <v>20</v>
      </c>
      <c r="J11" s="28" t="s">
        <v>3</v>
      </c>
      <c r="K11" s="39"/>
      <c r="L11" s="11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0"/>
      <c r="C12" s="39"/>
      <c r="D12" s="33" t="s">
        <v>21</v>
      </c>
      <c r="E12" s="39"/>
      <c r="F12" s="28" t="s">
        <v>22</v>
      </c>
      <c r="G12" s="39"/>
      <c r="H12" s="39"/>
      <c r="I12" s="33" t="s">
        <v>23</v>
      </c>
      <c r="J12" s="65" t="str">
        <f>'Rekapitulace stavby'!AN8</f>
        <v>20. 12. 2020</v>
      </c>
      <c r="K12" s="39"/>
      <c r="L12" s="11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39"/>
      <c r="J13" s="39"/>
      <c r="K13" s="39"/>
      <c r="L13" s="11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3" t="s">
        <v>25</v>
      </c>
      <c r="E14" s="39"/>
      <c r="F14" s="39"/>
      <c r="G14" s="39"/>
      <c r="H14" s="39"/>
      <c r="I14" s="33" t="s">
        <v>26</v>
      </c>
      <c r="J14" s="28" t="s">
        <v>3</v>
      </c>
      <c r="K14" s="39"/>
      <c r="L14" s="11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0"/>
      <c r="C15" s="39"/>
      <c r="D15" s="39"/>
      <c r="E15" s="28" t="s">
        <v>27</v>
      </c>
      <c r="F15" s="39"/>
      <c r="G15" s="39"/>
      <c r="H15" s="39"/>
      <c r="I15" s="33" t="s">
        <v>28</v>
      </c>
      <c r="J15" s="28" t="s">
        <v>3</v>
      </c>
      <c r="K15" s="39"/>
      <c r="L15" s="11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0"/>
      <c r="C16" s="39"/>
      <c r="D16" s="39"/>
      <c r="E16" s="39"/>
      <c r="F16" s="39"/>
      <c r="G16" s="39"/>
      <c r="H16" s="39"/>
      <c r="I16" s="39"/>
      <c r="J16" s="39"/>
      <c r="K16" s="39"/>
      <c r="L16" s="11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0"/>
      <c r="C17" s="39"/>
      <c r="D17" s="33" t="s">
        <v>29</v>
      </c>
      <c r="E17" s="39"/>
      <c r="F17" s="39"/>
      <c r="G17" s="39"/>
      <c r="H17" s="39"/>
      <c r="I17" s="33" t="s">
        <v>26</v>
      </c>
      <c r="J17" s="34" t="str">
        <f>'Rekapitulace stavby'!AN13</f>
        <v>Vyplň údaj</v>
      </c>
      <c r="K17" s="39"/>
      <c r="L17" s="11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0"/>
      <c r="C18" s="39"/>
      <c r="D18" s="39"/>
      <c r="E18" s="34" t="str">
        <f>'Rekapitulace stavby'!E14</f>
        <v>Vyplň údaj</v>
      </c>
      <c r="F18" s="28"/>
      <c r="G18" s="28"/>
      <c r="H18" s="28"/>
      <c r="I18" s="33" t="s">
        <v>28</v>
      </c>
      <c r="J18" s="34" t="str">
        <f>'Rekapitulace stavby'!AN14</f>
        <v>Vyplň údaj</v>
      </c>
      <c r="K18" s="39"/>
      <c r="L18" s="11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0"/>
      <c r="C19" s="39"/>
      <c r="D19" s="39"/>
      <c r="E19" s="39"/>
      <c r="F19" s="39"/>
      <c r="G19" s="39"/>
      <c r="H19" s="39"/>
      <c r="I19" s="39"/>
      <c r="J19" s="39"/>
      <c r="K19" s="39"/>
      <c r="L19" s="11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0"/>
      <c r="C20" s="39"/>
      <c r="D20" s="33" t="s">
        <v>31</v>
      </c>
      <c r="E20" s="39"/>
      <c r="F20" s="39"/>
      <c r="G20" s="39"/>
      <c r="H20" s="39"/>
      <c r="I20" s="33" t="s">
        <v>26</v>
      </c>
      <c r="J20" s="28" t="s">
        <v>3</v>
      </c>
      <c r="K20" s="39"/>
      <c r="L20" s="11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0"/>
      <c r="C21" s="39"/>
      <c r="D21" s="39"/>
      <c r="E21" s="28" t="s">
        <v>105</v>
      </c>
      <c r="F21" s="39"/>
      <c r="G21" s="39"/>
      <c r="H21" s="39"/>
      <c r="I21" s="33" t="s">
        <v>28</v>
      </c>
      <c r="J21" s="28" t="s">
        <v>3</v>
      </c>
      <c r="K21" s="39"/>
      <c r="L21" s="11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11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0"/>
      <c r="C23" s="39"/>
      <c r="D23" s="33" t="s">
        <v>34</v>
      </c>
      <c r="E23" s="39"/>
      <c r="F23" s="39"/>
      <c r="G23" s="39"/>
      <c r="H23" s="39"/>
      <c r="I23" s="33" t="s">
        <v>26</v>
      </c>
      <c r="J23" s="28" t="s">
        <v>3</v>
      </c>
      <c r="K23" s="39"/>
      <c r="L23" s="11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0"/>
      <c r="C24" s="39"/>
      <c r="D24" s="39"/>
      <c r="E24" s="28" t="s">
        <v>35</v>
      </c>
      <c r="F24" s="39"/>
      <c r="G24" s="39"/>
      <c r="H24" s="39"/>
      <c r="I24" s="33" t="s">
        <v>28</v>
      </c>
      <c r="J24" s="28" t="s">
        <v>3</v>
      </c>
      <c r="K24" s="39"/>
      <c r="L24" s="11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0"/>
      <c r="C25" s="39"/>
      <c r="D25" s="39"/>
      <c r="E25" s="39"/>
      <c r="F25" s="39"/>
      <c r="G25" s="39"/>
      <c r="H25" s="39"/>
      <c r="I25" s="39"/>
      <c r="J25" s="39"/>
      <c r="K25" s="39"/>
      <c r="L25" s="11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0"/>
      <c r="C26" s="39"/>
      <c r="D26" s="33" t="s">
        <v>36</v>
      </c>
      <c r="E26" s="39"/>
      <c r="F26" s="39"/>
      <c r="G26" s="39"/>
      <c r="H26" s="39"/>
      <c r="I26" s="39"/>
      <c r="J26" s="39"/>
      <c r="K26" s="39"/>
      <c r="L26" s="11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15"/>
      <c r="B27" s="116"/>
      <c r="C27" s="115"/>
      <c r="D27" s="115"/>
      <c r="E27" s="37" t="s">
        <v>3</v>
      </c>
      <c r="F27" s="37"/>
      <c r="G27" s="37"/>
      <c r="H27" s="37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11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0"/>
      <c r="C29" s="39"/>
      <c r="D29" s="85"/>
      <c r="E29" s="85"/>
      <c r="F29" s="85"/>
      <c r="G29" s="85"/>
      <c r="H29" s="85"/>
      <c r="I29" s="85"/>
      <c r="J29" s="85"/>
      <c r="K29" s="85"/>
      <c r="L29" s="11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0"/>
      <c r="C30" s="39"/>
      <c r="D30" s="118" t="s">
        <v>38</v>
      </c>
      <c r="E30" s="39"/>
      <c r="F30" s="39"/>
      <c r="G30" s="39"/>
      <c r="H30" s="39"/>
      <c r="I30" s="39"/>
      <c r="J30" s="91">
        <f>ROUND(J99,2)</f>
        <v>0</v>
      </c>
      <c r="K30" s="39"/>
      <c r="L30" s="11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0"/>
      <c r="C31" s="39"/>
      <c r="D31" s="85"/>
      <c r="E31" s="85"/>
      <c r="F31" s="85"/>
      <c r="G31" s="85"/>
      <c r="H31" s="85"/>
      <c r="I31" s="85"/>
      <c r="J31" s="85"/>
      <c r="K31" s="85"/>
      <c r="L31" s="11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0"/>
      <c r="C32" s="39"/>
      <c r="D32" s="39"/>
      <c r="E32" s="39"/>
      <c r="F32" s="44" t="s">
        <v>40</v>
      </c>
      <c r="G32" s="39"/>
      <c r="H32" s="39"/>
      <c r="I32" s="44" t="s">
        <v>39</v>
      </c>
      <c r="J32" s="44" t="s">
        <v>41</v>
      </c>
      <c r="K32" s="39"/>
      <c r="L32" s="11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0"/>
      <c r="C33" s="39"/>
      <c r="D33" s="119" t="s">
        <v>42</v>
      </c>
      <c r="E33" s="33" t="s">
        <v>43</v>
      </c>
      <c r="F33" s="120">
        <f>ROUND((SUM(BE99:BE377)),2)</f>
        <v>0</v>
      </c>
      <c r="G33" s="39"/>
      <c r="H33" s="39"/>
      <c r="I33" s="121">
        <v>0.21</v>
      </c>
      <c r="J33" s="120">
        <f>ROUND(((SUM(BE99:BE377))*I33),2)</f>
        <v>0</v>
      </c>
      <c r="K33" s="39"/>
      <c r="L33" s="11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3" t="s">
        <v>44</v>
      </c>
      <c r="F34" s="120">
        <f>ROUND((SUM(BF99:BF377)),2)</f>
        <v>0</v>
      </c>
      <c r="G34" s="39"/>
      <c r="H34" s="39"/>
      <c r="I34" s="121">
        <v>0.15</v>
      </c>
      <c r="J34" s="120">
        <f>ROUND(((SUM(BF99:BF377))*I34),2)</f>
        <v>0</v>
      </c>
      <c r="K34" s="39"/>
      <c r="L34" s="11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0"/>
      <c r="C35" s="39"/>
      <c r="D35" s="39"/>
      <c r="E35" s="33" t="s">
        <v>45</v>
      </c>
      <c r="F35" s="120">
        <f>ROUND((SUM(BG99:BG377)),2)</f>
        <v>0</v>
      </c>
      <c r="G35" s="39"/>
      <c r="H35" s="39"/>
      <c r="I35" s="121">
        <v>0.21</v>
      </c>
      <c r="J35" s="120">
        <f>0</f>
        <v>0</v>
      </c>
      <c r="K35" s="39"/>
      <c r="L35" s="11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0"/>
      <c r="C36" s="39"/>
      <c r="D36" s="39"/>
      <c r="E36" s="33" t="s">
        <v>46</v>
      </c>
      <c r="F36" s="120">
        <f>ROUND((SUM(BH99:BH377)),2)</f>
        <v>0</v>
      </c>
      <c r="G36" s="39"/>
      <c r="H36" s="39"/>
      <c r="I36" s="121">
        <v>0.15</v>
      </c>
      <c r="J36" s="120">
        <f>0</f>
        <v>0</v>
      </c>
      <c r="K36" s="39"/>
      <c r="L36" s="11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3" t="s">
        <v>47</v>
      </c>
      <c r="F37" s="120">
        <f>ROUND((SUM(BI99:BI377)),2)</f>
        <v>0</v>
      </c>
      <c r="G37" s="39"/>
      <c r="H37" s="39"/>
      <c r="I37" s="121">
        <v>0</v>
      </c>
      <c r="J37" s="120">
        <f>0</f>
        <v>0</v>
      </c>
      <c r="K37" s="39"/>
      <c r="L37" s="11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11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0"/>
      <c r="C39" s="122"/>
      <c r="D39" s="123" t="s">
        <v>48</v>
      </c>
      <c r="E39" s="77"/>
      <c r="F39" s="77"/>
      <c r="G39" s="124" t="s">
        <v>49</v>
      </c>
      <c r="H39" s="125" t="s">
        <v>50</v>
      </c>
      <c r="I39" s="77"/>
      <c r="J39" s="126">
        <f>SUM(J30:J37)</f>
        <v>0</v>
      </c>
      <c r="K39" s="127"/>
      <c r="L39" s="11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11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58"/>
      <c r="C44" s="59"/>
      <c r="D44" s="59"/>
      <c r="E44" s="59"/>
      <c r="F44" s="59"/>
      <c r="G44" s="59"/>
      <c r="H44" s="59"/>
      <c r="I44" s="59"/>
      <c r="J44" s="59"/>
      <c r="K44" s="59"/>
      <c r="L44" s="11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106</v>
      </c>
      <c r="D45" s="39"/>
      <c r="E45" s="39"/>
      <c r="F45" s="39"/>
      <c r="G45" s="39"/>
      <c r="H45" s="39"/>
      <c r="I45" s="39"/>
      <c r="J45" s="39"/>
      <c r="K45" s="39"/>
      <c r="L45" s="114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39"/>
      <c r="D46" s="39"/>
      <c r="E46" s="39"/>
      <c r="F46" s="39"/>
      <c r="G46" s="39"/>
      <c r="H46" s="39"/>
      <c r="I46" s="39"/>
      <c r="J46" s="39"/>
      <c r="K46" s="39"/>
      <c r="L46" s="114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17</v>
      </c>
      <c r="D47" s="39"/>
      <c r="E47" s="39"/>
      <c r="F47" s="39"/>
      <c r="G47" s="39"/>
      <c r="H47" s="39"/>
      <c r="I47" s="39"/>
      <c r="J47" s="39"/>
      <c r="K47" s="39"/>
      <c r="L47" s="114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39"/>
      <c r="D48" s="39"/>
      <c r="E48" s="113" t="str">
        <f>E7</f>
        <v>REKONSTRUKCE VÍCEÚČELOVÉHO HŘIŠTĚ V AREÁLU GYMNÁZIA VE DVOŘE KR. N. LABEM</v>
      </c>
      <c r="F48" s="33"/>
      <c r="G48" s="33"/>
      <c r="H48" s="33"/>
      <c r="I48" s="39"/>
      <c r="J48" s="39"/>
      <c r="K48" s="39"/>
      <c r="L48" s="114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97</v>
      </c>
      <c r="D49" s="39"/>
      <c r="E49" s="39"/>
      <c r="F49" s="39"/>
      <c r="G49" s="39"/>
      <c r="H49" s="39"/>
      <c r="I49" s="39"/>
      <c r="J49" s="39"/>
      <c r="K49" s="39"/>
      <c r="L49" s="114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30" customHeight="1">
      <c r="A50" s="39"/>
      <c r="B50" s="40"/>
      <c r="C50" s="39"/>
      <c r="D50" s="39"/>
      <c r="E50" s="63" t="str">
        <f>E9</f>
        <v>01 - REKONSTRUKCE VÍCEÚČELOVÉHO HŘIŠTĚ V REÁLU GYMNÁZIE VE DVOŘE KR. N. LABEM</v>
      </c>
      <c r="F50" s="39"/>
      <c r="G50" s="39"/>
      <c r="H50" s="39"/>
      <c r="I50" s="39"/>
      <c r="J50" s="39"/>
      <c r="K50" s="39"/>
      <c r="L50" s="114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39"/>
      <c r="D51" s="39"/>
      <c r="E51" s="39"/>
      <c r="F51" s="39"/>
      <c r="G51" s="39"/>
      <c r="H51" s="39"/>
      <c r="I51" s="39"/>
      <c r="J51" s="39"/>
      <c r="K51" s="39"/>
      <c r="L51" s="114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39"/>
      <c r="E52" s="39"/>
      <c r="F52" s="28" t="str">
        <f>F12</f>
        <v>DVŮR KRÁLOVÉ NAD LABEM</v>
      </c>
      <c r="G52" s="39"/>
      <c r="H52" s="39"/>
      <c r="I52" s="33" t="s">
        <v>23</v>
      </c>
      <c r="J52" s="65" t="str">
        <f>IF(J12="","",J12)</f>
        <v>20. 12. 2020</v>
      </c>
      <c r="K52" s="39"/>
      <c r="L52" s="114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39"/>
      <c r="D53" s="39"/>
      <c r="E53" s="39"/>
      <c r="F53" s="39"/>
      <c r="G53" s="39"/>
      <c r="H53" s="39"/>
      <c r="I53" s="39"/>
      <c r="J53" s="39"/>
      <c r="K53" s="39"/>
      <c r="L53" s="114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40.05" customHeight="1">
      <c r="A54" s="39"/>
      <c r="B54" s="40"/>
      <c r="C54" s="33" t="s">
        <v>25</v>
      </c>
      <c r="D54" s="39"/>
      <c r="E54" s="39"/>
      <c r="F54" s="28" t="str">
        <f>E15</f>
        <v>MĚSTO DVŮR KRÁLOVÉ NAD LABEM</v>
      </c>
      <c r="G54" s="39"/>
      <c r="H54" s="39"/>
      <c r="I54" s="33" t="s">
        <v>31</v>
      </c>
      <c r="J54" s="37" t="str">
        <f>E21</f>
        <v>DRUPOS TRUTNOV, ING. TOMÁŠ BUKOVSKÝ</v>
      </c>
      <c r="K54" s="39"/>
      <c r="L54" s="114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25.65" customHeight="1">
      <c r="A55" s="39"/>
      <c r="B55" s="40"/>
      <c r="C55" s="33" t="s">
        <v>29</v>
      </c>
      <c r="D55" s="39"/>
      <c r="E55" s="39"/>
      <c r="F55" s="28" t="str">
        <f>IF(E18="","",E18)</f>
        <v>Vyplň údaj</v>
      </c>
      <c r="G55" s="39"/>
      <c r="H55" s="39"/>
      <c r="I55" s="33" t="s">
        <v>34</v>
      </c>
      <c r="J55" s="37" t="str">
        <f>E24</f>
        <v>ING. LUBOŠ KASPER</v>
      </c>
      <c r="K55" s="39"/>
      <c r="L55" s="114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39"/>
      <c r="D56" s="39"/>
      <c r="E56" s="39"/>
      <c r="F56" s="39"/>
      <c r="G56" s="39"/>
      <c r="H56" s="39"/>
      <c r="I56" s="39"/>
      <c r="J56" s="39"/>
      <c r="K56" s="39"/>
      <c r="L56" s="114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28" t="s">
        <v>107</v>
      </c>
      <c r="D57" s="122"/>
      <c r="E57" s="122"/>
      <c r="F57" s="122"/>
      <c r="G57" s="122"/>
      <c r="H57" s="122"/>
      <c r="I57" s="122"/>
      <c r="J57" s="129" t="s">
        <v>108</v>
      </c>
      <c r="K57" s="122"/>
      <c r="L57" s="114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39"/>
      <c r="D58" s="39"/>
      <c r="E58" s="39"/>
      <c r="F58" s="39"/>
      <c r="G58" s="39"/>
      <c r="H58" s="39"/>
      <c r="I58" s="39"/>
      <c r="J58" s="39"/>
      <c r="K58" s="39"/>
      <c r="L58" s="114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30" t="s">
        <v>70</v>
      </c>
      <c r="D59" s="39"/>
      <c r="E59" s="39"/>
      <c r="F59" s="39"/>
      <c r="G59" s="39"/>
      <c r="H59" s="39"/>
      <c r="I59" s="39"/>
      <c r="J59" s="91">
        <f>J99</f>
        <v>0</v>
      </c>
      <c r="K59" s="39"/>
      <c r="L59" s="114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20" t="s">
        <v>109</v>
      </c>
    </row>
    <row r="60" spans="1:31" s="9" customFormat="1" ht="24.95" customHeight="1">
      <c r="A60" s="9"/>
      <c r="B60" s="131"/>
      <c r="C60" s="9"/>
      <c r="D60" s="132" t="s">
        <v>110</v>
      </c>
      <c r="E60" s="133"/>
      <c r="F60" s="133"/>
      <c r="G60" s="133"/>
      <c r="H60" s="133"/>
      <c r="I60" s="133"/>
      <c r="J60" s="134">
        <f>J100</f>
        <v>0</v>
      </c>
      <c r="K60" s="9"/>
      <c r="L60" s="13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5"/>
      <c r="C61" s="10"/>
      <c r="D61" s="136" t="s">
        <v>111</v>
      </c>
      <c r="E61" s="137"/>
      <c r="F61" s="137"/>
      <c r="G61" s="137"/>
      <c r="H61" s="137"/>
      <c r="I61" s="137"/>
      <c r="J61" s="138">
        <f>J101</f>
        <v>0</v>
      </c>
      <c r="K61" s="10"/>
      <c r="L61" s="13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5"/>
      <c r="C62" s="10"/>
      <c r="D62" s="136" t="s">
        <v>112</v>
      </c>
      <c r="E62" s="137"/>
      <c r="F62" s="137"/>
      <c r="G62" s="137"/>
      <c r="H62" s="137"/>
      <c r="I62" s="137"/>
      <c r="J62" s="138">
        <f>J153</f>
        <v>0</v>
      </c>
      <c r="K62" s="10"/>
      <c r="L62" s="13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5"/>
      <c r="C63" s="10"/>
      <c r="D63" s="136" t="s">
        <v>113</v>
      </c>
      <c r="E63" s="137"/>
      <c r="F63" s="137"/>
      <c r="G63" s="137"/>
      <c r="H63" s="137"/>
      <c r="I63" s="137"/>
      <c r="J63" s="138">
        <f>J192</f>
        <v>0</v>
      </c>
      <c r="K63" s="10"/>
      <c r="L63" s="13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5"/>
      <c r="C64" s="10"/>
      <c r="D64" s="136" t="s">
        <v>114</v>
      </c>
      <c r="E64" s="137"/>
      <c r="F64" s="137"/>
      <c r="G64" s="137"/>
      <c r="H64" s="137"/>
      <c r="I64" s="137"/>
      <c r="J64" s="138">
        <f>J201</f>
        <v>0</v>
      </c>
      <c r="K64" s="10"/>
      <c r="L64" s="13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5"/>
      <c r="C65" s="10"/>
      <c r="D65" s="136" t="s">
        <v>115</v>
      </c>
      <c r="E65" s="137"/>
      <c r="F65" s="137"/>
      <c r="G65" s="137"/>
      <c r="H65" s="137"/>
      <c r="I65" s="137"/>
      <c r="J65" s="138">
        <f>J207</f>
        <v>0</v>
      </c>
      <c r="K65" s="10"/>
      <c r="L65" s="13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35"/>
      <c r="C66" s="10"/>
      <c r="D66" s="136" t="s">
        <v>116</v>
      </c>
      <c r="E66" s="137"/>
      <c r="F66" s="137"/>
      <c r="G66" s="137"/>
      <c r="H66" s="137"/>
      <c r="I66" s="137"/>
      <c r="J66" s="138">
        <f>J239</f>
        <v>0</v>
      </c>
      <c r="K66" s="10"/>
      <c r="L66" s="13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35"/>
      <c r="C67" s="10"/>
      <c r="D67" s="136" t="s">
        <v>117</v>
      </c>
      <c r="E67" s="137"/>
      <c r="F67" s="137"/>
      <c r="G67" s="137"/>
      <c r="H67" s="137"/>
      <c r="I67" s="137"/>
      <c r="J67" s="138">
        <f>J247</f>
        <v>0</v>
      </c>
      <c r="K67" s="10"/>
      <c r="L67" s="13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35"/>
      <c r="C68" s="10"/>
      <c r="D68" s="136" t="s">
        <v>118</v>
      </c>
      <c r="E68" s="137"/>
      <c r="F68" s="137"/>
      <c r="G68" s="137"/>
      <c r="H68" s="137"/>
      <c r="I68" s="137"/>
      <c r="J68" s="138">
        <f>J252</f>
        <v>0</v>
      </c>
      <c r="K68" s="10"/>
      <c r="L68" s="13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35"/>
      <c r="C69" s="10"/>
      <c r="D69" s="136" t="s">
        <v>119</v>
      </c>
      <c r="E69" s="137"/>
      <c r="F69" s="137"/>
      <c r="G69" s="137"/>
      <c r="H69" s="137"/>
      <c r="I69" s="137"/>
      <c r="J69" s="138">
        <f>J267</f>
        <v>0</v>
      </c>
      <c r="K69" s="10"/>
      <c r="L69" s="13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35"/>
      <c r="C70" s="10"/>
      <c r="D70" s="136" t="s">
        <v>120</v>
      </c>
      <c r="E70" s="137"/>
      <c r="F70" s="137"/>
      <c r="G70" s="137"/>
      <c r="H70" s="137"/>
      <c r="I70" s="137"/>
      <c r="J70" s="138">
        <f>J279</f>
        <v>0</v>
      </c>
      <c r="K70" s="10"/>
      <c r="L70" s="13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31"/>
      <c r="C71" s="9"/>
      <c r="D71" s="132" t="s">
        <v>121</v>
      </c>
      <c r="E71" s="133"/>
      <c r="F71" s="133"/>
      <c r="G71" s="133"/>
      <c r="H71" s="133"/>
      <c r="I71" s="133"/>
      <c r="J71" s="134">
        <f>J281</f>
        <v>0</v>
      </c>
      <c r="K71" s="9"/>
      <c r="L71" s="131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35"/>
      <c r="C72" s="10"/>
      <c r="D72" s="136" t="s">
        <v>122</v>
      </c>
      <c r="E72" s="137"/>
      <c r="F72" s="137"/>
      <c r="G72" s="137"/>
      <c r="H72" s="137"/>
      <c r="I72" s="137"/>
      <c r="J72" s="138">
        <f>J282</f>
        <v>0</v>
      </c>
      <c r="K72" s="10"/>
      <c r="L72" s="13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35"/>
      <c r="C73" s="10"/>
      <c r="D73" s="136" t="s">
        <v>123</v>
      </c>
      <c r="E73" s="137"/>
      <c r="F73" s="137"/>
      <c r="G73" s="137"/>
      <c r="H73" s="137"/>
      <c r="I73" s="137"/>
      <c r="J73" s="138">
        <f>J291</f>
        <v>0</v>
      </c>
      <c r="K73" s="10"/>
      <c r="L73" s="13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35"/>
      <c r="C74" s="10"/>
      <c r="D74" s="136" t="s">
        <v>124</v>
      </c>
      <c r="E74" s="137"/>
      <c r="F74" s="137"/>
      <c r="G74" s="137"/>
      <c r="H74" s="137"/>
      <c r="I74" s="137"/>
      <c r="J74" s="138">
        <f>J347</f>
        <v>0</v>
      </c>
      <c r="K74" s="10"/>
      <c r="L74" s="13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9" customFormat="1" ht="24.95" customHeight="1">
      <c r="A75" s="9"/>
      <c r="B75" s="131"/>
      <c r="C75" s="9"/>
      <c r="D75" s="132" t="s">
        <v>125</v>
      </c>
      <c r="E75" s="133"/>
      <c r="F75" s="133"/>
      <c r="G75" s="133"/>
      <c r="H75" s="133"/>
      <c r="I75" s="133"/>
      <c r="J75" s="134">
        <f>J365</f>
        <v>0</v>
      </c>
      <c r="K75" s="9"/>
      <c r="L75" s="131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9" customFormat="1" ht="24.95" customHeight="1">
      <c r="A76" s="9"/>
      <c r="B76" s="131"/>
      <c r="C76" s="9"/>
      <c r="D76" s="132" t="s">
        <v>126</v>
      </c>
      <c r="E76" s="133"/>
      <c r="F76" s="133"/>
      <c r="G76" s="133"/>
      <c r="H76" s="133"/>
      <c r="I76" s="133"/>
      <c r="J76" s="134">
        <f>J368</f>
        <v>0</v>
      </c>
      <c r="K76" s="9"/>
      <c r="L76" s="131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10" customFormat="1" ht="19.9" customHeight="1">
      <c r="A77" s="10"/>
      <c r="B77" s="135"/>
      <c r="C77" s="10"/>
      <c r="D77" s="136" t="s">
        <v>127</v>
      </c>
      <c r="E77" s="137"/>
      <c r="F77" s="137"/>
      <c r="G77" s="137"/>
      <c r="H77" s="137"/>
      <c r="I77" s="137"/>
      <c r="J77" s="138">
        <f>J369</f>
        <v>0</v>
      </c>
      <c r="K77" s="10"/>
      <c r="L77" s="135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35"/>
      <c r="C78" s="10"/>
      <c r="D78" s="136" t="s">
        <v>128</v>
      </c>
      <c r="E78" s="137"/>
      <c r="F78" s="137"/>
      <c r="G78" s="137"/>
      <c r="H78" s="137"/>
      <c r="I78" s="137"/>
      <c r="J78" s="138">
        <f>J372</f>
        <v>0</v>
      </c>
      <c r="K78" s="10"/>
      <c r="L78" s="135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35"/>
      <c r="C79" s="10"/>
      <c r="D79" s="136" t="s">
        <v>129</v>
      </c>
      <c r="E79" s="137"/>
      <c r="F79" s="137"/>
      <c r="G79" s="137"/>
      <c r="H79" s="137"/>
      <c r="I79" s="137"/>
      <c r="J79" s="138">
        <f>J375</f>
        <v>0</v>
      </c>
      <c r="K79" s="10"/>
      <c r="L79" s="135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2" customFormat="1" ht="21.8" customHeight="1">
      <c r="A80" s="39"/>
      <c r="B80" s="40"/>
      <c r="C80" s="39"/>
      <c r="D80" s="39"/>
      <c r="E80" s="39"/>
      <c r="F80" s="39"/>
      <c r="G80" s="39"/>
      <c r="H80" s="39"/>
      <c r="I80" s="39"/>
      <c r="J80" s="39"/>
      <c r="K80" s="39"/>
      <c r="L80" s="114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11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5" spans="1:31" s="2" customFormat="1" ht="6.95" customHeight="1">
      <c r="A85" s="39"/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11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24.95" customHeight="1">
      <c r="A86" s="39"/>
      <c r="B86" s="40"/>
      <c r="C86" s="24" t="s">
        <v>130</v>
      </c>
      <c r="D86" s="39"/>
      <c r="E86" s="39"/>
      <c r="F86" s="39"/>
      <c r="G86" s="39"/>
      <c r="H86" s="39"/>
      <c r="I86" s="39"/>
      <c r="J86" s="39"/>
      <c r="K86" s="39"/>
      <c r="L86" s="11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39"/>
      <c r="D87" s="39"/>
      <c r="E87" s="39"/>
      <c r="F87" s="39"/>
      <c r="G87" s="39"/>
      <c r="H87" s="39"/>
      <c r="I87" s="39"/>
      <c r="J87" s="39"/>
      <c r="K87" s="39"/>
      <c r="L87" s="11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17</v>
      </c>
      <c r="D88" s="39"/>
      <c r="E88" s="39"/>
      <c r="F88" s="39"/>
      <c r="G88" s="39"/>
      <c r="H88" s="39"/>
      <c r="I88" s="39"/>
      <c r="J88" s="39"/>
      <c r="K88" s="39"/>
      <c r="L88" s="11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39"/>
      <c r="D89" s="39"/>
      <c r="E89" s="113" t="str">
        <f>E7</f>
        <v>REKONSTRUKCE VÍCEÚČELOVÉHO HŘIŠTĚ V AREÁLU GYMNÁZIA VE DVOŘE KR. N. LABEM</v>
      </c>
      <c r="F89" s="33"/>
      <c r="G89" s="33"/>
      <c r="H89" s="33"/>
      <c r="I89" s="39"/>
      <c r="J89" s="39"/>
      <c r="K89" s="39"/>
      <c r="L89" s="11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97</v>
      </c>
      <c r="D90" s="39"/>
      <c r="E90" s="39"/>
      <c r="F90" s="39"/>
      <c r="G90" s="39"/>
      <c r="H90" s="39"/>
      <c r="I90" s="39"/>
      <c r="J90" s="39"/>
      <c r="K90" s="39"/>
      <c r="L90" s="11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30" customHeight="1">
      <c r="A91" s="39"/>
      <c r="B91" s="40"/>
      <c r="C91" s="39"/>
      <c r="D91" s="39"/>
      <c r="E91" s="63" t="str">
        <f>E9</f>
        <v>01 - REKONSTRUKCE VÍCEÚČELOVÉHO HŘIŠTĚ V REÁLU GYMNÁZIE VE DVOŘE KR. N. LABEM</v>
      </c>
      <c r="F91" s="39"/>
      <c r="G91" s="39"/>
      <c r="H91" s="39"/>
      <c r="I91" s="39"/>
      <c r="J91" s="39"/>
      <c r="K91" s="39"/>
      <c r="L91" s="11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39"/>
      <c r="D92" s="39"/>
      <c r="E92" s="39"/>
      <c r="F92" s="39"/>
      <c r="G92" s="39"/>
      <c r="H92" s="39"/>
      <c r="I92" s="39"/>
      <c r="J92" s="39"/>
      <c r="K92" s="39"/>
      <c r="L92" s="11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>
      <c r="A93" s="39"/>
      <c r="B93" s="40"/>
      <c r="C93" s="33" t="s">
        <v>21</v>
      </c>
      <c r="D93" s="39"/>
      <c r="E93" s="39"/>
      <c r="F93" s="28" t="str">
        <f>F12</f>
        <v>DVŮR KRÁLOVÉ NAD LABEM</v>
      </c>
      <c r="G93" s="39"/>
      <c r="H93" s="39"/>
      <c r="I93" s="33" t="s">
        <v>23</v>
      </c>
      <c r="J93" s="65" t="str">
        <f>IF(J12="","",J12)</f>
        <v>20. 12. 2020</v>
      </c>
      <c r="K93" s="39"/>
      <c r="L93" s="11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>
      <c r="A94" s="39"/>
      <c r="B94" s="40"/>
      <c r="C94" s="39"/>
      <c r="D94" s="39"/>
      <c r="E94" s="39"/>
      <c r="F94" s="39"/>
      <c r="G94" s="39"/>
      <c r="H94" s="39"/>
      <c r="I94" s="39"/>
      <c r="J94" s="39"/>
      <c r="K94" s="39"/>
      <c r="L94" s="11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40.05" customHeight="1">
      <c r="A95" s="39"/>
      <c r="B95" s="40"/>
      <c r="C95" s="33" t="s">
        <v>25</v>
      </c>
      <c r="D95" s="39"/>
      <c r="E95" s="39"/>
      <c r="F95" s="28" t="str">
        <f>E15</f>
        <v>MĚSTO DVŮR KRÁLOVÉ NAD LABEM</v>
      </c>
      <c r="G95" s="39"/>
      <c r="H95" s="39"/>
      <c r="I95" s="33" t="s">
        <v>31</v>
      </c>
      <c r="J95" s="37" t="str">
        <f>E21</f>
        <v>DRUPOS TRUTNOV, ING. TOMÁŠ BUKOVSKÝ</v>
      </c>
      <c r="K95" s="39"/>
      <c r="L95" s="11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5.65" customHeight="1">
      <c r="A96" s="39"/>
      <c r="B96" s="40"/>
      <c r="C96" s="33" t="s">
        <v>29</v>
      </c>
      <c r="D96" s="39"/>
      <c r="E96" s="39"/>
      <c r="F96" s="28" t="str">
        <f>IF(E18="","",E18)</f>
        <v>Vyplň údaj</v>
      </c>
      <c r="G96" s="39"/>
      <c r="H96" s="39"/>
      <c r="I96" s="33" t="s">
        <v>34</v>
      </c>
      <c r="J96" s="37" t="str">
        <f>E24</f>
        <v>ING. LUBOŠ KASPER</v>
      </c>
      <c r="K96" s="39"/>
      <c r="L96" s="11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39"/>
      <c r="D97" s="39"/>
      <c r="E97" s="39"/>
      <c r="F97" s="39"/>
      <c r="G97" s="39"/>
      <c r="H97" s="39"/>
      <c r="I97" s="39"/>
      <c r="J97" s="39"/>
      <c r="K97" s="39"/>
      <c r="L97" s="11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11" customFormat="1" ht="29.25" customHeight="1">
      <c r="A98" s="139"/>
      <c r="B98" s="140"/>
      <c r="C98" s="141" t="s">
        <v>131</v>
      </c>
      <c r="D98" s="142" t="s">
        <v>57</v>
      </c>
      <c r="E98" s="142" t="s">
        <v>53</v>
      </c>
      <c r="F98" s="142" t="s">
        <v>54</v>
      </c>
      <c r="G98" s="142" t="s">
        <v>132</v>
      </c>
      <c r="H98" s="142" t="s">
        <v>133</v>
      </c>
      <c r="I98" s="142" t="s">
        <v>134</v>
      </c>
      <c r="J98" s="142" t="s">
        <v>108</v>
      </c>
      <c r="K98" s="143" t="s">
        <v>135</v>
      </c>
      <c r="L98" s="144"/>
      <c r="M98" s="81" t="s">
        <v>3</v>
      </c>
      <c r="N98" s="82" t="s">
        <v>42</v>
      </c>
      <c r="O98" s="82" t="s">
        <v>136</v>
      </c>
      <c r="P98" s="82" t="s">
        <v>137</v>
      </c>
      <c r="Q98" s="82" t="s">
        <v>138</v>
      </c>
      <c r="R98" s="82" t="s">
        <v>139</v>
      </c>
      <c r="S98" s="82" t="s">
        <v>140</v>
      </c>
      <c r="T98" s="83" t="s">
        <v>141</v>
      </c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</row>
    <row r="99" spans="1:63" s="2" customFormat="1" ht="22.8" customHeight="1">
      <c r="A99" s="39"/>
      <c r="B99" s="40"/>
      <c r="C99" s="88" t="s">
        <v>142</v>
      </c>
      <c r="D99" s="39"/>
      <c r="E99" s="39"/>
      <c r="F99" s="39"/>
      <c r="G99" s="39"/>
      <c r="H99" s="39"/>
      <c r="I99" s="39"/>
      <c r="J99" s="145">
        <f>BK99</f>
        <v>0</v>
      </c>
      <c r="K99" s="39"/>
      <c r="L99" s="40"/>
      <c r="M99" s="84"/>
      <c r="N99" s="69"/>
      <c r="O99" s="85"/>
      <c r="P99" s="146">
        <f>P100+P281+P365+P368</f>
        <v>0</v>
      </c>
      <c r="Q99" s="85"/>
      <c r="R99" s="146">
        <f>R100+R281+R365+R368</f>
        <v>121.38967806999999</v>
      </c>
      <c r="S99" s="85"/>
      <c r="T99" s="147">
        <f>T100+T281+T365+T368</f>
        <v>313.48179999999996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20" t="s">
        <v>71</v>
      </c>
      <c r="AU99" s="20" t="s">
        <v>109</v>
      </c>
      <c r="BK99" s="148">
        <f>BK100+BK281+BK365+BK368</f>
        <v>0</v>
      </c>
    </row>
    <row r="100" spans="1:63" s="12" customFormat="1" ht="25.9" customHeight="1">
      <c r="A100" s="12"/>
      <c r="B100" s="149"/>
      <c r="C100" s="12"/>
      <c r="D100" s="150" t="s">
        <v>71</v>
      </c>
      <c r="E100" s="151" t="s">
        <v>143</v>
      </c>
      <c r="F100" s="151" t="s">
        <v>144</v>
      </c>
      <c r="G100" s="12"/>
      <c r="H100" s="12"/>
      <c r="I100" s="152"/>
      <c r="J100" s="153">
        <f>BK100</f>
        <v>0</v>
      </c>
      <c r="K100" s="12"/>
      <c r="L100" s="149"/>
      <c r="M100" s="154"/>
      <c r="N100" s="155"/>
      <c r="O100" s="155"/>
      <c r="P100" s="156">
        <f>P101+P153+P192+P201+P207+P239+P247+P252+P267+P279</f>
        <v>0</v>
      </c>
      <c r="Q100" s="155"/>
      <c r="R100" s="156">
        <f>R101+R153+R192+R201+R207+R239+R247+R252+R267+R279</f>
        <v>119.09681133999999</v>
      </c>
      <c r="S100" s="155"/>
      <c r="T100" s="157">
        <f>T101+T153+T192+T201+T207+T239+T247+T252+T267+T279</f>
        <v>310.48179999999996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50" t="s">
        <v>80</v>
      </c>
      <c r="AT100" s="158" t="s">
        <v>71</v>
      </c>
      <c r="AU100" s="158" t="s">
        <v>72</v>
      </c>
      <c r="AY100" s="150" t="s">
        <v>145</v>
      </c>
      <c r="BK100" s="159">
        <f>BK101+BK153+BK192+BK201+BK207+BK239+BK247+BK252+BK267+BK279</f>
        <v>0</v>
      </c>
    </row>
    <row r="101" spans="1:63" s="12" customFormat="1" ht="22.8" customHeight="1">
      <c r="A101" s="12"/>
      <c r="B101" s="149"/>
      <c r="C101" s="12"/>
      <c r="D101" s="150" t="s">
        <v>71</v>
      </c>
      <c r="E101" s="160" t="s">
        <v>80</v>
      </c>
      <c r="F101" s="160" t="s">
        <v>146</v>
      </c>
      <c r="G101" s="12"/>
      <c r="H101" s="12"/>
      <c r="I101" s="152"/>
      <c r="J101" s="161">
        <f>BK101</f>
        <v>0</v>
      </c>
      <c r="K101" s="12"/>
      <c r="L101" s="149"/>
      <c r="M101" s="154"/>
      <c r="N101" s="155"/>
      <c r="O101" s="155"/>
      <c r="P101" s="156">
        <f>SUM(P102:P152)</f>
        <v>0</v>
      </c>
      <c r="Q101" s="155"/>
      <c r="R101" s="156">
        <f>SUM(R102:R152)</f>
        <v>0</v>
      </c>
      <c r="S101" s="155"/>
      <c r="T101" s="157">
        <f>SUM(T102:T152)</f>
        <v>310.48179999999996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50" t="s">
        <v>80</v>
      </c>
      <c r="AT101" s="158" t="s">
        <v>71</v>
      </c>
      <c r="AU101" s="158" t="s">
        <v>80</v>
      </c>
      <c r="AY101" s="150" t="s">
        <v>145</v>
      </c>
      <c r="BK101" s="159">
        <f>SUM(BK102:BK152)</f>
        <v>0</v>
      </c>
    </row>
    <row r="102" spans="1:65" s="2" customFormat="1" ht="33" customHeight="1">
      <c r="A102" s="39"/>
      <c r="B102" s="162"/>
      <c r="C102" s="163" t="s">
        <v>80</v>
      </c>
      <c r="D102" s="163" t="s">
        <v>147</v>
      </c>
      <c r="E102" s="164" t="s">
        <v>148</v>
      </c>
      <c r="F102" s="165" t="s">
        <v>149</v>
      </c>
      <c r="G102" s="166" t="s">
        <v>150</v>
      </c>
      <c r="H102" s="167">
        <v>209.785</v>
      </c>
      <c r="I102" s="168"/>
      <c r="J102" s="169">
        <f>ROUND(I102*H102,2)</f>
        <v>0</v>
      </c>
      <c r="K102" s="165" t="s">
        <v>151</v>
      </c>
      <c r="L102" s="40"/>
      <c r="M102" s="170" t="s">
        <v>3</v>
      </c>
      <c r="N102" s="171" t="s">
        <v>43</v>
      </c>
      <c r="O102" s="73"/>
      <c r="P102" s="172">
        <f>O102*H102</f>
        <v>0</v>
      </c>
      <c r="Q102" s="172">
        <v>0</v>
      </c>
      <c r="R102" s="172">
        <f>Q102*H102</f>
        <v>0</v>
      </c>
      <c r="S102" s="172">
        <v>0.3</v>
      </c>
      <c r="T102" s="173">
        <f>S102*H102</f>
        <v>62.9355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174" t="s">
        <v>152</v>
      </c>
      <c r="AT102" s="174" t="s">
        <v>147</v>
      </c>
      <c r="AU102" s="174" t="s">
        <v>82</v>
      </c>
      <c r="AY102" s="20" t="s">
        <v>145</v>
      </c>
      <c r="BE102" s="175">
        <f>IF(N102="základní",J102,0)</f>
        <v>0</v>
      </c>
      <c r="BF102" s="175">
        <f>IF(N102="snížená",J102,0)</f>
        <v>0</v>
      </c>
      <c r="BG102" s="175">
        <f>IF(N102="zákl. přenesená",J102,0)</f>
        <v>0</v>
      </c>
      <c r="BH102" s="175">
        <f>IF(N102="sníž. přenesená",J102,0)</f>
        <v>0</v>
      </c>
      <c r="BI102" s="175">
        <f>IF(N102="nulová",J102,0)</f>
        <v>0</v>
      </c>
      <c r="BJ102" s="20" t="s">
        <v>80</v>
      </c>
      <c r="BK102" s="175">
        <f>ROUND(I102*H102,2)</f>
        <v>0</v>
      </c>
      <c r="BL102" s="20" t="s">
        <v>152</v>
      </c>
      <c r="BM102" s="174" t="s">
        <v>153</v>
      </c>
    </row>
    <row r="103" spans="1:51" s="13" customFormat="1" ht="12">
      <c r="A103" s="13"/>
      <c r="B103" s="176"/>
      <c r="C103" s="13"/>
      <c r="D103" s="177" t="s">
        <v>154</v>
      </c>
      <c r="E103" s="178" t="s">
        <v>3</v>
      </c>
      <c r="F103" s="179" t="s">
        <v>155</v>
      </c>
      <c r="G103" s="13"/>
      <c r="H103" s="180">
        <v>209.785</v>
      </c>
      <c r="I103" s="181"/>
      <c r="J103" s="13"/>
      <c r="K103" s="13"/>
      <c r="L103" s="176"/>
      <c r="M103" s="182"/>
      <c r="N103" s="183"/>
      <c r="O103" s="183"/>
      <c r="P103" s="183"/>
      <c r="Q103" s="183"/>
      <c r="R103" s="183"/>
      <c r="S103" s="183"/>
      <c r="T103" s="18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178" t="s">
        <v>154</v>
      </c>
      <c r="AU103" s="178" t="s">
        <v>82</v>
      </c>
      <c r="AV103" s="13" t="s">
        <v>82</v>
      </c>
      <c r="AW103" s="13" t="s">
        <v>33</v>
      </c>
      <c r="AX103" s="13" t="s">
        <v>80</v>
      </c>
      <c r="AY103" s="178" t="s">
        <v>145</v>
      </c>
    </row>
    <row r="104" spans="1:65" s="2" customFormat="1" ht="33" customHeight="1">
      <c r="A104" s="39"/>
      <c r="B104" s="162"/>
      <c r="C104" s="163" t="s">
        <v>82</v>
      </c>
      <c r="D104" s="163" t="s">
        <v>147</v>
      </c>
      <c r="E104" s="164" t="s">
        <v>156</v>
      </c>
      <c r="F104" s="165" t="s">
        <v>157</v>
      </c>
      <c r="G104" s="166" t="s">
        <v>150</v>
      </c>
      <c r="H104" s="167">
        <v>209.785</v>
      </c>
      <c r="I104" s="168"/>
      <c r="J104" s="169">
        <f>ROUND(I104*H104,2)</f>
        <v>0</v>
      </c>
      <c r="K104" s="165" t="s">
        <v>151</v>
      </c>
      <c r="L104" s="40"/>
      <c r="M104" s="170" t="s">
        <v>3</v>
      </c>
      <c r="N104" s="171" t="s">
        <v>43</v>
      </c>
      <c r="O104" s="73"/>
      <c r="P104" s="172">
        <f>O104*H104</f>
        <v>0</v>
      </c>
      <c r="Q104" s="172">
        <v>0</v>
      </c>
      <c r="R104" s="172">
        <f>Q104*H104</f>
        <v>0</v>
      </c>
      <c r="S104" s="172">
        <v>0.5</v>
      </c>
      <c r="T104" s="173">
        <f>S104*H104</f>
        <v>104.8925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174" t="s">
        <v>152</v>
      </c>
      <c r="AT104" s="174" t="s">
        <v>147</v>
      </c>
      <c r="AU104" s="174" t="s">
        <v>82</v>
      </c>
      <c r="AY104" s="20" t="s">
        <v>145</v>
      </c>
      <c r="BE104" s="175">
        <f>IF(N104="základní",J104,0)</f>
        <v>0</v>
      </c>
      <c r="BF104" s="175">
        <f>IF(N104="snížená",J104,0)</f>
        <v>0</v>
      </c>
      <c r="BG104" s="175">
        <f>IF(N104="zákl. přenesená",J104,0)</f>
        <v>0</v>
      </c>
      <c r="BH104" s="175">
        <f>IF(N104="sníž. přenesená",J104,0)</f>
        <v>0</v>
      </c>
      <c r="BI104" s="175">
        <f>IF(N104="nulová",J104,0)</f>
        <v>0</v>
      </c>
      <c r="BJ104" s="20" t="s">
        <v>80</v>
      </c>
      <c r="BK104" s="175">
        <f>ROUND(I104*H104,2)</f>
        <v>0</v>
      </c>
      <c r="BL104" s="20" t="s">
        <v>152</v>
      </c>
      <c r="BM104" s="174" t="s">
        <v>158</v>
      </c>
    </row>
    <row r="105" spans="1:51" s="13" customFormat="1" ht="12">
      <c r="A105" s="13"/>
      <c r="B105" s="176"/>
      <c r="C105" s="13"/>
      <c r="D105" s="177" t="s">
        <v>154</v>
      </c>
      <c r="E105" s="178" t="s">
        <v>3</v>
      </c>
      <c r="F105" s="179" t="s">
        <v>159</v>
      </c>
      <c r="G105" s="13"/>
      <c r="H105" s="180">
        <v>209.785</v>
      </c>
      <c r="I105" s="181"/>
      <c r="J105" s="13"/>
      <c r="K105" s="13"/>
      <c r="L105" s="176"/>
      <c r="M105" s="182"/>
      <c r="N105" s="183"/>
      <c r="O105" s="183"/>
      <c r="P105" s="183"/>
      <c r="Q105" s="183"/>
      <c r="R105" s="183"/>
      <c r="S105" s="183"/>
      <c r="T105" s="18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178" t="s">
        <v>154</v>
      </c>
      <c r="AU105" s="178" t="s">
        <v>82</v>
      </c>
      <c r="AV105" s="13" t="s">
        <v>82</v>
      </c>
      <c r="AW105" s="13" t="s">
        <v>33</v>
      </c>
      <c r="AX105" s="13" t="s">
        <v>80</v>
      </c>
      <c r="AY105" s="178" t="s">
        <v>145</v>
      </c>
    </row>
    <row r="106" spans="1:65" s="2" customFormat="1" ht="12">
      <c r="A106" s="39"/>
      <c r="B106" s="162"/>
      <c r="C106" s="163" t="s">
        <v>160</v>
      </c>
      <c r="D106" s="163" t="s">
        <v>147</v>
      </c>
      <c r="E106" s="164" t="s">
        <v>161</v>
      </c>
      <c r="F106" s="165" t="s">
        <v>162</v>
      </c>
      <c r="G106" s="166" t="s">
        <v>150</v>
      </c>
      <c r="H106" s="167">
        <v>209.785</v>
      </c>
      <c r="I106" s="168"/>
      <c r="J106" s="169">
        <f>ROUND(I106*H106,2)</f>
        <v>0</v>
      </c>
      <c r="K106" s="165" t="s">
        <v>151</v>
      </c>
      <c r="L106" s="40"/>
      <c r="M106" s="170" t="s">
        <v>3</v>
      </c>
      <c r="N106" s="171" t="s">
        <v>43</v>
      </c>
      <c r="O106" s="73"/>
      <c r="P106" s="172">
        <f>O106*H106</f>
        <v>0</v>
      </c>
      <c r="Q106" s="172">
        <v>0</v>
      </c>
      <c r="R106" s="172">
        <f>Q106*H106</f>
        <v>0</v>
      </c>
      <c r="S106" s="172">
        <v>0.24</v>
      </c>
      <c r="T106" s="173">
        <f>S106*H106</f>
        <v>50.3484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174" t="s">
        <v>152</v>
      </c>
      <c r="AT106" s="174" t="s">
        <v>147</v>
      </c>
      <c r="AU106" s="174" t="s">
        <v>82</v>
      </c>
      <c r="AY106" s="20" t="s">
        <v>145</v>
      </c>
      <c r="BE106" s="175">
        <f>IF(N106="základní",J106,0)</f>
        <v>0</v>
      </c>
      <c r="BF106" s="175">
        <f>IF(N106="snížená",J106,0)</f>
        <v>0</v>
      </c>
      <c r="BG106" s="175">
        <f>IF(N106="zákl. přenesená",J106,0)</f>
        <v>0</v>
      </c>
      <c r="BH106" s="175">
        <f>IF(N106="sníž. přenesená",J106,0)</f>
        <v>0</v>
      </c>
      <c r="BI106" s="175">
        <f>IF(N106="nulová",J106,0)</f>
        <v>0</v>
      </c>
      <c r="BJ106" s="20" t="s">
        <v>80</v>
      </c>
      <c r="BK106" s="175">
        <f>ROUND(I106*H106,2)</f>
        <v>0</v>
      </c>
      <c r="BL106" s="20" t="s">
        <v>152</v>
      </c>
      <c r="BM106" s="174" t="s">
        <v>163</v>
      </c>
    </row>
    <row r="107" spans="1:51" s="14" customFormat="1" ht="12">
      <c r="A107" s="14"/>
      <c r="B107" s="185"/>
      <c r="C107" s="14"/>
      <c r="D107" s="177" t="s">
        <v>154</v>
      </c>
      <c r="E107" s="186" t="s">
        <v>3</v>
      </c>
      <c r="F107" s="187" t="s">
        <v>164</v>
      </c>
      <c r="G107" s="14"/>
      <c r="H107" s="186" t="s">
        <v>3</v>
      </c>
      <c r="I107" s="188"/>
      <c r="J107" s="14"/>
      <c r="K107" s="14"/>
      <c r="L107" s="185"/>
      <c r="M107" s="189"/>
      <c r="N107" s="190"/>
      <c r="O107" s="190"/>
      <c r="P107" s="190"/>
      <c r="Q107" s="190"/>
      <c r="R107" s="190"/>
      <c r="S107" s="190"/>
      <c r="T107" s="19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186" t="s">
        <v>154</v>
      </c>
      <c r="AU107" s="186" t="s">
        <v>82</v>
      </c>
      <c r="AV107" s="14" t="s">
        <v>80</v>
      </c>
      <c r="AW107" s="14" t="s">
        <v>33</v>
      </c>
      <c r="AX107" s="14" t="s">
        <v>72</v>
      </c>
      <c r="AY107" s="186" t="s">
        <v>145</v>
      </c>
    </row>
    <row r="108" spans="1:51" s="13" customFormat="1" ht="12">
      <c r="A108" s="13"/>
      <c r="B108" s="176"/>
      <c r="C108" s="13"/>
      <c r="D108" s="177" t="s">
        <v>154</v>
      </c>
      <c r="E108" s="178" t="s">
        <v>3</v>
      </c>
      <c r="F108" s="179" t="s">
        <v>165</v>
      </c>
      <c r="G108" s="13"/>
      <c r="H108" s="180">
        <v>209.785</v>
      </c>
      <c r="I108" s="181"/>
      <c r="J108" s="13"/>
      <c r="K108" s="13"/>
      <c r="L108" s="176"/>
      <c r="M108" s="182"/>
      <c r="N108" s="183"/>
      <c r="O108" s="183"/>
      <c r="P108" s="183"/>
      <c r="Q108" s="183"/>
      <c r="R108" s="183"/>
      <c r="S108" s="183"/>
      <c r="T108" s="18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178" t="s">
        <v>154</v>
      </c>
      <c r="AU108" s="178" t="s">
        <v>82</v>
      </c>
      <c r="AV108" s="13" t="s">
        <v>82</v>
      </c>
      <c r="AW108" s="13" t="s">
        <v>33</v>
      </c>
      <c r="AX108" s="13" t="s">
        <v>80</v>
      </c>
      <c r="AY108" s="178" t="s">
        <v>145</v>
      </c>
    </row>
    <row r="109" spans="1:65" s="2" customFormat="1" ht="12">
      <c r="A109" s="39"/>
      <c r="B109" s="162"/>
      <c r="C109" s="163" t="s">
        <v>152</v>
      </c>
      <c r="D109" s="163" t="s">
        <v>147</v>
      </c>
      <c r="E109" s="164" t="s">
        <v>166</v>
      </c>
      <c r="F109" s="165" t="s">
        <v>167</v>
      </c>
      <c r="G109" s="166" t="s">
        <v>150</v>
      </c>
      <c r="H109" s="167">
        <v>419.57</v>
      </c>
      <c r="I109" s="168"/>
      <c r="J109" s="169">
        <f>ROUND(I109*H109,2)</f>
        <v>0</v>
      </c>
      <c r="K109" s="165" t="s">
        <v>151</v>
      </c>
      <c r="L109" s="40"/>
      <c r="M109" s="170" t="s">
        <v>3</v>
      </c>
      <c r="N109" s="171" t="s">
        <v>43</v>
      </c>
      <c r="O109" s="73"/>
      <c r="P109" s="172">
        <f>O109*H109</f>
        <v>0</v>
      </c>
      <c r="Q109" s="172">
        <v>0</v>
      </c>
      <c r="R109" s="172">
        <f>Q109*H109</f>
        <v>0</v>
      </c>
      <c r="S109" s="172">
        <v>0.22</v>
      </c>
      <c r="T109" s="173">
        <f>S109*H109</f>
        <v>92.3054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174" t="s">
        <v>152</v>
      </c>
      <c r="AT109" s="174" t="s">
        <v>147</v>
      </c>
      <c r="AU109" s="174" t="s">
        <v>82</v>
      </c>
      <c r="AY109" s="20" t="s">
        <v>145</v>
      </c>
      <c r="BE109" s="175">
        <f>IF(N109="základní",J109,0)</f>
        <v>0</v>
      </c>
      <c r="BF109" s="175">
        <f>IF(N109="snížená",J109,0)</f>
        <v>0</v>
      </c>
      <c r="BG109" s="175">
        <f>IF(N109="zákl. přenesená",J109,0)</f>
        <v>0</v>
      </c>
      <c r="BH109" s="175">
        <f>IF(N109="sníž. přenesená",J109,0)</f>
        <v>0</v>
      </c>
      <c r="BI109" s="175">
        <f>IF(N109="nulová",J109,0)</f>
        <v>0</v>
      </c>
      <c r="BJ109" s="20" t="s">
        <v>80</v>
      </c>
      <c r="BK109" s="175">
        <f>ROUND(I109*H109,2)</f>
        <v>0</v>
      </c>
      <c r="BL109" s="20" t="s">
        <v>152</v>
      </c>
      <c r="BM109" s="174" t="s">
        <v>168</v>
      </c>
    </row>
    <row r="110" spans="1:51" s="14" customFormat="1" ht="12">
      <c r="A110" s="14"/>
      <c r="B110" s="185"/>
      <c r="C110" s="14"/>
      <c r="D110" s="177" t="s">
        <v>154</v>
      </c>
      <c r="E110" s="186" t="s">
        <v>3</v>
      </c>
      <c r="F110" s="187" t="s">
        <v>169</v>
      </c>
      <c r="G110" s="14"/>
      <c r="H110" s="186" t="s">
        <v>3</v>
      </c>
      <c r="I110" s="188"/>
      <c r="J110" s="14"/>
      <c r="K110" s="14"/>
      <c r="L110" s="185"/>
      <c r="M110" s="189"/>
      <c r="N110" s="190"/>
      <c r="O110" s="190"/>
      <c r="P110" s="190"/>
      <c r="Q110" s="190"/>
      <c r="R110" s="190"/>
      <c r="S110" s="190"/>
      <c r="T110" s="191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186" t="s">
        <v>154</v>
      </c>
      <c r="AU110" s="186" t="s">
        <v>82</v>
      </c>
      <c r="AV110" s="14" t="s">
        <v>80</v>
      </c>
      <c r="AW110" s="14" t="s">
        <v>33</v>
      </c>
      <c r="AX110" s="14" t="s">
        <v>72</v>
      </c>
      <c r="AY110" s="186" t="s">
        <v>145</v>
      </c>
    </row>
    <row r="111" spans="1:51" s="13" customFormat="1" ht="12">
      <c r="A111" s="13"/>
      <c r="B111" s="176"/>
      <c r="C111" s="13"/>
      <c r="D111" s="177" t="s">
        <v>154</v>
      </c>
      <c r="E111" s="178" t="s">
        <v>3</v>
      </c>
      <c r="F111" s="179" t="s">
        <v>170</v>
      </c>
      <c r="G111" s="13"/>
      <c r="H111" s="180">
        <v>258.19</v>
      </c>
      <c r="I111" s="181"/>
      <c r="J111" s="13"/>
      <c r="K111" s="13"/>
      <c r="L111" s="176"/>
      <c r="M111" s="182"/>
      <c r="N111" s="183"/>
      <c r="O111" s="183"/>
      <c r="P111" s="183"/>
      <c r="Q111" s="183"/>
      <c r="R111" s="183"/>
      <c r="S111" s="183"/>
      <c r="T111" s="18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178" t="s">
        <v>154</v>
      </c>
      <c r="AU111" s="178" t="s">
        <v>82</v>
      </c>
      <c r="AV111" s="13" t="s">
        <v>82</v>
      </c>
      <c r="AW111" s="13" t="s">
        <v>33</v>
      </c>
      <c r="AX111" s="13" t="s">
        <v>72</v>
      </c>
      <c r="AY111" s="178" t="s">
        <v>145</v>
      </c>
    </row>
    <row r="112" spans="1:51" s="13" customFormat="1" ht="12">
      <c r="A112" s="13"/>
      <c r="B112" s="176"/>
      <c r="C112" s="13"/>
      <c r="D112" s="177" t="s">
        <v>154</v>
      </c>
      <c r="E112" s="178" t="s">
        <v>3</v>
      </c>
      <c r="F112" s="179" t="s">
        <v>171</v>
      </c>
      <c r="G112" s="13"/>
      <c r="H112" s="180">
        <v>16.02</v>
      </c>
      <c r="I112" s="181"/>
      <c r="J112" s="13"/>
      <c r="K112" s="13"/>
      <c r="L112" s="176"/>
      <c r="M112" s="182"/>
      <c r="N112" s="183"/>
      <c r="O112" s="183"/>
      <c r="P112" s="183"/>
      <c r="Q112" s="183"/>
      <c r="R112" s="183"/>
      <c r="S112" s="183"/>
      <c r="T112" s="18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178" t="s">
        <v>154</v>
      </c>
      <c r="AU112" s="178" t="s">
        <v>82</v>
      </c>
      <c r="AV112" s="13" t="s">
        <v>82</v>
      </c>
      <c r="AW112" s="13" t="s">
        <v>33</v>
      </c>
      <c r="AX112" s="13" t="s">
        <v>72</v>
      </c>
      <c r="AY112" s="178" t="s">
        <v>145</v>
      </c>
    </row>
    <row r="113" spans="1:51" s="13" customFormat="1" ht="12">
      <c r="A113" s="13"/>
      <c r="B113" s="176"/>
      <c r="C113" s="13"/>
      <c r="D113" s="177" t="s">
        <v>154</v>
      </c>
      <c r="E113" s="178" t="s">
        <v>3</v>
      </c>
      <c r="F113" s="179" t="s">
        <v>172</v>
      </c>
      <c r="G113" s="13"/>
      <c r="H113" s="180">
        <v>32.91</v>
      </c>
      <c r="I113" s="181"/>
      <c r="J113" s="13"/>
      <c r="K113" s="13"/>
      <c r="L113" s="176"/>
      <c r="M113" s="182"/>
      <c r="N113" s="183"/>
      <c r="O113" s="183"/>
      <c r="P113" s="183"/>
      <c r="Q113" s="183"/>
      <c r="R113" s="183"/>
      <c r="S113" s="183"/>
      <c r="T113" s="18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178" t="s">
        <v>154</v>
      </c>
      <c r="AU113" s="178" t="s">
        <v>82</v>
      </c>
      <c r="AV113" s="13" t="s">
        <v>82</v>
      </c>
      <c r="AW113" s="13" t="s">
        <v>33</v>
      </c>
      <c r="AX113" s="13" t="s">
        <v>72</v>
      </c>
      <c r="AY113" s="178" t="s">
        <v>145</v>
      </c>
    </row>
    <row r="114" spans="1:51" s="13" customFormat="1" ht="12">
      <c r="A114" s="13"/>
      <c r="B114" s="176"/>
      <c r="C114" s="13"/>
      <c r="D114" s="177" t="s">
        <v>154</v>
      </c>
      <c r="E114" s="178" t="s">
        <v>3</v>
      </c>
      <c r="F114" s="179" t="s">
        <v>173</v>
      </c>
      <c r="G114" s="13"/>
      <c r="H114" s="180">
        <v>91</v>
      </c>
      <c r="I114" s="181"/>
      <c r="J114" s="13"/>
      <c r="K114" s="13"/>
      <c r="L114" s="176"/>
      <c r="M114" s="182"/>
      <c r="N114" s="183"/>
      <c r="O114" s="183"/>
      <c r="P114" s="183"/>
      <c r="Q114" s="183"/>
      <c r="R114" s="183"/>
      <c r="S114" s="183"/>
      <c r="T114" s="18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178" t="s">
        <v>154</v>
      </c>
      <c r="AU114" s="178" t="s">
        <v>82</v>
      </c>
      <c r="AV114" s="13" t="s">
        <v>82</v>
      </c>
      <c r="AW114" s="13" t="s">
        <v>33</v>
      </c>
      <c r="AX114" s="13" t="s">
        <v>72</v>
      </c>
      <c r="AY114" s="178" t="s">
        <v>145</v>
      </c>
    </row>
    <row r="115" spans="1:51" s="13" customFormat="1" ht="12">
      <c r="A115" s="13"/>
      <c r="B115" s="176"/>
      <c r="C115" s="13"/>
      <c r="D115" s="177" t="s">
        <v>154</v>
      </c>
      <c r="E115" s="178" t="s">
        <v>3</v>
      </c>
      <c r="F115" s="179" t="s">
        <v>174</v>
      </c>
      <c r="G115" s="13"/>
      <c r="H115" s="180">
        <v>16.2</v>
      </c>
      <c r="I115" s="181"/>
      <c r="J115" s="13"/>
      <c r="K115" s="13"/>
      <c r="L115" s="176"/>
      <c r="M115" s="182"/>
      <c r="N115" s="183"/>
      <c r="O115" s="183"/>
      <c r="P115" s="183"/>
      <c r="Q115" s="183"/>
      <c r="R115" s="183"/>
      <c r="S115" s="183"/>
      <c r="T115" s="18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178" t="s">
        <v>154</v>
      </c>
      <c r="AU115" s="178" t="s">
        <v>82</v>
      </c>
      <c r="AV115" s="13" t="s">
        <v>82</v>
      </c>
      <c r="AW115" s="13" t="s">
        <v>33</v>
      </c>
      <c r="AX115" s="13" t="s">
        <v>72</v>
      </c>
      <c r="AY115" s="178" t="s">
        <v>145</v>
      </c>
    </row>
    <row r="116" spans="1:51" s="13" customFormat="1" ht="12">
      <c r="A116" s="13"/>
      <c r="B116" s="176"/>
      <c r="C116" s="13"/>
      <c r="D116" s="177" t="s">
        <v>154</v>
      </c>
      <c r="E116" s="178" t="s">
        <v>3</v>
      </c>
      <c r="F116" s="179" t="s">
        <v>175</v>
      </c>
      <c r="G116" s="13"/>
      <c r="H116" s="180">
        <v>5.25</v>
      </c>
      <c r="I116" s="181"/>
      <c r="J116" s="13"/>
      <c r="K116" s="13"/>
      <c r="L116" s="176"/>
      <c r="M116" s="182"/>
      <c r="N116" s="183"/>
      <c r="O116" s="183"/>
      <c r="P116" s="183"/>
      <c r="Q116" s="183"/>
      <c r="R116" s="183"/>
      <c r="S116" s="183"/>
      <c r="T116" s="18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178" t="s">
        <v>154</v>
      </c>
      <c r="AU116" s="178" t="s">
        <v>82</v>
      </c>
      <c r="AV116" s="13" t="s">
        <v>82</v>
      </c>
      <c r="AW116" s="13" t="s">
        <v>33</v>
      </c>
      <c r="AX116" s="13" t="s">
        <v>72</v>
      </c>
      <c r="AY116" s="178" t="s">
        <v>145</v>
      </c>
    </row>
    <row r="117" spans="1:51" s="15" customFormat="1" ht="12">
      <c r="A117" s="15"/>
      <c r="B117" s="192"/>
      <c r="C117" s="15"/>
      <c r="D117" s="177" t="s">
        <v>154</v>
      </c>
      <c r="E117" s="193" t="s">
        <v>83</v>
      </c>
      <c r="F117" s="194" t="s">
        <v>176</v>
      </c>
      <c r="G117" s="15"/>
      <c r="H117" s="195">
        <v>419.57</v>
      </c>
      <c r="I117" s="196"/>
      <c r="J117" s="15"/>
      <c r="K117" s="15"/>
      <c r="L117" s="192"/>
      <c r="M117" s="197"/>
      <c r="N117" s="198"/>
      <c r="O117" s="198"/>
      <c r="P117" s="198"/>
      <c r="Q117" s="198"/>
      <c r="R117" s="198"/>
      <c r="S117" s="198"/>
      <c r="T117" s="199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193" t="s">
        <v>154</v>
      </c>
      <c r="AU117" s="193" t="s">
        <v>82</v>
      </c>
      <c r="AV117" s="15" t="s">
        <v>160</v>
      </c>
      <c r="AW117" s="15" t="s">
        <v>33</v>
      </c>
      <c r="AX117" s="15" t="s">
        <v>80</v>
      </c>
      <c r="AY117" s="193" t="s">
        <v>145</v>
      </c>
    </row>
    <row r="118" spans="1:65" s="2" customFormat="1" ht="12">
      <c r="A118" s="39"/>
      <c r="B118" s="162"/>
      <c r="C118" s="163" t="s">
        <v>177</v>
      </c>
      <c r="D118" s="163" t="s">
        <v>147</v>
      </c>
      <c r="E118" s="164" t="s">
        <v>178</v>
      </c>
      <c r="F118" s="165" t="s">
        <v>179</v>
      </c>
      <c r="G118" s="166" t="s">
        <v>180</v>
      </c>
      <c r="H118" s="167">
        <v>21.33</v>
      </c>
      <c r="I118" s="168"/>
      <c r="J118" s="169">
        <f>ROUND(I118*H118,2)</f>
        <v>0</v>
      </c>
      <c r="K118" s="165" t="s">
        <v>151</v>
      </c>
      <c r="L118" s="40"/>
      <c r="M118" s="170" t="s">
        <v>3</v>
      </c>
      <c r="N118" s="171" t="s">
        <v>43</v>
      </c>
      <c r="O118" s="73"/>
      <c r="P118" s="172">
        <f>O118*H118</f>
        <v>0</v>
      </c>
      <c r="Q118" s="172">
        <v>0</v>
      </c>
      <c r="R118" s="172">
        <f>Q118*H118</f>
        <v>0</v>
      </c>
      <c r="S118" s="172">
        <v>0</v>
      </c>
      <c r="T118" s="17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174" t="s">
        <v>152</v>
      </c>
      <c r="AT118" s="174" t="s">
        <v>147</v>
      </c>
      <c r="AU118" s="174" t="s">
        <v>82</v>
      </c>
      <c r="AY118" s="20" t="s">
        <v>145</v>
      </c>
      <c r="BE118" s="175">
        <f>IF(N118="základní",J118,0)</f>
        <v>0</v>
      </c>
      <c r="BF118" s="175">
        <f>IF(N118="snížená",J118,0)</f>
        <v>0</v>
      </c>
      <c r="BG118" s="175">
        <f>IF(N118="zákl. přenesená",J118,0)</f>
        <v>0</v>
      </c>
      <c r="BH118" s="175">
        <f>IF(N118="sníž. přenesená",J118,0)</f>
        <v>0</v>
      </c>
      <c r="BI118" s="175">
        <f>IF(N118="nulová",J118,0)</f>
        <v>0</v>
      </c>
      <c r="BJ118" s="20" t="s">
        <v>80</v>
      </c>
      <c r="BK118" s="175">
        <f>ROUND(I118*H118,2)</f>
        <v>0</v>
      </c>
      <c r="BL118" s="20" t="s">
        <v>152</v>
      </c>
      <c r="BM118" s="174" t="s">
        <v>181</v>
      </c>
    </row>
    <row r="119" spans="1:51" s="14" customFormat="1" ht="12">
      <c r="A119" s="14"/>
      <c r="B119" s="185"/>
      <c r="C119" s="14"/>
      <c r="D119" s="177" t="s">
        <v>154</v>
      </c>
      <c r="E119" s="186" t="s">
        <v>3</v>
      </c>
      <c r="F119" s="187" t="s">
        <v>182</v>
      </c>
      <c r="G119" s="14"/>
      <c r="H119" s="186" t="s">
        <v>3</v>
      </c>
      <c r="I119" s="188"/>
      <c r="J119" s="14"/>
      <c r="K119" s="14"/>
      <c r="L119" s="185"/>
      <c r="M119" s="189"/>
      <c r="N119" s="190"/>
      <c r="O119" s="190"/>
      <c r="P119" s="190"/>
      <c r="Q119" s="190"/>
      <c r="R119" s="190"/>
      <c r="S119" s="190"/>
      <c r="T119" s="191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186" t="s">
        <v>154</v>
      </c>
      <c r="AU119" s="186" t="s">
        <v>82</v>
      </c>
      <c r="AV119" s="14" t="s">
        <v>80</v>
      </c>
      <c r="AW119" s="14" t="s">
        <v>33</v>
      </c>
      <c r="AX119" s="14" t="s">
        <v>72</v>
      </c>
      <c r="AY119" s="186" t="s">
        <v>145</v>
      </c>
    </row>
    <row r="120" spans="1:51" s="13" customFormat="1" ht="12">
      <c r="A120" s="13"/>
      <c r="B120" s="176"/>
      <c r="C120" s="13"/>
      <c r="D120" s="177" t="s">
        <v>154</v>
      </c>
      <c r="E120" s="178" t="s">
        <v>3</v>
      </c>
      <c r="F120" s="179" t="s">
        <v>183</v>
      </c>
      <c r="G120" s="13"/>
      <c r="H120" s="180">
        <v>13.05</v>
      </c>
      <c r="I120" s="181"/>
      <c r="J120" s="13"/>
      <c r="K120" s="13"/>
      <c r="L120" s="176"/>
      <c r="M120" s="182"/>
      <c r="N120" s="183"/>
      <c r="O120" s="183"/>
      <c r="P120" s="183"/>
      <c r="Q120" s="183"/>
      <c r="R120" s="183"/>
      <c r="S120" s="183"/>
      <c r="T120" s="18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178" t="s">
        <v>154</v>
      </c>
      <c r="AU120" s="178" t="s">
        <v>82</v>
      </c>
      <c r="AV120" s="13" t="s">
        <v>82</v>
      </c>
      <c r="AW120" s="13" t="s">
        <v>33</v>
      </c>
      <c r="AX120" s="13" t="s">
        <v>72</v>
      </c>
      <c r="AY120" s="178" t="s">
        <v>145</v>
      </c>
    </row>
    <row r="121" spans="1:51" s="14" customFormat="1" ht="12">
      <c r="A121" s="14"/>
      <c r="B121" s="185"/>
      <c r="C121" s="14"/>
      <c r="D121" s="177" t="s">
        <v>154</v>
      </c>
      <c r="E121" s="186" t="s">
        <v>3</v>
      </c>
      <c r="F121" s="187" t="s">
        <v>184</v>
      </c>
      <c r="G121" s="14"/>
      <c r="H121" s="186" t="s">
        <v>3</v>
      </c>
      <c r="I121" s="188"/>
      <c r="J121" s="14"/>
      <c r="K121" s="14"/>
      <c r="L121" s="185"/>
      <c r="M121" s="189"/>
      <c r="N121" s="190"/>
      <c r="O121" s="190"/>
      <c r="P121" s="190"/>
      <c r="Q121" s="190"/>
      <c r="R121" s="190"/>
      <c r="S121" s="190"/>
      <c r="T121" s="191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186" t="s">
        <v>154</v>
      </c>
      <c r="AU121" s="186" t="s">
        <v>82</v>
      </c>
      <c r="AV121" s="14" t="s">
        <v>80</v>
      </c>
      <c r="AW121" s="14" t="s">
        <v>33</v>
      </c>
      <c r="AX121" s="14" t="s">
        <v>72</v>
      </c>
      <c r="AY121" s="186" t="s">
        <v>145</v>
      </c>
    </row>
    <row r="122" spans="1:51" s="13" customFormat="1" ht="12">
      <c r="A122" s="13"/>
      <c r="B122" s="176"/>
      <c r="C122" s="13"/>
      <c r="D122" s="177" t="s">
        <v>154</v>
      </c>
      <c r="E122" s="178" t="s">
        <v>3</v>
      </c>
      <c r="F122" s="179" t="s">
        <v>185</v>
      </c>
      <c r="G122" s="13"/>
      <c r="H122" s="180">
        <v>8.28</v>
      </c>
      <c r="I122" s="181"/>
      <c r="J122" s="13"/>
      <c r="K122" s="13"/>
      <c r="L122" s="176"/>
      <c r="M122" s="182"/>
      <c r="N122" s="183"/>
      <c r="O122" s="183"/>
      <c r="P122" s="183"/>
      <c r="Q122" s="183"/>
      <c r="R122" s="183"/>
      <c r="S122" s="183"/>
      <c r="T122" s="18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178" t="s">
        <v>154</v>
      </c>
      <c r="AU122" s="178" t="s">
        <v>82</v>
      </c>
      <c r="AV122" s="13" t="s">
        <v>82</v>
      </c>
      <c r="AW122" s="13" t="s">
        <v>33</v>
      </c>
      <c r="AX122" s="13" t="s">
        <v>72</v>
      </c>
      <c r="AY122" s="178" t="s">
        <v>145</v>
      </c>
    </row>
    <row r="123" spans="1:51" s="16" customFormat="1" ht="12">
      <c r="A123" s="16"/>
      <c r="B123" s="200"/>
      <c r="C123" s="16"/>
      <c r="D123" s="177" t="s">
        <v>154</v>
      </c>
      <c r="E123" s="201" t="s">
        <v>93</v>
      </c>
      <c r="F123" s="202" t="s">
        <v>186</v>
      </c>
      <c r="G123" s="16"/>
      <c r="H123" s="203">
        <v>21.33</v>
      </c>
      <c r="I123" s="204"/>
      <c r="J123" s="16"/>
      <c r="K123" s="16"/>
      <c r="L123" s="200"/>
      <c r="M123" s="205"/>
      <c r="N123" s="206"/>
      <c r="O123" s="206"/>
      <c r="P123" s="206"/>
      <c r="Q123" s="206"/>
      <c r="R123" s="206"/>
      <c r="S123" s="206"/>
      <c r="T123" s="207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T123" s="201" t="s">
        <v>154</v>
      </c>
      <c r="AU123" s="201" t="s">
        <v>82</v>
      </c>
      <c r="AV123" s="16" t="s">
        <v>152</v>
      </c>
      <c r="AW123" s="16" t="s">
        <v>33</v>
      </c>
      <c r="AX123" s="16" t="s">
        <v>80</v>
      </c>
      <c r="AY123" s="201" t="s">
        <v>145</v>
      </c>
    </row>
    <row r="124" spans="1:65" s="2" customFormat="1" ht="12">
      <c r="A124" s="39"/>
      <c r="B124" s="162"/>
      <c r="C124" s="163" t="s">
        <v>187</v>
      </c>
      <c r="D124" s="163" t="s">
        <v>147</v>
      </c>
      <c r="E124" s="164" t="s">
        <v>188</v>
      </c>
      <c r="F124" s="165" t="s">
        <v>189</v>
      </c>
      <c r="G124" s="166" t="s">
        <v>180</v>
      </c>
      <c r="H124" s="167">
        <v>10.524</v>
      </c>
      <c r="I124" s="168"/>
      <c r="J124" s="169">
        <f>ROUND(I124*H124,2)</f>
        <v>0</v>
      </c>
      <c r="K124" s="165" t="s">
        <v>151</v>
      </c>
      <c r="L124" s="40"/>
      <c r="M124" s="170" t="s">
        <v>3</v>
      </c>
      <c r="N124" s="171" t="s">
        <v>43</v>
      </c>
      <c r="O124" s="73"/>
      <c r="P124" s="172">
        <f>O124*H124</f>
        <v>0</v>
      </c>
      <c r="Q124" s="172">
        <v>0</v>
      </c>
      <c r="R124" s="172">
        <f>Q124*H124</f>
        <v>0</v>
      </c>
      <c r="S124" s="172">
        <v>0</v>
      </c>
      <c r="T124" s="17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174" t="s">
        <v>152</v>
      </c>
      <c r="AT124" s="174" t="s">
        <v>147</v>
      </c>
      <c r="AU124" s="174" t="s">
        <v>82</v>
      </c>
      <c r="AY124" s="20" t="s">
        <v>145</v>
      </c>
      <c r="BE124" s="175">
        <f>IF(N124="základní",J124,0)</f>
        <v>0</v>
      </c>
      <c r="BF124" s="175">
        <f>IF(N124="snížená",J124,0)</f>
        <v>0</v>
      </c>
      <c r="BG124" s="175">
        <f>IF(N124="zákl. přenesená",J124,0)</f>
        <v>0</v>
      </c>
      <c r="BH124" s="175">
        <f>IF(N124="sníž. přenesená",J124,0)</f>
        <v>0</v>
      </c>
      <c r="BI124" s="175">
        <f>IF(N124="nulová",J124,0)</f>
        <v>0</v>
      </c>
      <c r="BJ124" s="20" t="s">
        <v>80</v>
      </c>
      <c r="BK124" s="175">
        <f>ROUND(I124*H124,2)</f>
        <v>0</v>
      </c>
      <c r="BL124" s="20" t="s">
        <v>152</v>
      </c>
      <c r="BM124" s="174" t="s">
        <v>190</v>
      </c>
    </row>
    <row r="125" spans="1:51" s="14" customFormat="1" ht="12">
      <c r="A125" s="14"/>
      <c r="B125" s="185"/>
      <c r="C125" s="14"/>
      <c r="D125" s="177" t="s">
        <v>154</v>
      </c>
      <c r="E125" s="186" t="s">
        <v>3</v>
      </c>
      <c r="F125" s="187" t="s">
        <v>191</v>
      </c>
      <c r="G125" s="14"/>
      <c r="H125" s="186" t="s">
        <v>3</v>
      </c>
      <c r="I125" s="188"/>
      <c r="J125" s="14"/>
      <c r="K125" s="14"/>
      <c r="L125" s="185"/>
      <c r="M125" s="189"/>
      <c r="N125" s="190"/>
      <c r="O125" s="190"/>
      <c r="P125" s="190"/>
      <c r="Q125" s="190"/>
      <c r="R125" s="190"/>
      <c r="S125" s="190"/>
      <c r="T125" s="19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186" t="s">
        <v>154</v>
      </c>
      <c r="AU125" s="186" t="s">
        <v>82</v>
      </c>
      <c r="AV125" s="14" t="s">
        <v>80</v>
      </c>
      <c r="AW125" s="14" t="s">
        <v>33</v>
      </c>
      <c r="AX125" s="14" t="s">
        <v>72</v>
      </c>
      <c r="AY125" s="186" t="s">
        <v>145</v>
      </c>
    </row>
    <row r="126" spans="1:51" s="14" customFormat="1" ht="12">
      <c r="A126" s="14"/>
      <c r="B126" s="185"/>
      <c r="C126" s="14"/>
      <c r="D126" s="177" t="s">
        <v>154</v>
      </c>
      <c r="E126" s="186" t="s">
        <v>3</v>
      </c>
      <c r="F126" s="187" t="s">
        <v>192</v>
      </c>
      <c r="G126" s="14"/>
      <c r="H126" s="186" t="s">
        <v>3</v>
      </c>
      <c r="I126" s="188"/>
      <c r="J126" s="14"/>
      <c r="K126" s="14"/>
      <c r="L126" s="185"/>
      <c r="M126" s="189"/>
      <c r="N126" s="190"/>
      <c r="O126" s="190"/>
      <c r="P126" s="190"/>
      <c r="Q126" s="190"/>
      <c r="R126" s="190"/>
      <c r="S126" s="190"/>
      <c r="T126" s="19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186" t="s">
        <v>154</v>
      </c>
      <c r="AU126" s="186" t="s">
        <v>82</v>
      </c>
      <c r="AV126" s="14" t="s">
        <v>80</v>
      </c>
      <c r="AW126" s="14" t="s">
        <v>33</v>
      </c>
      <c r="AX126" s="14" t="s">
        <v>72</v>
      </c>
      <c r="AY126" s="186" t="s">
        <v>145</v>
      </c>
    </row>
    <row r="127" spans="1:51" s="13" customFormat="1" ht="12">
      <c r="A127" s="13"/>
      <c r="B127" s="176"/>
      <c r="C127" s="13"/>
      <c r="D127" s="177" t="s">
        <v>154</v>
      </c>
      <c r="E127" s="178" t="s">
        <v>3</v>
      </c>
      <c r="F127" s="179" t="s">
        <v>193</v>
      </c>
      <c r="G127" s="13"/>
      <c r="H127" s="180">
        <v>0.6</v>
      </c>
      <c r="I127" s="181"/>
      <c r="J127" s="13"/>
      <c r="K127" s="13"/>
      <c r="L127" s="176"/>
      <c r="M127" s="182"/>
      <c r="N127" s="183"/>
      <c r="O127" s="183"/>
      <c r="P127" s="183"/>
      <c r="Q127" s="183"/>
      <c r="R127" s="183"/>
      <c r="S127" s="183"/>
      <c r="T127" s="18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78" t="s">
        <v>154</v>
      </c>
      <c r="AU127" s="178" t="s">
        <v>82</v>
      </c>
      <c r="AV127" s="13" t="s">
        <v>82</v>
      </c>
      <c r="AW127" s="13" t="s">
        <v>33</v>
      </c>
      <c r="AX127" s="13" t="s">
        <v>72</v>
      </c>
      <c r="AY127" s="178" t="s">
        <v>145</v>
      </c>
    </row>
    <row r="128" spans="1:51" s="13" customFormat="1" ht="12">
      <c r="A128" s="13"/>
      <c r="B128" s="176"/>
      <c r="C128" s="13"/>
      <c r="D128" s="177" t="s">
        <v>154</v>
      </c>
      <c r="E128" s="178" t="s">
        <v>3</v>
      </c>
      <c r="F128" s="179" t="s">
        <v>194</v>
      </c>
      <c r="G128" s="13"/>
      <c r="H128" s="180">
        <v>0.288</v>
      </c>
      <c r="I128" s="181"/>
      <c r="J128" s="13"/>
      <c r="K128" s="13"/>
      <c r="L128" s="176"/>
      <c r="M128" s="182"/>
      <c r="N128" s="183"/>
      <c r="O128" s="183"/>
      <c r="P128" s="183"/>
      <c r="Q128" s="183"/>
      <c r="R128" s="183"/>
      <c r="S128" s="183"/>
      <c r="T128" s="18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78" t="s">
        <v>154</v>
      </c>
      <c r="AU128" s="178" t="s">
        <v>82</v>
      </c>
      <c r="AV128" s="13" t="s">
        <v>82</v>
      </c>
      <c r="AW128" s="13" t="s">
        <v>33</v>
      </c>
      <c r="AX128" s="13" t="s">
        <v>72</v>
      </c>
      <c r="AY128" s="178" t="s">
        <v>145</v>
      </c>
    </row>
    <row r="129" spans="1:51" s="13" customFormat="1" ht="12">
      <c r="A129" s="13"/>
      <c r="B129" s="176"/>
      <c r="C129" s="13"/>
      <c r="D129" s="177" t="s">
        <v>154</v>
      </c>
      <c r="E129" s="178" t="s">
        <v>3</v>
      </c>
      <c r="F129" s="179" t="s">
        <v>195</v>
      </c>
      <c r="G129" s="13"/>
      <c r="H129" s="180">
        <v>0.518</v>
      </c>
      <c r="I129" s="181"/>
      <c r="J129" s="13"/>
      <c r="K129" s="13"/>
      <c r="L129" s="176"/>
      <c r="M129" s="182"/>
      <c r="N129" s="183"/>
      <c r="O129" s="183"/>
      <c r="P129" s="183"/>
      <c r="Q129" s="183"/>
      <c r="R129" s="183"/>
      <c r="S129" s="183"/>
      <c r="T129" s="18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78" t="s">
        <v>154</v>
      </c>
      <c r="AU129" s="178" t="s">
        <v>82</v>
      </c>
      <c r="AV129" s="13" t="s">
        <v>82</v>
      </c>
      <c r="AW129" s="13" t="s">
        <v>33</v>
      </c>
      <c r="AX129" s="13" t="s">
        <v>72</v>
      </c>
      <c r="AY129" s="178" t="s">
        <v>145</v>
      </c>
    </row>
    <row r="130" spans="1:51" s="13" customFormat="1" ht="12">
      <c r="A130" s="13"/>
      <c r="B130" s="176"/>
      <c r="C130" s="13"/>
      <c r="D130" s="177" t="s">
        <v>154</v>
      </c>
      <c r="E130" s="178" t="s">
        <v>3</v>
      </c>
      <c r="F130" s="179" t="s">
        <v>196</v>
      </c>
      <c r="G130" s="13"/>
      <c r="H130" s="180">
        <v>1.2</v>
      </c>
      <c r="I130" s="181"/>
      <c r="J130" s="13"/>
      <c r="K130" s="13"/>
      <c r="L130" s="176"/>
      <c r="M130" s="182"/>
      <c r="N130" s="183"/>
      <c r="O130" s="183"/>
      <c r="P130" s="183"/>
      <c r="Q130" s="183"/>
      <c r="R130" s="183"/>
      <c r="S130" s="183"/>
      <c r="T130" s="18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78" t="s">
        <v>154</v>
      </c>
      <c r="AU130" s="178" t="s">
        <v>82</v>
      </c>
      <c r="AV130" s="13" t="s">
        <v>82</v>
      </c>
      <c r="AW130" s="13" t="s">
        <v>33</v>
      </c>
      <c r="AX130" s="13" t="s">
        <v>72</v>
      </c>
      <c r="AY130" s="178" t="s">
        <v>145</v>
      </c>
    </row>
    <row r="131" spans="1:51" s="14" customFormat="1" ht="12">
      <c r="A131" s="14"/>
      <c r="B131" s="185"/>
      <c r="C131" s="14"/>
      <c r="D131" s="177" t="s">
        <v>154</v>
      </c>
      <c r="E131" s="186" t="s">
        <v>3</v>
      </c>
      <c r="F131" s="187" t="s">
        <v>197</v>
      </c>
      <c r="G131" s="14"/>
      <c r="H131" s="186" t="s">
        <v>3</v>
      </c>
      <c r="I131" s="188"/>
      <c r="J131" s="14"/>
      <c r="K131" s="14"/>
      <c r="L131" s="185"/>
      <c r="M131" s="189"/>
      <c r="N131" s="190"/>
      <c r="O131" s="190"/>
      <c r="P131" s="190"/>
      <c r="Q131" s="190"/>
      <c r="R131" s="190"/>
      <c r="S131" s="190"/>
      <c r="T131" s="19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186" t="s">
        <v>154</v>
      </c>
      <c r="AU131" s="186" t="s">
        <v>82</v>
      </c>
      <c r="AV131" s="14" t="s">
        <v>80</v>
      </c>
      <c r="AW131" s="14" t="s">
        <v>33</v>
      </c>
      <c r="AX131" s="14" t="s">
        <v>72</v>
      </c>
      <c r="AY131" s="186" t="s">
        <v>145</v>
      </c>
    </row>
    <row r="132" spans="1:51" s="13" customFormat="1" ht="12">
      <c r="A132" s="13"/>
      <c r="B132" s="176"/>
      <c r="C132" s="13"/>
      <c r="D132" s="177" t="s">
        <v>154</v>
      </c>
      <c r="E132" s="178" t="s">
        <v>3</v>
      </c>
      <c r="F132" s="179" t="s">
        <v>198</v>
      </c>
      <c r="G132" s="13"/>
      <c r="H132" s="180">
        <v>1.45</v>
      </c>
      <c r="I132" s="181"/>
      <c r="J132" s="13"/>
      <c r="K132" s="13"/>
      <c r="L132" s="176"/>
      <c r="M132" s="182"/>
      <c r="N132" s="183"/>
      <c r="O132" s="183"/>
      <c r="P132" s="183"/>
      <c r="Q132" s="183"/>
      <c r="R132" s="183"/>
      <c r="S132" s="183"/>
      <c r="T132" s="18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78" t="s">
        <v>154</v>
      </c>
      <c r="AU132" s="178" t="s">
        <v>82</v>
      </c>
      <c r="AV132" s="13" t="s">
        <v>82</v>
      </c>
      <c r="AW132" s="13" t="s">
        <v>33</v>
      </c>
      <c r="AX132" s="13" t="s">
        <v>72</v>
      </c>
      <c r="AY132" s="178" t="s">
        <v>145</v>
      </c>
    </row>
    <row r="133" spans="1:51" s="13" customFormat="1" ht="12">
      <c r="A133" s="13"/>
      <c r="B133" s="176"/>
      <c r="C133" s="13"/>
      <c r="D133" s="177" t="s">
        <v>154</v>
      </c>
      <c r="E133" s="178" t="s">
        <v>3</v>
      </c>
      <c r="F133" s="179" t="s">
        <v>199</v>
      </c>
      <c r="G133" s="13"/>
      <c r="H133" s="180">
        <v>0.711</v>
      </c>
      <c r="I133" s="181"/>
      <c r="J133" s="13"/>
      <c r="K133" s="13"/>
      <c r="L133" s="176"/>
      <c r="M133" s="182"/>
      <c r="N133" s="183"/>
      <c r="O133" s="183"/>
      <c r="P133" s="183"/>
      <c r="Q133" s="183"/>
      <c r="R133" s="183"/>
      <c r="S133" s="183"/>
      <c r="T133" s="18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78" t="s">
        <v>154</v>
      </c>
      <c r="AU133" s="178" t="s">
        <v>82</v>
      </c>
      <c r="AV133" s="13" t="s">
        <v>82</v>
      </c>
      <c r="AW133" s="13" t="s">
        <v>33</v>
      </c>
      <c r="AX133" s="13" t="s">
        <v>72</v>
      </c>
      <c r="AY133" s="178" t="s">
        <v>145</v>
      </c>
    </row>
    <row r="134" spans="1:51" s="14" customFormat="1" ht="12">
      <c r="A134" s="14"/>
      <c r="B134" s="185"/>
      <c r="C134" s="14"/>
      <c r="D134" s="177" t="s">
        <v>154</v>
      </c>
      <c r="E134" s="186" t="s">
        <v>3</v>
      </c>
      <c r="F134" s="187" t="s">
        <v>200</v>
      </c>
      <c r="G134" s="14"/>
      <c r="H134" s="186" t="s">
        <v>3</v>
      </c>
      <c r="I134" s="188"/>
      <c r="J134" s="14"/>
      <c r="K134" s="14"/>
      <c r="L134" s="185"/>
      <c r="M134" s="189"/>
      <c r="N134" s="190"/>
      <c r="O134" s="190"/>
      <c r="P134" s="190"/>
      <c r="Q134" s="190"/>
      <c r="R134" s="190"/>
      <c r="S134" s="190"/>
      <c r="T134" s="191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186" t="s">
        <v>154</v>
      </c>
      <c r="AU134" s="186" t="s">
        <v>82</v>
      </c>
      <c r="AV134" s="14" t="s">
        <v>80</v>
      </c>
      <c r="AW134" s="14" t="s">
        <v>33</v>
      </c>
      <c r="AX134" s="14" t="s">
        <v>72</v>
      </c>
      <c r="AY134" s="186" t="s">
        <v>145</v>
      </c>
    </row>
    <row r="135" spans="1:51" s="13" customFormat="1" ht="12">
      <c r="A135" s="13"/>
      <c r="B135" s="176"/>
      <c r="C135" s="13"/>
      <c r="D135" s="177" t="s">
        <v>154</v>
      </c>
      <c r="E135" s="178" t="s">
        <v>3</v>
      </c>
      <c r="F135" s="179" t="s">
        <v>201</v>
      </c>
      <c r="G135" s="13"/>
      <c r="H135" s="180">
        <v>2.132</v>
      </c>
      <c r="I135" s="181"/>
      <c r="J135" s="13"/>
      <c r="K135" s="13"/>
      <c r="L135" s="176"/>
      <c r="M135" s="182"/>
      <c r="N135" s="183"/>
      <c r="O135" s="183"/>
      <c r="P135" s="183"/>
      <c r="Q135" s="183"/>
      <c r="R135" s="183"/>
      <c r="S135" s="183"/>
      <c r="T135" s="18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78" t="s">
        <v>154</v>
      </c>
      <c r="AU135" s="178" t="s">
        <v>82</v>
      </c>
      <c r="AV135" s="13" t="s">
        <v>82</v>
      </c>
      <c r="AW135" s="13" t="s">
        <v>33</v>
      </c>
      <c r="AX135" s="13" t="s">
        <v>72</v>
      </c>
      <c r="AY135" s="178" t="s">
        <v>145</v>
      </c>
    </row>
    <row r="136" spans="1:51" s="13" customFormat="1" ht="12">
      <c r="A136" s="13"/>
      <c r="B136" s="176"/>
      <c r="C136" s="13"/>
      <c r="D136" s="177" t="s">
        <v>154</v>
      </c>
      <c r="E136" s="178" t="s">
        <v>3</v>
      </c>
      <c r="F136" s="179" t="s">
        <v>202</v>
      </c>
      <c r="G136" s="13"/>
      <c r="H136" s="180">
        <v>2.175</v>
      </c>
      <c r="I136" s="181"/>
      <c r="J136" s="13"/>
      <c r="K136" s="13"/>
      <c r="L136" s="176"/>
      <c r="M136" s="182"/>
      <c r="N136" s="183"/>
      <c r="O136" s="183"/>
      <c r="P136" s="183"/>
      <c r="Q136" s="183"/>
      <c r="R136" s="183"/>
      <c r="S136" s="183"/>
      <c r="T136" s="18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78" t="s">
        <v>154</v>
      </c>
      <c r="AU136" s="178" t="s">
        <v>82</v>
      </c>
      <c r="AV136" s="13" t="s">
        <v>82</v>
      </c>
      <c r="AW136" s="13" t="s">
        <v>33</v>
      </c>
      <c r="AX136" s="13" t="s">
        <v>72</v>
      </c>
      <c r="AY136" s="178" t="s">
        <v>145</v>
      </c>
    </row>
    <row r="137" spans="1:51" s="14" customFormat="1" ht="12">
      <c r="A137" s="14"/>
      <c r="B137" s="185"/>
      <c r="C137" s="14"/>
      <c r="D137" s="177" t="s">
        <v>154</v>
      </c>
      <c r="E137" s="186" t="s">
        <v>3</v>
      </c>
      <c r="F137" s="187" t="s">
        <v>203</v>
      </c>
      <c r="G137" s="14"/>
      <c r="H137" s="186" t="s">
        <v>3</v>
      </c>
      <c r="I137" s="188"/>
      <c r="J137" s="14"/>
      <c r="K137" s="14"/>
      <c r="L137" s="185"/>
      <c r="M137" s="189"/>
      <c r="N137" s="190"/>
      <c r="O137" s="190"/>
      <c r="P137" s="190"/>
      <c r="Q137" s="190"/>
      <c r="R137" s="190"/>
      <c r="S137" s="190"/>
      <c r="T137" s="19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186" t="s">
        <v>154</v>
      </c>
      <c r="AU137" s="186" t="s">
        <v>82</v>
      </c>
      <c r="AV137" s="14" t="s">
        <v>80</v>
      </c>
      <c r="AW137" s="14" t="s">
        <v>33</v>
      </c>
      <c r="AX137" s="14" t="s">
        <v>72</v>
      </c>
      <c r="AY137" s="186" t="s">
        <v>145</v>
      </c>
    </row>
    <row r="138" spans="1:51" s="13" customFormat="1" ht="12">
      <c r="A138" s="13"/>
      <c r="B138" s="176"/>
      <c r="C138" s="13"/>
      <c r="D138" s="177" t="s">
        <v>154</v>
      </c>
      <c r="E138" s="178" t="s">
        <v>3</v>
      </c>
      <c r="F138" s="179" t="s">
        <v>198</v>
      </c>
      <c r="G138" s="13"/>
      <c r="H138" s="180">
        <v>1.45</v>
      </c>
      <c r="I138" s="181"/>
      <c r="J138" s="13"/>
      <c r="K138" s="13"/>
      <c r="L138" s="176"/>
      <c r="M138" s="182"/>
      <c r="N138" s="183"/>
      <c r="O138" s="183"/>
      <c r="P138" s="183"/>
      <c r="Q138" s="183"/>
      <c r="R138" s="183"/>
      <c r="S138" s="183"/>
      <c r="T138" s="18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78" t="s">
        <v>154</v>
      </c>
      <c r="AU138" s="178" t="s">
        <v>82</v>
      </c>
      <c r="AV138" s="13" t="s">
        <v>82</v>
      </c>
      <c r="AW138" s="13" t="s">
        <v>33</v>
      </c>
      <c r="AX138" s="13" t="s">
        <v>72</v>
      </c>
      <c r="AY138" s="178" t="s">
        <v>145</v>
      </c>
    </row>
    <row r="139" spans="1:51" s="16" customFormat="1" ht="12">
      <c r="A139" s="16"/>
      <c r="B139" s="200"/>
      <c r="C139" s="16"/>
      <c r="D139" s="177" t="s">
        <v>154</v>
      </c>
      <c r="E139" s="201" t="s">
        <v>95</v>
      </c>
      <c r="F139" s="202" t="s">
        <v>186</v>
      </c>
      <c r="G139" s="16"/>
      <c r="H139" s="203">
        <v>10.524</v>
      </c>
      <c r="I139" s="204"/>
      <c r="J139" s="16"/>
      <c r="K139" s="16"/>
      <c r="L139" s="200"/>
      <c r="M139" s="205"/>
      <c r="N139" s="206"/>
      <c r="O139" s="206"/>
      <c r="P139" s="206"/>
      <c r="Q139" s="206"/>
      <c r="R139" s="206"/>
      <c r="S139" s="206"/>
      <c r="T139" s="207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T139" s="201" t="s">
        <v>154</v>
      </c>
      <c r="AU139" s="201" t="s">
        <v>82</v>
      </c>
      <c r="AV139" s="16" t="s">
        <v>152</v>
      </c>
      <c r="AW139" s="16" t="s">
        <v>33</v>
      </c>
      <c r="AX139" s="16" t="s">
        <v>80</v>
      </c>
      <c r="AY139" s="201" t="s">
        <v>145</v>
      </c>
    </row>
    <row r="140" spans="1:65" s="2" customFormat="1" ht="33" customHeight="1">
      <c r="A140" s="39"/>
      <c r="B140" s="162"/>
      <c r="C140" s="163" t="s">
        <v>204</v>
      </c>
      <c r="D140" s="163" t="s">
        <v>147</v>
      </c>
      <c r="E140" s="164" t="s">
        <v>205</v>
      </c>
      <c r="F140" s="165" t="s">
        <v>206</v>
      </c>
      <c r="G140" s="166" t="s">
        <v>180</v>
      </c>
      <c r="H140" s="167">
        <v>31.854</v>
      </c>
      <c r="I140" s="168"/>
      <c r="J140" s="169">
        <f>ROUND(I140*H140,2)</f>
        <v>0</v>
      </c>
      <c r="K140" s="165" t="s">
        <v>151</v>
      </c>
      <c r="L140" s="40"/>
      <c r="M140" s="170" t="s">
        <v>3</v>
      </c>
      <c r="N140" s="171" t="s">
        <v>43</v>
      </c>
      <c r="O140" s="73"/>
      <c r="P140" s="172">
        <f>O140*H140</f>
        <v>0</v>
      </c>
      <c r="Q140" s="172">
        <v>0</v>
      </c>
      <c r="R140" s="172">
        <f>Q140*H140</f>
        <v>0</v>
      </c>
      <c r="S140" s="172">
        <v>0</v>
      </c>
      <c r="T140" s="17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174" t="s">
        <v>152</v>
      </c>
      <c r="AT140" s="174" t="s">
        <v>147</v>
      </c>
      <c r="AU140" s="174" t="s">
        <v>82</v>
      </c>
      <c r="AY140" s="20" t="s">
        <v>145</v>
      </c>
      <c r="BE140" s="175">
        <f>IF(N140="základní",J140,0)</f>
        <v>0</v>
      </c>
      <c r="BF140" s="175">
        <f>IF(N140="snížená",J140,0)</f>
        <v>0</v>
      </c>
      <c r="BG140" s="175">
        <f>IF(N140="zákl. přenesená",J140,0)</f>
        <v>0</v>
      </c>
      <c r="BH140" s="175">
        <f>IF(N140="sníž. přenesená",J140,0)</f>
        <v>0</v>
      </c>
      <c r="BI140" s="175">
        <f>IF(N140="nulová",J140,0)</f>
        <v>0</v>
      </c>
      <c r="BJ140" s="20" t="s">
        <v>80</v>
      </c>
      <c r="BK140" s="175">
        <f>ROUND(I140*H140,2)</f>
        <v>0</v>
      </c>
      <c r="BL140" s="20" t="s">
        <v>152</v>
      </c>
      <c r="BM140" s="174" t="s">
        <v>207</v>
      </c>
    </row>
    <row r="141" spans="1:51" s="13" customFormat="1" ht="12">
      <c r="A141" s="13"/>
      <c r="B141" s="176"/>
      <c r="C141" s="13"/>
      <c r="D141" s="177" t="s">
        <v>154</v>
      </c>
      <c r="E141" s="178" t="s">
        <v>3</v>
      </c>
      <c r="F141" s="179" t="s">
        <v>208</v>
      </c>
      <c r="G141" s="13"/>
      <c r="H141" s="180">
        <v>31.854</v>
      </c>
      <c r="I141" s="181"/>
      <c r="J141" s="13"/>
      <c r="K141" s="13"/>
      <c r="L141" s="176"/>
      <c r="M141" s="182"/>
      <c r="N141" s="183"/>
      <c r="O141" s="183"/>
      <c r="P141" s="183"/>
      <c r="Q141" s="183"/>
      <c r="R141" s="183"/>
      <c r="S141" s="183"/>
      <c r="T141" s="18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78" t="s">
        <v>154</v>
      </c>
      <c r="AU141" s="178" t="s">
        <v>82</v>
      </c>
      <c r="AV141" s="13" t="s">
        <v>82</v>
      </c>
      <c r="AW141" s="13" t="s">
        <v>33</v>
      </c>
      <c r="AX141" s="13" t="s">
        <v>80</v>
      </c>
      <c r="AY141" s="178" t="s">
        <v>145</v>
      </c>
    </row>
    <row r="142" spans="1:65" s="2" customFormat="1" ht="12">
      <c r="A142" s="39"/>
      <c r="B142" s="162"/>
      <c r="C142" s="163" t="s">
        <v>209</v>
      </c>
      <c r="D142" s="163" t="s">
        <v>147</v>
      </c>
      <c r="E142" s="164" t="s">
        <v>210</v>
      </c>
      <c r="F142" s="165" t="s">
        <v>211</v>
      </c>
      <c r="G142" s="166" t="s">
        <v>180</v>
      </c>
      <c r="H142" s="167">
        <v>31.854</v>
      </c>
      <c r="I142" s="168"/>
      <c r="J142" s="169">
        <f>ROUND(I142*H142,2)</f>
        <v>0</v>
      </c>
      <c r="K142" s="165" t="s">
        <v>151</v>
      </c>
      <c r="L142" s="40"/>
      <c r="M142" s="170" t="s">
        <v>3</v>
      </c>
      <c r="N142" s="171" t="s">
        <v>43</v>
      </c>
      <c r="O142" s="73"/>
      <c r="P142" s="172">
        <f>O142*H142</f>
        <v>0</v>
      </c>
      <c r="Q142" s="172">
        <v>0</v>
      </c>
      <c r="R142" s="172">
        <f>Q142*H142</f>
        <v>0</v>
      </c>
      <c r="S142" s="172">
        <v>0</v>
      </c>
      <c r="T142" s="17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174" t="s">
        <v>152</v>
      </c>
      <c r="AT142" s="174" t="s">
        <v>147</v>
      </c>
      <c r="AU142" s="174" t="s">
        <v>82</v>
      </c>
      <c r="AY142" s="20" t="s">
        <v>145</v>
      </c>
      <c r="BE142" s="175">
        <f>IF(N142="základní",J142,0)</f>
        <v>0</v>
      </c>
      <c r="BF142" s="175">
        <f>IF(N142="snížená",J142,0)</f>
        <v>0</v>
      </c>
      <c r="BG142" s="175">
        <f>IF(N142="zákl. přenesená",J142,0)</f>
        <v>0</v>
      </c>
      <c r="BH142" s="175">
        <f>IF(N142="sníž. přenesená",J142,0)</f>
        <v>0</v>
      </c>
      <c r="BI142" s="175">
        <f>IF(N142="nulová",J142,0)</f>
        <v>0</v>
      </c>
      <c r="BJ142" s="20" t="s">
        <v>80</v>
      </c>
      <c r="BK142" s="175">
        <f>ROUND(I142*H142,2)</f>
        <v>0</v>
      </c>
      <c r="BL142" s="20" t="s">
        <v>152</v>
      </c>
      <c r="BM142" s="174" t="s">
        <v>212</v>
      </c>
    </row>
    <row r="143" spans="1:51" s="13" customFormat="1" ht="12">
      <c r="A143" s="13"/>
      <c r="B143" s="176"/>
      <c r="C143" s="13"/>
      <c r="D143" s="177" t="s">
        <v>154</v>
      </c>
      <c r="E143" s="178" t="s">
        <v>3</v>
      </c>
      <c r="F143" s="179" t="s">
        <v>208</v>
      </c>
      <c r="G143" s="13"/>
      <c r="H143" s="180">
        <v>31.854</v>
      </c>
      <c r="I143" s="181"/>
      <c r="J143" s="13"/>
      <c r="K143" s="13"/>
      <c r="L143" s="176"/>
      <c r="M143" s="182"/>
      <c r="N143" s="183"/>
      <c r="O143" s="183"/>
      <c r="P143" s="183"/>
      <c r="Q143" s="183"/>
      <c r="R143" s="183"/>
      <c r="S143" s="183"/>
      <c r="T143" s="18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78" t="s">
        <v>154</v>
      </c>
      <c r="AU143" s="178" t="s">
        <v>82</v>
      </c>
      <c r="AV143" s="13" t="s">
        <v>82</v>
      </c>
      <c r="AW143" s="13" t="s">
        <v>33</v>
      </c>
      <c r="AX143" s="13" t="s">
        <v>80</v>
      </c>
      <c r="AY143" s="178" t="s">
        <v>145</v>
      </c>
    </row>
    <row r="144" spans="1:65" s="2" customFormat="1" ht="12">
      <c r="A144" s="39"/>
      <c r="B144" s="162"/>
      <c r="C144" s="163" t="s">
        <v>213</v>
      </c>
      <c r="D144" s="163" t="s">
        <v>147</v>
      </c>
      <c r="E144" s="164" t="s">
        <v>214</v>
      </c>
      <c r="F144" s="165" t="s">
        <v>215</v>
      </c>
      <c r="G144" s="166" t="s">
        <v>180</v>
      </c>
      <c r="H144" s="167">
        <v>31.854</v>
      </c>
      <c r="I144" s="168"/>
      <c r="J144" s="169">
        <f>ROUND(I144*H144,2)</f>
        <v>0</v>
      </c>
      <c r="K144" s="165" t="s">
        <v>151</v>
      </c>
      <c r="L144" s="40"/>
      <c r="M144" s="170" t="s">
        <v>3</v>
      </c>
      <c r="N144" s="171" t="s">
        <v>43</v>
      </c>
      <c r="O144" s="73"/>
      <c r="P144" s="172">
        <f>O144*H144</f>
        <v>0</v>
      </c>
      <c r="Q144" s="172">
        <v>0</v>
      </c>
      <c r="R144" s="172">
        <f>Q144*H144</f>
        <v>0</v>
      </c>
      <c r="S144" s="172">
        <v>0</v>
      </c>
      <c r="T144" s="17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174" t="s">
        <v>152</v>
      </c>
      <c r="AT144" s="174" t="s">
        <v>147</v>
      </c>
      <c r="AU144" s="174" t="s">
        <v>82</v>
      </c>
      <c r="AY144" s="20" t="s">
        <v>145</v>
      </c>
      <c r="BE144" s="175">
        <f>IF(N144="základní",J144,0)</f>
        <v>0</v>
      </c>
      <c r="BF144" s="175">
        <f>IF(N144="snížená",J144,0)</f>
        <v>0</v>
      </c>
      <c r="BG144" s="175">
        <f>IF(N144="zákl. přenesená",J144,0)</f>
        <v>0</v>
      </c>
      <c r="BH144" s="175">
        <f>IF(N144="sníž. přenesená",J144,0)</f>
        <v>0</v>
      </c>
      <c r="BI144" s="175">
        <f>IF(N144="nulová",J144,0)</f>
        <v>0</v>
      </c>
      <c r="BJ144" s="20" t="s">
        <v>80</v>
      </c>
      <c r="BK144" s="175">
        <f>ROUND(I144*H144,2)</f>
        <v>0</v>
      </c>
      <c r="BL144" s="20" t="s">
        <v>152</v>
      </c>
      <c r="BM144" s="174" t="s">
        <v>216</v>
      </c>
    </row>
    <row r="145" spans="1:51" s="14" customFormat="1" ht="12">
      <c r="A145" s="14"/>
      <c r="B145" s="185"/>
      <c r="C145" s="14"/>
      <c r="D145" s="177" t="s">
        <v>154</v>
      </c>
      <c r="E145" s="186" t="s">
        <v>3</v>
      </c>
      <c r="F145" s="187" t="s">
        <v>217</v>
      </c>
      <c r="G145" s="14"/>
      <c r="H145" s="186" t="s">
        <v>3</v>
      </c>
      <c r="I145" s="188"/>
      <c r="J145" s="14"/>
      <c r="K145" s="14"/>
      <c r="L145" s="185"/>
      <c r="M145" s="189"/>
      <c r="N145" s="190"/>
      <c r="O145" s="190"/>
      <c r="P145" s="190"/>
      <c r="Q145" s="190"/>
      <c r="R145" s="190"/>
      <c r="S145" s="190"/>
      <c r="T145" s="19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186" t="s">
        <v>154</v>
      </c>
      <c r="AU145" s="186" t="s">
        <v>82</v>
      </c>
      <c r="AV145" s="14" t="s">
        <v>80</v>
      </c>
      <c r="AW145" s="14" t="s">
        <v>33</v>
      </c>
      <c r="AX145" s="14" t="s">
        <v>72</v>
      </c>
      <c r="AY145" s="186" t="s">
        <v>145</v>
      </c>
    </row>
    <row r="146" spans="1:51" s="13" customFormat="1" ht="12">
      <c r="A146" s="13"/>
      <c r="B146" s="176"/>
      <c r="C146" s="13"/>
      <c r="D146" s="177" t="s">
        <v>154</v>
      </c>
      <c r="E146" s="178" t="s">
        <v>3</v>
      </c>
      <c r="F146" s="179" t="s">
        <v>208</v>
      </c>
      <c r="G146" s="13"/>
      <c r="H146" s="180">
        <v>31.854</v>
      </c>
      <c r="I146" s="181"/>
      <c r="J146" s="13"/>
      <c r="K146" s="13"/>
      <c r="L146" s="176"/>
      <c r="M146" s="182"/>
      <c r="N146" s="183"/>
      <c r="O146" s="183"/>
      <c r="P146" s="183"/>
      <c r="Q146" s="183"/>
      <c r="R146" s="183"/>
      <c r="S146" s="183"/>
      <c r="T146" s="18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78" t="s">
        <v>154</v>
      </c>
      <c r="AU146" s="178" t="s">
        <v>82</v>
      </c>
      <c r="AV146" s="13" t="s">
        <v>82</v>
      </c>
      <c r="AW146" s="13" t="s">
        <v>33</v>
      </c>
      <c r="AX146" s="13" t="s">
        <v>80</v>
      </c>
      <c r="AY146" s="178" t="s">
        <v>145</v>
      </c>
    </row>
    <row r="147" spans="1:65" s="2" customFormat="1" ht="12">
      <c r="A147" s="39"/>
      <c r="B147" s="162"/>
      <c r="C147" s="163" t="s">
        <v>218</v>
      </c>
      <c r="D147" s="163" t="s">
        <v>147</v>
      </c>
      <c r="E147" s="164" t="s">
        <v>219</v>
      </c>
      <c r="F147" s="165" t="s">
        <v>220</v>
      </c>
      <c r="G147" s="166" t="s">
        <v>180</v>
      </c>
      <c r="H147" s="167">
        <v>573.372</v>
      </c>
      <c r="I147" s="168"/>
      <c r="J147" s="169">
        <f>ROUND(I147*H147,2)</f>
        <v>0</v>
      </c>
      <c r="K147" s="165" t="s">
        <v>151</v>
      </c>
      <c r="L147" s="40"/>
      <c r="M147" s="170" t="s">
        <v>3</v>
      </c>
      <c r="N147" s="171" t="s">
        <v>43</v>
      </c>
      <c r="O147" s="73"/>
      <c r="P147" s="172">
        <f>O147*H147</f>
        <v>0</v>
      </c>
      <c r="Q147" s="172">
        <v>0</v>
      </c>
      <c r="R147" s="172">
        <f>Q147*H147</f>
        <v>0</v>
      </c>
      <c r="S147" s="172">
        <v>0</v>
      </c>
      <c r="T147" s="17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174" t="s">
        <v>152</v>
      </c>
      <c r="AT147" s="174" t="s">
        <v>147</v>
      </c>
      <c r="AU147" s="174" t="s">
        <v>82</v>
      </c>
      <c r="AY147" s="20" t="s">
        <v>145</v>
      </c>
      <c r="BE147" s="175">
        <f>IF(N147="základní",J147,0)</f>
        <v>0</v>
      </c>
      <c r="BF147" s="175">
        <f>IF(N147="snížená",J147,0)</f>
        <v>0</v>
      </c>
      <c r="BG147" s="175">
        <f>IF(N147="zákl. přenesená",J147,0)</f>
        <v>0</v>
      </c>
      <c r="BH147" s="175">
        <f>IF(N147="sníž. přenesená",J147,0)</f>
        <v>0</v>
      </c>
      <c r="BI147" s="175">
        <f>IF(N147="nulová",J147,0)</f>
        <v>0</v>
      </c>
      <c r="BJ147" s="20" t="s">
        <v>80</v>
      </c>
      <c r="BK147" s="175">
        <f>ROUND(I147*H147,2)</f>
        <v>0</v>
      </c>
      <c r="BL147" s="20" t="s">
        <v>152</v>
      </c>
      <c r="BM147" s="174" t="s">
        <v>221</v>
      </c>
    </row>
    <row r="148" spans="1:51" s="13" customFormat="1" ht="12">
      <c r="A148" s="13"/>
      <c r="B148" s="176"/>
      <c r="C148" s="13"/>
      <c r="D148" s="177" t="s">
        <v>154</v>
      </c>
      <c r="E148" s="178" t="s">
        <v>3</v>
      </c>
      <c r="F148" s="179" t="s">
        <v>222</v>
      </c>
      <c r="G148" s="13"/>
      <c r="H148" s="180">
        <v>573.372</v>
      </c>
      <c r="I148" s="181"/>
      <c r="J148" s="13"/>
      <c r="K148" s="13"/>
      <c r="L148" s="176"/>
      <c r="M148" s="182"/>
      <c r="N148" s="183"/>
      <c r="O148" s="183"/>
      <c r="P148" s="183"/>
      <c r="Q148" s="183"/>
      <c r="R148" s="183"/>
      <c r="S148" s="183"/>
      <c r="T148" s="18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78" t="s">
        <v>154</v>
      </c>
      <c r="AU148" s="178" t="s">
        <v>82</v>
      </c>
      <c r="AV148" s="13" t="s">
        <v>82</v>
      </c>
      <c r="AW148" s="13" t="s">
        <v>33</v>
      </c>
      <c r="AX148" s="13" t="s">
        <v>80</v>
      </c>
      <c r="AY148" s="178" t="s">
        <v>145</v>
      </c>
    </row>
    <row r="149" spans="1:65" s="2" customFormat="1" ht="12">
      <c r="A149" s="39"/>
      <c r="B149" s="162"/>
      <c r="C149" s="163" t="s">
        <v>223</v>
      </c>
      <c r="D149" s="163" t="s">
        <v>147</v>
      </c>
      <c r="E149" s="164" t="s">
        <v>224</v>
      </c>
      <c r="F149" s="165" t="s">
        <v>225</v>
      </c>
      <c r="G149" s="166" t="s">
        <v>150</v>
      </c>
      <c r="H149" s="167">
        <v>419.57</v>
      </c>
      <c r="I149" s="168"/>
      <c r="J149" s="169">
        <f>ROUND(I149*H149,2)</f>
        <v>0</v>
      </c>
      <c r="K149" s="165" t="s">
        <v>151</v>
      </c>
      <c r="L149" s="40"/>
      <c r="M149" s="170" t="s">
        <v>3</v>
      </c>
      <c r="N149" s="171" t="s">
        <v>43</v>
      </c>
      <c r="O149" s="73"/>
      <c r="P149" s="172">
        <f>O149*H149</f>
        <v>0</v>
      </c>
      <c r="Q149" s="172">
        <v>0</v>
      </c>
      <c r="R149" s="172">
        <f>Q149*H149</f>
        <v>0</v>
      </c>
      <c r="S149" s="172">
        <v>0</v>
      </c>
      <c r="T149" s="17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174" t="s">
        <v>152</v>
      </c>
      <c r="AT149" s="174" t="s">
        <v>147</v>
      </c>
      <c r="AU149" s="174" t="s">
        <v>82</v>
      </c>
      <c r="AY149" s="20" t="s">
        <v>145</v>
      </c>
      <c r="BE149" s="175">
        <f>IF(N149="základní",J149,0)</f>
        <v>0</v>
      </c>
      <c r="BF149" s="175">
        <f>IF(N149="snížená",J149,0)</f>
        <v>0</v>
      </c>
      <c r="BG149" s="175">
        <f>IF(N149="zákl. přenesená",J149,0)</f>
        <v>0</v>
      </c>
      <c r="BH149" s="175">
        <f>IF(N149="sníž. přenesená",J149,0)</f>
        <v>0</v>
      </c>
      <c r="BI149" s="175">
        <f>IF(N149="nulová",J149,0)</f>
        <v>0</v>
      </c>
      <c r="BJ149" s="20" t="s">
        <v>80</v>
      </c>
      <c r="BK149" s="175">
        <f>ROUND(I149*H149,2)</f>
        <v>0</v>
      </c>
      <c r="BL149" s="20" t="s">
        <v>152</v>
      </c>
      <c r="BM149" s="174" t="s">
        <v>226</v>
      </c>
    </row>
    <row r="150" spans="1:51" s="13" customFormat="1" ht="12">
      <c r="A150" s="13"/>
      <c r="B150" s="176"/>
      <c r="C150" s="13"/>
      <c r="D150" s="177" t="s">
        <v>154</v>
      </c>
      <c r="E150" s="178" t="s">
        <v>3</v>
      </c>
      <c r="F150" s="179" t="s">
        <v>83</v>
      </c>
      <c r="G150" s="13"/>
      <c r="H150" s="180">
        <v>419.57</v>
      </c>
      <c r="I150" s="181"/>
      <c r="J150" s="13"/>
      <c r="K150" s="13"/>
      <c r="L150" s="176"/>
      <c r="M150" s="182"/>
      <c r="N150" s="183"/>
      <c r="O150" s="183"/>
      <c r="P150" s="183"/>
      <c r="Q150" s="183"/>
      <c r="R150" s="183"/>
      <c r="S150" s="183"/>
      <c r="T150" s="18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78" t="s">
        <v>154</v>
      </c>
      <c r="AU150" s="178" t="s">
        <v>82</v>
      </c>
      <c r="AV150" s="13" t="s">
        <v>82</v>
      </c>
      <c r="AW150" s="13" t="s">
        <v>33</v>
      </c>
      <c r="AX150" s="13" t="s">
        <v>80</v>
      </c>
      <c r="AY150" s="178" t="s">
        <v>145</v>
      </c>
    </row>
    <row r="151" spans="1:65" s="2" customFormat="1" ht="12">
      <c r="A151" s="39"/>
      <c r="B151" s="162"/>
      <c r="C151" s="163" t="s">
        <v>227</v>
      </c>
      <c r="D151" s="163" t="s">
        <v>147</v>
      </c>
      <c r="E151" s="164" t="s">
        <v>228</v>
      </c>
      <c r="F151" s="165" t="s">
        <v>229</v>
      </c>
      <c r="G151" s="166" t="s">
        <v>230</v>
      </c>
      <c r="H151" s="167">
        <v>57.337</v>
      </c>
      <c r="I151" s="168"/>
      <c r="J151" s="169">
        <f>ROUND(I151*H151,2)</f>
        <v>0</v>
      </c>
      <c r="K151" s="165" t="s">
        <v>151</v>
      </c>
      <c r="L151" s="40"/>
      <c r="M151" s="170" t="s">
        <v>3</v>
      </c>
      <c r="N151" s="171" t="s">
        <v>43</v>
      </c>
      <c r="O151" s="73"/>
      <c r="P151" s="172">
        <f>O151*H151</f>
        <v>0</v>
      </c>
      <c r="Q151" s="172">
        <v>0</v>
      </c>
      <c r="R151" s="172">
        <f>Q151*H151</f>
        <v>0</v>
      </c>
      <c r="S151" s="172">
        <v>0</v>
      </c>
      <c r="T151" s="17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174" t="s">
        <v>152</v>
      </c>
      <c r="AT151" s="174" t="s">
        <v>147</v>
      </c>
      <c r="AU151" s="174" t="s">
        <v>82</v>
      </c>
      <c r="AY151" s="20" t="s">
        <v>145</v>
      </c>
      <c r="BE151" s="175">
        <f>IF(N151="základní",J151,0)</f>
        <v>0</v>
      </c>
      <c r="BF151" s="175">
        <f>IF(N151="snížená",J151,0)</f>
        <v>0</v>
      </c>
      <c r="BG151" s="175">
        <f>IF(N151="zákl. přenesená",J151,0)</f>
        <v>0</v>
      </c>
      <c r="BH151" s="175">
        <f>IF(N151="sníž. přenesená",J151,0)</f>
        <v>0</v>
      </c>
      <c r="BI151" s="175">
        <f>IF(N151="nulová",J151,0)</f>
        <v>0</v>
      </c>
      <c r="BJ151" s="20" t="s">
        <v>80</v>
      </c>
      <c r="BK151" s="175">
        <f>ROUND(I151*H151,2)</f>
        <v>0</v>
      </c>
      <c r="BL151" s="20" t="s">
        <v>152</v>
      </c>
      <c r="BM151" s="174" t="s">
        <v>231</v>
      </c>
    </row>
    <row r="152" spans="1:51" s="13" customFormat="1" ht="12">
      <c r="A152" s="13"/>
      <c r="B152" s="176"/>
      <c r="C152" s="13"/>
      <c r="D152" s="177" t="s">
        <v>154</v>
      </c>
      <c r="E152" s="178" t="s">
        <v>3</v>
      </c>
      <c r="F152" s="179" t="s">
        <v>232</v>
      </c>
      <c r="G152" s="13"/>
      <c r="H152" s="180">
        <v>57.337</v>
      </c>
      <c r="I152" s="181"/>
      <c r="J152" s="13"/>
      <c r="K152" s="13"/>
      <c r="L152" s="176"/>
      <c r="M152" s="182"/>
      <c r="N152" s="183"/>
      <c r="O152" s="183"/>
      <c r="P152" s="183"/>
      <c r="Q152" s="183"/>
      <c r="R152" s="183"/>
      <c r="S152" s="183"/>
      <c r="T152" s="18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78" t="s">
        <v>154</v>
      </c>
      <c r="AU152" s="178" t="s">
        <v>82</v>
      </c>
      <c r="AV152" s="13" t="s">
        <v>82</v>
      </c>
      <c r="AW152" s="13" t="s">
        <v>33</v>
      </c>
      <c r="AX152" s="13" t="s">
        <v>80</v>
      </c>
      <c r="AY152" s="178" t="s">
        <v>145</v>
      </c>
    </row>
    <row r="153" spans="1:63" s="12" customFormat="1" ht="22.8" customHeight="1">
      <c r="A153" s="12"/>
      <c r="B153" s="149"/>
      <c r="C153" s="12"/>
      <c r="D153" s="150" t="s">
        <v>71</v>
      </c>
      <c r="E153" s="160" t="s">
        <v>82</v>
      </c>
      <c r="F153" s="160" t="s">
        <v>233</v>
      </c>
      <c r="G153" s="12"/>
      <c r="H153" s="12"/>
      <c r="I153" s="152"/>
      <c r="J153" s="161">
        <f>BK153</f>
        <v>0</v>
      </c>
      <c r="K153" s="12"/>
      <c r="L153" s="149"/>
      <c r="M153" s="154"/>
      <c r="N153" s="155"/>
      <c r="O153" s="155"/>
      <c r="P153" s="156">
        <f>SUM(P154:P191)</f>
        <v>0</v>
      </c>
      <c r="Q153" s="155"/>
      <c r="R153" s="156">
        <f>SUM(R154:R191)</f>
        <v>58.60613332</v>
      </c>
      <c r="S153" s="155"/>
      <c r="T153" s="157">
        <f>SUM(T154:T191)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50" t="s">
        <v>80</v>
      </c>
      <c r="AT153" s="158" t="s">
        <v>71</v>
      </c>
      <c r="AU153" s="158" t="s">
        <v>80</v>
      </c>
      <c r="AY153" s="150" t="s">
        <v>145</v>
      </c>
      <c r="BK153" s="159">
        <f>SUM(BK154:BK191)</f>
        <v>0</v>
      </c>
    </row>
    <row r="154" spans="1:65" s="2" customFormat="1" ht="12">
      <c r="A154" s="39"/>
      <c r="B154" s="162"/>
      <c r="C154" s="163" t="s">
        <v>234</v>
      </c>
      <c r="D154" s="163" t="s">
        <v>147</v>
      </c>
      <c r="E154" s="164" t="s">
        <v>235</v>
      </c>
      <c r="F154" s="165" t="s">
        <v>236</v>
      </c>
      <c r="G154" s="166" t="s">
        <v>237</v>
      </c>
      <c r="H154" s="167">
        <v>145</v>
      </c>
      <c r="I154" s="168"/>
      <c r="J154" s="169">
        <f>ROUND(I154*H154,2)</f>
        <v>0</v>
      </c>
      <c r="K154" s="165" t="s">
        <v>151</v>
      </c>
      <c r="L154" s="40"/>
      <c r="M154" s="170" t="s">
        <v>3</v>
      </c>
      <c r="N154" s="171" t="s">
        <v>43</v>
      </c>
      <c r="O154" s="73"/>
      <c r="P154" s="172">
        <f>O154*H154</f>
        <v>0</v>
      </c>
      <c r="Q154" s="172">
        <v>0.2044</v>
      </c>
      <c r="R154" s="172">
        <f>Q154*H154</f>
        <v>29.637999999999998</v>
      </c>
      <c r="S154" s="172">
        <v>0</v>
      </c>
      <c r="T154" s="17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174" t="s">
        <v>152</v>
      </c>
      <c r="AT154" s="174" t="s">
        <v>147</v>
      </c>
      <c r="AU154" s="174" t="s">
        <v>82</v>
      </c>
      <c r="AY154" s="20" t="s">
        <v>145</v>
      </c>
      <c r="BE154" s="175">
        <f>IF(N154="základní",J154,0)</f>
        <v>0</v>
      </c>
      <c r="BF154" s="175">
        <f>IF(N154="snížená",J154,0)</f>
        <v>0</v>
      </c>
      <c r="BG154" s="175">
        <f>IF(N154="zákl. přenesená",J154,0)</f>
        <v>0</v>
      </c>
      <c r="BH154" s="175">
        <f>IF(N154="sníž. přenesená",J154,0)</f>
        <v>0</v>
      </c>
      <c r="BI154" s="175">
        <f>IF(N154="nulová",J154,0)</f>
        <v>0</v>
      </c>
      <c r="BJ154" s="20" t="s">
        <v>80</v>
      </c>
      <c r="BK154" s="175">
        <f>ROUND(I154*H154,2)</f>
        <v>0</v>
      </c>
      <c r="BL154" s="20" t="s">
        <v>152</v>
      </c>
      <c r="BM154" s="174" t="s">
        <v>238</v>
      </c>
    </row>
    <row r="155" spans="1:51" s="13" customFormat="1" ht="12">
      <c r="A155" s="13"/>
      <c r="B155" s="176"/>
      <c r="C155" s="13"/>
      <c r="D155" s="177" t="s">
        <v>154</v>
      </c>
      <c r="E155" s="178" t="s">
        <v>3</v>
      </c>
      <c r="F155" s="179" t="s">
        <v>239</v>
      </c>
      <c r="G155" s="13"/>
      <c r="H155" s="180">
        <v>145</v>
      </c>
      <c r="I155" s="181"/>
      <c r="J155" s="13"/>
      <c r="K155" s="13"/>
      <c r="L155" s="176"/>
      <c r="M155" s="182"/>
      <c r="N155" s="183"/>
      <c r="O155" s="183"/>
      <c r="P155" s="183"/>
      <c r="Q155" s="183"/>
      <c r="R155" s="183"/>
      <c r="S155" s="183"/>
      <c r="T155" s="18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78" t="s">
        <v>154</v>
      </c>
      <c r="AU155" s="178" t="s">
        <v>82</v>
      </c>
      <c r="AV155" s="13" t="s">
        <v>82</v>
      </c>
      <c r="AW155" s="13" t="s">
        <v>33</v>
      </c>
      <c r="AX155" s="13" t="s">
        <v>80</v>
      </c>
      <c r="AY155" s="178" t="s">
        <v>145</v>
      </c>
    </row>
    <row r="156" spans="1:65" s="2" customFormat="1" ht="16.5" customHeight="1">
      <c r="A156" s="39"/>
      <c r="B156" s="162"/>
      <c r="C156" s="163" t="s">
        <v>240</v>
      </c>
      <c r="D156" s="163" t="s">
        <v>147</v>
      </c>
      <c r="E156" s="164" t="s">
        <v>241</v>
      </c>
      <c r="F156" s="165" t="s">
        <v>242</v>
      </c>
      <c r="G156" s="166" t="s">
        <v>180</v>
      </c>
      <c r="H156" s="167">
        <v>11.796</v>
      </c>
      <c r="I156" s="168"/>
      <c r="J156" s="169">
        <f>ROUND(I156*H156,2)</f>
        <v>0</v>
      </c>
      <c r="K156" s="165" t="s">
        <v>151</v>
      </c>
      <c r="L156" s="40"/>
      <c r="M156" s="170" t="s">
        <v>3</v>
      </c>
      <c r="N156" s="171" t="s">
        <v>43</v>
      </c>
      <c r="O156" s="73"/>
      <c r="P156" s="172">
        <f>O156*H156</f>
        <v>0</v>
      </c>
      <c r="Q156" s="172">
        <v>2.45329</v>
      </c>
      <c r="R156" s="172">
        <f>Q156*H156</f>
        <v>28.93900884</v>
      </c>
      <c r="S156" s="172">
        <v>0</v>
      </c>
      <c r="T156" s="17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174" t="s">
        <v>152</v>
      </c>
      <c r="AT156" s="174" t="s">
        <v>147</v>
      </c>
      <c r="AU156" s="174" t="s">
        <v>82</v>
      </c>
      <c r="AY156" s="20" t="s">
        <v>145</v>
      </c>
      <c r="BE156" s="175">
        <f>IF(N156="základní",J156,0)</f>
        <v>0</v>
      </c>
      <c r="BF156" s="175">
        <f>IF(N156="snížená",J156,0)</f>
        <v>0</v>
      </c>
      <c r="BG156" s="175">
        <f>IF(N156="zákl. přenesená",J156,0)</f>
        <v>0</v>
      </c>
      <c r="BH156" s="175">
        <f>IF(N156="sníž. přenesená",J156,0)</f>
        <v>0</v>
      </c>
      <c r="BI156" s="175">
        <f>IF(N156="nulová",J156,0)</f>
        <v>0</v>
      </c>
      <c r="BJ156" s="20" t="s">
        <v>80</v>
      </c>
      <c r="BK156" s="175">
        <f>ROUND(I156*H156,2)</f>
        <v>0</v>
      </c>
      <c r="BL156" s="20" t="s">
        <v>152</v>
      </c>
      <c r="BM156" s="174" t="s">
        <v>243</v>
      </c>
    </row>
    <row r="157" spans="1:51" s="14" customFormat="1" ht="12">
      <c r="A157" s="14"/>
      <c r="B157" s="185"/>
      <c r="C157" s="14"/>
      <c r="D157" s="177" t="s">
        <v>154</v>
      </c>
      <c r="E157" s="186" t="s">
        <v>3</v>
      </c>
      <c r="F157" s="187" t="s">
        <v>244</v>
      </c>
      <c r="G157" s="14"/>
      <c r="H157" s="186" t="s">
        <v>3</v>
      </c>
      <c r="I157" s="188"/>
      <c r="J157" s="14"/>
      <c r="K157" s="14"/>
      <c r="L157" s="185"/>
      <c r="M157" s="189"/>
      <c r="N157" s="190"/>
      <c r="O157" s="190"/>
      <c r="P157" s="190"/>
      <c r="Q157" s="190"/>
      <c r="R157" s="190"/>
      <c r="S157" s="190"/>
      <c r="T157" s="19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186" t="s">
        <v>154</v>
      </c>
      <c r="AU157" s="186" t="s">
        <v>82</v>
      </c>
      <c r="AV157" s="14" t="s">
        <v>80</v>
      </c>
      <c r="AW157" s="14" t="s">
        <v>33</v>
      </c>
      <c r="AX157" s="14" t="s">
        <v>72</v>
      </c>
      <c r="AY157" s="186" t="s">
        <v>145</v>
      </c>
    </row>
    <row r="158" spans="1:51" s="14" customFormat="1" ht="12">
      <c r="A158" s="14"/>
      <c r="B158" s="185"/>
      <c r="C158" s="14"/>
      <c r="D158" s="177" t="s">
        <v>154</v>
      </c>
      <c r="E158" s="186" t="s">
        <v>3</v>
      </c>
      <c r="F158" s="187" t="s">
        <v>192</v>
      </c>
      <c r="G158" s="14"/>
      <c r="H158" s="186" t="s">
        <v>3</v>
      </c>
      <c r="I158" s="188"/>
      <c r="J158" s="14"/>
      <c r="K158" s="14"/>
      <c r="L158" s="185"/>
      <c r="M158" s="189"/>
      <c r="N158" s="190"/>
      <c r="O158" s="190"/>
      <c r="P158" s="190"/>
      <c r="Q158" s="190"/>
      <c r="R158" s="190"/>
      <c r="S158" s="190"/>
      <c r="T158" s="19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186" t="s">
        <v>154</v>
      </c>
      <c r="AU158" s="186" t="s">
        <v>82</v>
      </c>
      <c r="AV158" s="14" t="s">
        <v>80</v>
      </c>
      <c r="AW158" s="14" t="s">
        <v>33</v>
      </c>
      <c r="AX158" s="14" t="s">
        <v>72</v>
      </c>
      <c r="AY158" s="186" t="s">
        <v>145</v>
      </c>
    </row>
    <row r="159" spans="1:51" s="13" customFormat="1" ht="12">
      <c r="A159" s="13"/>
      <c r="B159" s="176"/>
      <c r="C159" s="13"/>
      <c r="D159" s="177" t="s">
        <v>154</v>
      </c>
      <c r="E159" s="178" t="s">
        <v>3</v>
      </c>
      <c r="F159" s="179" t="s">
        <v>245</v>
      </c>
      <c r="G159" s="13"/>
      <c r="H159" s="180">
        <v>0.7</v>
      </c>
      <c r="I159" s="181"/>
      <c r="J159" s="13"/>
      <c r="K159" s="13"/>
      <c r="L159" s="176"/>
      <c r="M159" s="182"/>
      <c r="N159" s="183"/>
      <c r="O159" s="183"/>
      <c r="P159" s="183"/>
      <c r="Q159" s="183"/>
      <c r="R159" s="183"/>
      <c r="S159" s="183"/>
      <c r="T159" s="18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78" t="s">
        <v>154</v>
      </c>
      <c r="AU159" s="178" t="s">
        <v>82</v>
      </c>
      <c r="AV159" s="13" t="s">
        <v>82</v>
      </c>
      <c r="AW159" s="13" t="s">
        <v>33</v>
      </c>
      <c r="AX159" s="13" t="s">
        <v>72</v>
      </c>
      <c r="AY159" s="178" t="s">
        <v>145</v>
      </c>
    </row>
    <row r="160" spans="1:51" s="13" customFormat="1" ht="12">
      <c r="A160" s="13"/>
      <c r="B160" s="176"/>
      <c r="C160" s="13"/>
      <c r="D160" s="177" t="s">
        <v>154</v>
      </c>
      <c r="E160" s="178" t="s">
        <v>3</v>
      </c>
      <c r="F160" s="179" t="s">
        <v>246</v>
      </c>
      <c r="G160" s="13"/>
      <c r="H160" s="180">
        <v>0.24</v>
      </c>
      <c r="I160" s="181"/>
      <c r="J160" s="13"/>
      <c r="K160" s="13"/>
      <c r="L160" s="176"/>
      <c r="M160" s="182"/>
      <c r="N160" s="183"/>
      <c r="O160" s="183"/>
      <c r="P160" s="183"/>
      <c r="Q160" s="183"/>
      <c r="R160" s="183"/>
      <c r="S160" s="183"/>
      <c r="T160" s="18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78" t="s">
        <v>154</v>
      </c>
      <c r="AU160" s="178" t="s">
        <v>82</v>
      </c>
      <c r="AV160" s="13" t="s">
        <v>82</v>
      </c>
      <c r="AW160" s="13" t="s">
        <v>33</v>
      </c>
      <c r="AX160" s="13" t="s">
        <v>72</v>
      </c>
      <c r="AY160" s="178" t="s">
        <v>145</v>
      </c>
    </row>
    <row r="161" spans="1:51" s="13" customFormat="1" ht="12">
      <c r="A161" s="13"/>
      <c r="B161" s="176"/>
      <c r="C161" s="13"/>
      <c r="D161" s="177" t="s">
        <v>154</v>
      </c>
      <c r="E161" s="178" t="s">
        <v>3</v>
      </c>
      <c r="F161" s="179" t="s">
        <v>247</v>
      </c>
      <c r="G161" s="13"/>
      <c r="H161" s="180">
        <v>0.432</v>
      </c>
      <c r="I161" s="181"/>
      <c r="J161" s="13"/>
      <c r="K161" s="13"/>
      <c r="L161" s="176"/>
      <c r="M161" s="182"/>
      <c r="N161" s="183"/>
      <c r="O161" s="183"/>
      <c r="P161" s="183"/>
      <c r="Q161" s="183"/>
      <c r="R161" s="183"/>
      <c r="S161" s="183"/>
      <c r="T161" s="18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78" t="s">
        <v>154</v>
      </c>
      <c r="AU161" s="178" t="s">
        <v>82</v>
      </c>
      <c r="AV161" s="13" t="s">
        <v>82</v>
      </c>
      <c r="AW161" s="13" t="s">
        <v>33</v>
      </c>
      <c r="AX161" s="13" t="s">
        <v>72</v>
      </c>
      <c r="AY161" s="178" t="s">
        <v>145</v>
      </c>
    </row>
    <row r="162" spans="1:51" s="13" customFormat="1" ht="12">
      <c r="A162" s="13"/>
      <c r="B162" s="176"/>
      <c r="C162" s="13"/>
      <c r="D162" s="177" t="s">
        <v>154</v>
      </c>
      <c r="E162" s="178" t="s">
        <v>3</v>
      </c>
      <c r="F162" s="179" t="s">
        <v>248</v>
      </c>
      <c r="G162" s="13"/>
      <c r="H162" s="180">
        <v>1</v>
      </c>
      <c r="I162" s="181"/>
      <c r="J162" s="13"/>
      <c r="K162" s="13"/>
      <c r="L162" s="176"/>
      <c r="M162" s="182"/>
      <c r="N162" s="183"/>
      <c r="O162" s="183"/>
      <c r="P162" s="183"/>
      <c r="Q162" s="183"/>
      <c r="R162" s="183"/>
      <c r="S162" s="183"/>
      <c r="T162" s="18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78" t="s">
        <v>154</v>
      </c>
      <c r="AU162" s="178" t="s">
        <v>82</v>
      </c>
      <c r="AV162" s="13" t="s">
        <v>82</v>
      </c>
      <c r="AW162" s="13" t="s">
        <v>33</v>
      </c>
      <c r="AX162" s="13" t="s">
        <v>72</v>
      </c>
      <c r="AY162" s="178" t="s">
        <v>145</v>
      </c>
    </row>
    <row r="163" spans="1:51" s="14" customFormat="1" ht="12">
      <c r="A163" s="14"/>
      <c r="B163" s="185"/>
      <c r="C163" s="14"/>
      <c r="D163" s="177" t="s">
        <v>154</v>
      </c>
      <c r="E163" s="186" t="s">
        <v>3</v>
      </c>
      <c r="F163" s="187" t="s">
        <v>197</v>
      </c>
      <c r="G163" s="14"/>
      <c r="H163" s="186" t="s">
        <v>3</v>
      </c>
      <c r="I163" s="188"/>
      <c r="J163" s="14"/>
      <c r="K163" s="14"/>
      <c r="L163" s="185"/>
      <c r="M163" s="189"/>
      <c r="N163" s="190"/>
      <c r="O163" s="190"/>
      <c r="P163" s="190"/>
      <c r="Q163" s="190"/>
      <c r="R163" s="190"/>
      <c r="S163" s="190"/>
      <c r="T163" s="191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186" t="s">
        <v>154</v>
      </c>
      <c r="AU163" s="186" t="s">
        <v>82</v>
      </c>
      <c r="AV163" s="14" t="s">
        <v>80</v>
      </c>
      <c r="AW163" s="14" t="s">
        <v>33</v>
      </c>
      <c r="AX163" s="14" t="s">
        <v>72</v>
      </c>
      <c r="AY163" s="186" t="s">
        <v>145</v>
      </c>
    </row>
    <row r="164" spans="1:51" s="13" customFormat="1" ht="12">
      <c r="A164" s="13"/>
      <c r="B164" s="176"/>
      <c r="C164" s="13"/>
      <c r="D164" s="177" t="s">
        <v>154</v>
      </c>
      <c r="E164" s="178" t="s">
        <v>3</v>
      </c>
      <c r="F164" s="179" t="s">
        <v>249</v>
      </c>
      <c r="G164" s="13"/>
      <c r="H164" s="180">
        <v>1.65</v>
      </c>
      <c r="I164" s="181"/>
      <c r="J164" s="13"/>
      <c r="K164" s="13"/>
      <c r="L164" s="176"/>
      <c r="M164" s="182"/>
      <c r="N164" s="183"/>
      <c r="O164" s="183"/>
      <c r="P164" s="183"/>
      <c r="Q164" s="183"/>
      <c r="R164" s="183"/>
      <c r="S164" s="183"/>
      <c r="T164" s="18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78" t="s">
        <v>154</v>
      </c>
      <c r="AU164" s="178" t="s">
        <v>82</v>
      </c>
      <c r="AV164" s="13" t="s">
        <v>82</v>
      </c>
      <c r="AW164" s="13" t="s">
        <v>33</v>
      </c>
      <c r="AX164" s="13" t="s">
        <v>72</v>
      </c>
      <c r="AY164" s="178" t="s">
        <v>145</v>
      </c>
    </row>
    <row r="165" spans="1:51" s="13" customFormat="1" ht="12">
      <c r="A165" s="13"/>
      <c r="B165" s="176"/>
      <c r="C165" s="13"/>
      <c r="D165" s="177" t="s">
        <v>154</v>
      </c>
      <c r="E165" s="178" t="s">
        <v>3</v>
      </c>
      <c r="F165" s="179" t="s">
        <v>250</v>
      </c>
      <c r="G165" s="13"/>
      <c r="H165" s="180">
        <v>0.809</v>
      </c>
      <c r="I165" s="181"/>
      <c r="J165" s="13"/>
      <c r="K165" s="13"/>
      <c r="L165" s="176"/>
      <c r="M165" s="182"/>
      <c r="N165" s="183"/>
      <c r="O165" s="183"/>
      <c r="P165" s="183"/>
      <c r="Q165" s="183"/>
      <c r="R165" s="183"/>
      <c r="S165" s="183"/>
      <c r="T165" s="18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78" t="s">
        <v>154</v>
      </c>
      <c r="AU165" s="178" t="s">
        <v>82</v>
      </c>
      <c r="AV165" s="13" t="s">
        <v>82</v>
      </c>
      <c r="AW165" s="13" t="s">
        <v>33</v>
      </c>
      <c r="AX165" s="13" t="s">
        <v>72</v>
      </c>
      <c r="AY165" s="178" t="s">
        <v>145</v>
      </c>
    </row>
    <row r="166" spans="1:51" s="14" customFormat="1" ht="12">
      <c r="A166" s="14"/>
      <c r="B166" s="185"/>
      <c r="C166" s="14"/>
      <c r="D166" s="177" t="s">
        <v>154</v>
      </c>
      <c r="E166" s="186" t="s">
        <v>3</v>
      </c>
      <c r="F166" s="187" t="s">
        <v>200</v>
      </c>
      <c r="G166" s="14"/>
      <c r="H166" s="186" t="s">
        <v>3</v>
      </c>
      <c r="I166" s="188"/>
      <c r="J166" s="14"/>
      <c r="K166" s="14"/>
      <c r="L166" s="185"/>
      <c r="M166" s="189"/>
      <c r="N166" s="190"/>
      <c r="O166" s="190"/>
      <c r="P166" s="190"/>
      <c r="Q166" s="190"/>
      <c r="R166" s="190"/>
      <c r="S166" s="190"/>
      <c r="T166" s="19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186" t="s">
        <v>154</v>
      </c>
      <c r="AU166" s="186" t="s">
        <v>82</v>
      </c>
      <c r="AV166" s="14" t="s">
        <v>80</v>
      </c>
      <c r="AW166" s="14" t="s">
        <v>33</v>
      </c>
      <c r="AX166" s="14" t="s">
        <v>72</v>
      </c>
      <c r="AY166" s="186" t="s">
        <v>145</v>
      </c>
    </row>
    <row r="167" spans="1:51" s="13" customFormat="1" ht="12">
      <c r="A167" s="13"/>
      <c r="B167" s="176"/>
      <c r="C167" s="13"/>
      <c r="D167" s="177" t="s">
        <v>154</v>
      </c>
      <c r="E167" s="178" t="s">
        <v>3</v>
      </c>
      <c r="F167" s="179" t="s">
        <v>251</v>
      </c>
      <c r="G167" s="13"/>
      <c r="H167" s="180">
        <v>2.426</v>
      </c>
      <c r="I167" s="181"/>
      <c r="J167" s="13"/>
      <c r="K167" s="13"/>
      <c r="L167" s="176"/>
      <c r="M167" s="182"/>
      <c r="N167" s="183"/>
      <c r="O167" s="183"/>
      <c r="P167" s="183"/>
      <c r="Q167" s="183"/>
      <c r="R167" s="183"/>
      <c r="S167" s="183"/>
      <c r="T167" s="18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78" t="s">
        <v>154</v>
      </c>
      <c r="AU167" s="178" t="s">
        <v>82</v>
      </c>
      <c r="AV167" s="13" t="s">
        <v>82</v>
      </c>
      <c r="AW167" s="13" t="s">
        <v>33</v>
      </c>
      <c r="AX167" s="13" t="s">
        <v>72</v>
      </c>
      <c r="AY167" s="178" t="s">
        <v>145</v>
      </c>
    </row>
    <row r="168" spans="1:51" s="13" customFormat="1" ht="12">
      <c r="A168" s="13"/>
      <c r="B168" s="176"/>
      <c r="C168" s="13"/>
      <c r="D168" s="177" t="s">
        <v>154</v>
      </c>
      <c r="E168" s="178" t="s">
        <v>3</v>
      </c>
      <c r="F168" s="179" t="s">
        <v>252</v>
      </c>
      <c r="G168" s="13"/>
      <c r="H168" s="180">
        <v>2.475</v>
      </c>
      <c r="I168" s="181"/>
      <c r="J168" s="13"/>
      <c r="K168" s="13"/>
      <c r="L168" s="176"/>
      <c r="M168" s="182"/>
      <c r="N168" s="183"/>
      <c r="O168" s="183"/>
      <c r="P168" s="183"/>
      <c r="Q168" s="183"/>
      <c r="R168" s="183"/>
      <c r="S168" s="183"/>
      <c r="T168" s="18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78" t="s">
        <v>154</v>
      </c>
      <c r="AU168" s="178" t="s">
        <v>82</v>
      </c>
      <c r="AV168" s="13" t="s">
        <v>82</v>
      </c>
      <c r="AW168" s="13" t="s">
        <v>33</v>
      </c>
      <c r="AX168" s="13" t="s">
        <v>72</v>
      </c>
      <c r="AY168" s="178" t="s">
        <v>145</v>
      </c>
    </row>
    <row r="169" spans="1:51" s="14" customFormat="1" ht="12">
      <c r="A169" s="14"/>
      <c r="B169" s="185"/>
      <c r="C169" s="14"/>
      <c r="D169" s="177" t="s">
        <v>154</v>
      </c>
      <c r="E169" s="186" t="s">
        <v>3</v>
      </c>
      <c r="F169" s="187" t="s">
        <v>203</v>
      </c>
      <c r="G169" s="14"/>
      <c r="H169" s="186" t="s">
        <v>3</v>
      </c>
      <c r="I169" s="188"/>
      <c r="J169" s="14"/>
      <c r="K169" s="14"/>
      <c r="L169" s="185"/>
      <c r="M169" s="189"/>
      <c r="N169" s="190"/>
      <c r="O169" s="190"/>
      <c r="P169" s="190"/>
      <c r="Q169" s="190"/>
      <c r="R169" s="190"/>
      <c r="S169" s="190"/>
      <c r="T169" s="19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186" t="s">
        <v>154</v>
      </c>
      <c r="AU169" s="186" t="s">
        <v>82</v>
      </c>
      <c r="AV169" s="14" t="s">
        <v>80</v>
      </c>
      <c r="AW169" s="14" t="s">
        <v>33</v>
      </c>
      <c r="AX169" s="14" t="s">
        <v>72</v>
      </c>
      <c r="AY169" s="186" t="s">
        <v>145</v>
      </c>
    </row>
    <row r="170" spans="1:51" s="13" customFormat="1" ht="12">
      <c r="A170" s="13"/>
      <c r="B170" s="176"/>
      <c r="C170" s="13"/>
      <c r="D170" s="177" t="s">
        <v>154</v>
      </c>
      <c r="E170" s="178" t="s">
        <v>3</v>
      </c>
      <c r="F170" s="179" t="s">
        <v>249</v>
      </c>
      <c r="G170" s="13"/>
      <c r="H170" s="180">
        <v>1.65</v>
      </c>
      <c r="I170" s="181"/>
      <c r="J170" s="13"/>
      <c r="K170" s="13"/>
      <c r="L170" s="176"/>
      <c r="M170" s="182"/>
      <c r="N170" s="183"/>
      <c r="O170" s="183"/>
      <c r="P170" s="183"/>
      <c r="Q170" s="183"/>
      <c r="R170" s="183"/>
      <c r="S170" s="183"/>
      <c r="T170" s="18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78" t="s">
        <v>154</v>
      </c>
      <c r="AU170" s="178" t="s">
        <v>82</v>
      </c>
      <c r="AV170" s="13" t="s">
        <v>82</v>
      </c>
      <c r="AW170" s="13" t="s">
        <v>33</v>
      </c>
      <c r="AX170" s="13" t="s">
        <v>72</v>
      </c>
      <c r="AY170" s="178" t="s">
        <v>145</v>
      </c>
    </row>
    <row r="171" spans="1:51" s="15" customFormat="1" ht="12">
      <c r="A171" s="15"/>
      <c r="B171" s="192"/>
      <c r="C171" s="15"/>
      <c r="D171" s="177" t="s">
        <v>154</v>
      </c>
      <c r="E171" s="193" t="s">
        <v>3</v>
      </c>
      <c r="F171" s="194" t="s">
        <v>176</v>
      </c>
      <c r="G171" s="15"/>
      <c r="H171" s="195">
        <v>11.382</v>
      </c>
      <c r="I171" s="196"/>
      <c r="J171" s="15"/>
      <c r="K171" s="15"/>
      <c r="L171" s="192"/>
      <c r="M171" s="197"/>
      <c r="N171" s="198"/>
      <c r="O171" s="198"/>
      <c r="P171" s="198"/>
      <c r="Q171" s="198"/>
      <c r="R171" s="198"/>
      <c r="S171" s="198"/>
      <c r="T171" s="199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193" t="s">
        <v>154</v>
      </c>
      <c r="AU171" s="193" t="s">
        <v>82</v>
      </c>
      <c r="AV171" s="15" t="s">
        <v>160</v>
      </c>
      <c r="AW171" s="15" t="s">
        <v>33</v>
      </c>
      <c r="AX171" s="15" t="s">
        <v>72</v>
      </c>
      <c r="AY171" s="193" t="s">
        <v>145</v>
      </c>
    </row>
    <row r="172" spans="1:51" s="13" customFormat="1" ht="12">
      <c r="A172" s="13"/>
      <c r="B172" s="176"/>
      <c r="C172" s="13"/>
      <c r="D172" s="177" t="s">
        <v>154</v>
      </c>
      <c r="E172" s="178" t="s">
        <v>3</v>
      </c>
      <c r="F172" s="179" t="s">
        <v>253</v>
      </c>
      <c r="G172" s="13"/>
      <c r="H172" s="180">
        <v>0.414</v>
      </c>
      <c r="I172" s="181"/>
      <c r="J172" s="13"/>
      <c r="K172" s="13"/>
      <c r="L172" s="176"/>
      <c r="M172" s="182"/>
      <c r="N172" s="183"/>
      <c r="O172" s="183"/>
      <c r="P172" s="183"/>
      <c r="Q172" s="183"/>
      <c r="R172" s="183"/>
      <c r="S172" s="183"/>
      <c r="T172" s="18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78" t="s">
        <v>154</v>
      </c>
      <c r="AU172" s="178" t="s">
        <v>82</v>
      </c>
      <c r="AV172" s="13" t="s">
        <v>82</v>
      </c>
      <c r="AW172" s="13" t="s">
        <v>33</v>
      </c>
      <c r="AX172" s="13" t="s">
        <v>72</v>
      </c>
      <c r="AY172" s="178" t="s">
        <v>145</v>
      </c>
    </row>
    <row r="173" spans="1:51" s="15" customFormat="1" ht="12">
      <c r="A173" s="15"/>
      <c r="B173" s="192"/>
      <c r="C173" s="15"/>
      <c r="D173" s="177" t="s">
        <v>154</v>
      </c>
      <c r="E173" s="193" t="s">
        <v>3</v>
      </c>
      <c r="F173" s="194" t="s">
        <v>176</v>
      </c>
      <c r="G173" s="15"/>
      <c r="H173" s="195">
        <v>0.414</v>
      </c>
      <c r="I173" s="196"/>
      <c r="J173" s="15"/>
      <c r="K173" s="15"/>
      <c r="L173" s="192"/>
      <c r="M173" s="197"/>
      <c r="N173" s="198"/>
      <c r="O173" s="198"/>
      <c r="P173" s="198"/>
      <c r="Q173" s="198"/>
      <c r="R173" s="198"/>
      <c r="S173" s="198"/>
      <c r="T173" s="199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193" t="s">
        <v>154</v>
      </c>
      <c r="AU173" s="193" t="s">
        <v>82</v>
      </c>
      <c r="AV173" s="15" t="s">
        <v>160</v>
      </c>
      <c r="AW173" s="15" t="s">
        <v>33</v>
      </c>
      <c r="AX173" s="15" t="s">
        <v>72</v>
      </c>
      <c r="AY173" s="193" t="s">
        <v>145</v>
      </c>
    </row>
    <row r="174" spans="1:51" s="16" customFormat="1" ht="12">
      <c r="A174" s="16"/>
      <c r="B174" s="200"/>
      <c r="C174" s="16"/>
      <c r="D174" s="177" t="s">
        <v>154</v>
      </c>
      <c r="E174" s="201" t="s">
        <v>3</v>
      </c>
      <c r="F174" s="202" t="s">
        <v>186</v>
      </c>
      <c r="G174" s="16"/>
      <c r="H174" s="203">
        <v>11.796</v>
      </c>
      <c r="I174" s="204"/>
      <c r="J174" s="16"/>
      <c r="K174" s="16"/>
      <c r="L174" s="200"/>
      <c r="M174" s="205"/>
      <c r="N174" s="206"/>
      <c r="O174" s="206"/>
      <c r="P174" s="206"/>
      <c r="Q174" s="206"/>
      <c r="R174" s="206"/>
      <c r="S174" s="206"/>
      <c r="T174" s="207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T174" s="201" t="s">
        <v>154</v>
      </c>
      <c r="AU174" s="201" t="s">
        <v>82</v>
      </c>
      <c r="AV174" s="16" t="s">
        <v>152</v>
      </c>
      <c r="AW174" s="16" t="s">
        <v>33</v>
      </c>
      <c r="AX174" s="16" t="s">
        <v>80</v>
      </c>
      <c r="AY174" s="201" t="s">
        <v>145</v>
      </c>
    </row>
    <row r="175" spans="1:65" s="2" customFormat="1" ht="16.5" customHeight="1">
      <c r="A175" s="39"/>
      <c r="B175" s="162"/>
      <c r="C175" s="163" t="s">
        <v>9</v>
      </c>
      <c r="D175" s="163" t="s">
        <v>147</v>
      </c>
      <c r="E175" s="164" t="s">
        <v>254</v>
      </c>
      <c r="F175" s="165" t="s">
        <v>255</v>
      </c>
      <c r="G175" s="166" t="s">
        <v>150</v>
      </c>
      <c r="H175" s="167">
        <v>11.032</v>
      </c>
      <c r="I175" s="168"/>
      <c r="J175" s="169">
        <f>ROUND(I175*H175,2)</f>
        <v>0</v>
      </c>
      <c r="K175" s="165" t="s">
        <v>151</v>
      </c>
      <c r="L175" s="40"/>
      <c r="M175" s="170" t="s">
        <v>3</v>
      </c>
      <c r="N175" s="171" t="s">
        <v>43</v>
      </c>
      <c r="O175" s="73"/>
      <c r="P175" s="172">
        <f>O175*H175</f>
        <v>0</v>
      </c>
      <c r="Q175" s="172">
        <v>0.00264</v>
      </c>
      <c r="R175" s="172">
        <f>Q175*H175</f>
        <v>0.02912448</v>
      </c>
      <c r="S175" s="172">
        <v>0</v>
      </c>
      <c r="T175" s="17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174" t="s">
        <v>152</v>
      </c>
      <c r="AT175" s="174" t="s">
        <v>147</v>
      </c>
      <c r="AU175" s="174" t="s">
        <v>82</v>
      </c>
      <c r="AY175" s="20" t="s">
        <v>145</v>
      </c>
      <c r="BE175" s="175">
        <f>IF(N175="základní",J175,0)</f>
        <v>0</v>
      </c>
      <c r="BF175" s="175">
        <f>IF(N175="snížená",J175,0)</f>
        <v>0</v>
      </c>
      <c r="BG175" s="175">
        <f>IF(N175="zákl. přenesená",J175,0)</f>
        <v>0</v>
      </c>
      <c r="BH175" s="175">
        <f>IF(N175="sníž. přenesená",J175,0)</f>
        <v>0</v>
      </c>
      <c r="BI175" s="175">
        <f>IF(N175="nulová",J175,0)</f>
        <v>0</v>
      </c>
      <c r="BJ175" s="20" t="s">
        <v>80</v>
      </c>
      <c r="BK175" s="175">
        <f>ROUND(I175*H175,2)</f>
        <v>0</v>
      </c>
      <c r="BL175" s="20" t="s">
        <v>152</v>
      </c>
      <c r="BM175" s="174" t="s">
        <v>256</v>
      </c>
    </row>
    <row r="176" spans="1:51" s="14" customFormat="1" ht="12">
      <c r="A176" s="14"/>
      <c r="B176" s="185"/>
      <c r="C176" s="14"/>
      <c r="D176" s="177" t="s">
        <v>154</v>
      </c>
      <c r="E176" s="186" t="s">
        <v>3</v>
      </c>
      <c r="F176" s="187" t="s">
        <v>244</v>
      </c>
      <c r="G176" s="14"/>
      <c r="H176" s="186" t="s">
        <v>3</v>
      </c>
      <c r="I176" s="188"/>
      <c r="J176" s="14"/>
      <c r="K176" s="14"/>
      <c r="L176" s="185"/>
      <c r="M176" s="189"/>
      <c r="N176" s="190"/>
      <c r="O176" s="190"/>
      <c r="P176" s="190"/>
      <c r="Q176" s="190"/>
      <c r="R176" s="190"/>
      <c r="S176" s="190"/>
      <c r="T176" s="191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186" t="s">
        <v>154</v>
      </c>
      <c r="AU176" s="186" t="s">
        <v>82</v>
      </c>
      <c r="AV176" s="14" t="s">
        <v>80</v>
      </c>
      <c r="AW176" s="14" t="s">
        <v>33</v>
      </c>
      <c r="AX176" s="14" t="s">
        <v>72</v>
      </c>
      <c r="AY176" s="186" t="s">
        <v>145</v>
      </c>
    </row>
    <row r="177" spans="1:51" s="14" customFormat="1" ht="12">
      <c r="A177" s="14"/>
      <c r="B177" s="185"/>
      <c r="C177" s="14"/>
      <c r="D177" s="177" t="s">
        <v>154</v>
      </c>
      <c r="E177" s="186" t="s">
        <v>3</v>
      </c>
      <c r="F177" s="187" t="s">
        <v>192</v>
      </c>
      <c r="G177" s="14"/>
      <c r="H177" s="186" t="s">
        <v>3</v>
      </c>
      <c r="I177" s="188"/>
      <c r="J177" s="14"/>
      <c r="K177" s="14"/>
      <c r="L177" s="185"/>
      <c r="M177" s="189"/>
      <c r="N177" s="190"/>
      <c r="O177" s="190"/>
      <c r="P177" s="190"/>
      <c r="Q177" s="190"/>
      <c r="R177" s="190"/>
      <c r="S177" s="190"/>
      <c r="T177" s="19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186" t="s">
        <v>154</v>
      </c>
      <c r="AU177" s="186" t="s">
        <v>82</v>
      </c>
      <c r="AV177" s="14" t="s">
        <v>80</v>
      </c>
      <c r="AW177" s="14" t="s">
        <v>33</v>
      </c>
      <c r="AX177" s="14" t="s">
        <v>72</v>
      </c>
      <c r="AY177" s="186" t="s">
        <v>145</v>
      </c>
    </row>
    <row r="178" spans="1:51" s="13" customFormat="1" ht="12">
      <c r="A178" s="13"/>
      <c r="B178" s="176"/>
      <c r="C178" s="13"/>
      <c r="D178" s="177" t="s">
        <v>154</v>
      </c>
      <c r="E178" s="178" t="s">
        <v>3</v>
      </c>
      <c r="F178" s="179" t="s">
        <v>257</v>
      </c>
      <c r="G178" s="13"/>
      <c r="H178" s="180">
        <v>0.6</v>
      </c>
      <c r="I178" s="181"/>
      <c r="J178" s="13"/>
      <c r="K178" s="13"/>
      <c r="L178" s="176"/>
      <c r="M178" s="182"/>
      <c r="N178" s="183"/>
      <c r="O178" s="183"/>
      <c r="P178" s="183"/>
      <c r="Q178" s="183"/>
      <c r="R178" s="183"/>
      <c r="S178" s="183"/>
      <c r="T178" s="18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78" t="s">
        <v>154</v>
      </c>
      <c r="AU178" s="178" t="s">
        <v>82</v>
      </c>
      <c r="AV178" s="13" t="s">
        <v>82</v>
      </c>
      <c r="AW178" s="13" t="s">
        <v>33</v>
      </c>
      <c r="AX178" s="13" t="s">
        <v>72</v>
      </c>
      <c r="AY178" s="178" t="s">
        <v>145</v>
      </c>
    </row>
    <row r="179" spans="1:51" s="13" customFormat="1" ht="12">
      <c r="A179" s="13"/>
      <c r="B179" s="176"/>
      <c r="C179" s="13"/>
      <c r="D179" s="177" t="s">
        <v>154</v>
      </c>
      <c r="E179" s="178" t="s">
        <v>3</v>
      </c>
      <c r="F179" s="179" t="s">
        <v>258</v>
      </c>
      <c r="G179" s="13"/>
      <c r="H179" s="180">
        <v>0.4</v>
      </c>
      <c r="I179" s="181"/>
      <c r="J179" s="13"/>
      <c r="K179" s="13"/>
      <c r="L179" s="176"/>
      <c r="M179" s="182"/>
      <c r="N179" s="183"/>
      <c r="O179" s="183"/>
      <c r="P179" s="183"/>
      <c r="Q179" s="183"/>
      <c r="R179" s="183"/>
      <c r="S179" s="183"/>
      <c r="T179" s="18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78" t="s">
        <v>154</v>
      </c>
      <c r="AU179" s="178" t="s">
        <v>82</v>
      </c>
      <c r="AV179" s="13" t="s">
        <v>82</v>
      </c>
      <c r="AW179" s="13" t="s">
        <v>33</v>
      </c>
      <c r="AX179" s="13" t="s">
        <v>72</v>
      </c>
      <c r="AY179" s="178" t="s">
        <v>145</v>
      </c>
    </row>
    <row r="180" spans="1:51" s="13" customFormat="1" ht="12">
      <c r="A180" s="13"/>
      <c r="B180" s="176"/>
      <c r="C180" s="13"/>
      <c r="D180" s="177" t="s">
        <v>154</v>
      </c>
      <c r="E180" s="178" t="s">
        <v>3</v>
      </c>
      <c r="F180" s="179" t="s">
        <v>259</v>
      </c>
      <c r="G180" s="13"/>
      <c r="H180" s="180">
        <v>0.592</v>
      </c>
      <c r="I180" s="181"/>
      <c r="J180" s="13"/>
      <c r="K180" s="13"/>
      <c r="L180" s="176"/>
      <c r="M180" s="182"/>
      <c r="N180" s="183"/>
      <c r="O180" s="183"/>
      <c r="P180" s="183"/>
      <c r="Q180" s="183"/>
      <c r="R180" s="183"/>
      <c r="S180" s="183"/>
      <c r="T180" s="18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78" t="s">
        <v>154</v>
      </c>
      <c r="AU180" s="178" t="s">
        <v>82</v>
      </c>
      <c r="AV180" s="13" t="s">
        <v>82</v>
      </c>
      <c r="AW180" s="13" t="s">
        <v>33</v>
      </c>
      <c r="AX180" s="13" t="s">
        <v>72</v>
      </c>
      <c r="AY180" s="178" t="s">
        <v>145</v>
      </c>
    </row>
    <row r="181" spans="1:51" s="13" customFormat="1" ht="12">
      <c r="A181" s="13"/>
      <c r="B181" s="176"/>
      <c r="C181" s="13"/>
      <c r="D181" s="177" t="s">
        <v>154</v>
      </c>
      <c r="E181" s="178" t="s">
        <v>3</v>
      </c>
      <c r="F181" s="179" t="s">
        <v>260</v>
      </c>
      <c r="G181" s="13"/>
      <c r="H181" s="180">
        <v>1.6</v>
      </c>
      <c r="I181" s="181"/>
      <c r="J181" s="13"/>
      <c r="K181" s="13"/>
      <c r="L181" s="176"/>
      <c r="M181" s="182"/>
      <c r="N181" s="183"/>
      <c r="O181" s="183"/>
      <c r="P181" s="183"/>
      <c r="Q181" s="183"/>
      <c r="R181" s="183"/>
      <c r="S181" s="183"/>
      <c r="T181" s="18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78" t="s">
        <v>154</v>
      </c>
      <c r="AU181" s="178" t="s">
        <v>82</v>
      </c>
      <c r="AV181" s="13" t="s">
        <v>82</v>
      </c>
      <c r="AW181" s="13" t="s">
        <v>33</v>
      </c>
      <c r="AX181" s="13" t="s">
        <v>72</v>
      </c>
      <c r="AY181" s="178" t="s">
        <v>145</v>
      </c>
    </row>
    <row r="182" spans="1:51" s="14" customFormat="1" ht="12">
      <c r="A182" s="14"/>
      <c r="B182" s="185"/>
      <c r="C182" s="14"/>
      <c r="D182" s="177" t="s">
        <v>154</v>
      </c>
      <c r="E182" s="186" t="s">
        <v>3</v>
      </c>
      <c r="F182" s="187" t="s">
        <v>197</v>
      </c>
      <c r="G182" s="14"/>
      <c r="H182" s="186" t="s">
        <v>3</v>
      </c>
      <c r="I182" s="188"/>
      <c r="J182" s="14"/>
      <c r="K182" s="14"/>
      <c r="L182" s="185"/>
      <c r="M182" s="189"/>
      <c r="N182" s="190"/>
      <c r="O182" s="190"/>
      <c r="P182" s="190"/>
      <c r="Q182" s="190"/>
      <c r="R182" s="190"/>
      <c r="S182" s="190"/>
      <c r="T182" s="19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186" t="s">
        <v>154</v>
      </c>
      <c r="AU182" s="186" t="s">
        <v>82</v>
      </c>
      <c r="AV182" s="14" t="s">
        <v>80</v>
      </c>
      <c r="AW182" s="14" t="s">
        <v>33</v>
      </c>
      <c r="AX182" s="14" t="s">
        <v>72</v>
      </c>
      <c r="AY182" s="186" t="s">
        <v>145</v>
      </c>
    </row>
    <row r="183" spans="1:51" s="13" customFormat="1" ht="12">
      <c r="A183" s="13"/>
      <c r="B183" s="176"/>
      <c r="C183" s="13"/>
      <c r="D183" s="177" t="s">
        <v>154</v>
      </c>
      <c r="E183" s="178" t="s">
        <v>3</v>
      </c>
      <c r="F183" s="179" t="s">
        <v>260</v>
      </c>
      <c r="G183" s="13"/>
      <c r="H183" s="180">
        <v>1.6</v>
      </c>
      <c r="I183" s="181"/>
      <c r="J183" s="13"/>
      <c r="K183" s="13"/>
      <c r="L183" s="176"/>
      <c r="M183" s="182"/>
      <c r="N183" s="183"/>
      <c r="O183" s="183"/>
      <c r="P183" s="183"/>
      <c r="Q183" s="183"/>
      <c r="R183" s="183"/>
      <c r="S183" s="183"/>
      <c r="T183" s="18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78" t="s">
        <v>154</v>
      </c>
      <c r="AU183" s="178" t="s">
        <v>82</v>
      </c>
      <c r="AV183" s="13" t="s">
        <v>82</v>
      </c>
      <c r="AW183" s="13" t="s">
        <v>33</v>
      </c>
      <c r="AX183" s="13" t="s">
        <v>72</v>
      </c>
      <c r="AY183" s="178" t="s">
        <v>145</v>
      </c>
    </row>
    <row r="184" spans="1:51" s="13" customFormat="1" ht="12">
      <c r="A184" s="13"/>
      <c r="B184" s="176"/>
      <c r="C184" s="13"/>
      <c r="D184" s="177" t="s">
        <v>154</v>
      </c>
      <c r="E184" s="178" t="s">
        <v>3</v>
      </c>
      <c r="F184" s="179" t="s">
        <v>261</v>
      </c>
      <c r="G184" s="13"/>
      <c r="H184" s="180">
        <v>0.56</v>
      </c>
      <c r="I184" s="181"/>
      <c r="J184" s="13"/>
      <c r="K184" s="13"/>
      <c r="L184" s="176"/>
      <c r="M184" s="182"/>
      <c r="N184" s="183"/>
      <c r="O184" s="183"/>
      <c r="P184" s="183"/>
      <c r="Q184" s="183"/>
      <c r="R184" s="183"/>
      <c r="S184" s="183"/>
      <c r="T184" s="18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78" t="s">
        <v>154</v>
      </c>
      <c r="AU184" s="178" t="s">
        <v>82</v>
      </c>
      <c r="AV184" s="13" t="s">
        <v>82</v>
      </c>
      <c r="AW184" s="13" t="s">
        <v>33</v>
      </c>
      <c r="AX184" s="13" t="s">
        <v>72</v>
      </c>
      <c r="AY184" s="178" t="s">
        <v>145</v>
      </c>
    </row>
    <row r="185" spans="1:51" s="14" customFormat="1" ht="12">
      <c r="A185" s="14"/>
      <c r="B185" s="185"/>
      <c r="C185" s="14"/>
      <c r="D185" s="177" t="s">
        <v>154</v>
      </c>
      <c r="E185" s="186" t="s">
        <v>3</v>
      </c>
      <c r="F185" s="187" t="s">
        <v>200</v>
      </c>
      <c r="G185" s="14"/>
      <c r="H185" s="186" t="s">
        <v>3</v>
      </c>
      <c r="I185" s="188"/>
      <c r="J185" s="14"/>
      <c r="K185" s="14"/>
      <c r="L185" s="185"/>
      <c r="M185" s="189"/>
      <c r="N185" s="190"/>
      <c r="O185" s="190"/>
      <c r="P185" s="190"/>
      <c r="Q185" s="190"/>
      <c r="R185" s="190"/>
      <c r="S185" s="190"/>
      <c r="T185" s="191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186" t="s">
        <v>154</v>
      </c>
      <c r="AU185" s="186" t="s">
        <v>82</v>
      </c>
      <c r="AV185" s="14" t="s">
        <v>80</v>
      </c>
      <c r="AW185" s="14" t="s">
        <v>33</v>
      </c>
      <c r="AX185" s="14" t="s">
        <v>72</v>
      </c>
      <c r="AY185" s="186" t="s">
        <v>145</v>
      </c>
    </row>
    <row r="186" spans="1:51" s="13" customFormat="1" ht="12">
      <c r="A186" s="13"/>
      <c r="B186" s="176"/>
      <c r="C186" s="13"/>
      <c r="D186" s="177" t="s">
        <v>154</v>
      </c>
      <c r="E186" s="178" t="s">
        <v>3</v>
      </c>
      <c r="F186" s="179" t="s">
        <v>262</v>
      </c>
      <c r="G186" s="13"/>
      <c r="H186" s="180">
        <v>1.68</v>
      </c>
      <c r="I186" s="181"/>
      <c r="J186" s="13"/>
      <c r="K186" s="13"/>
      <c r="L186" s="176"/>
      <c r="M186" s="182"/>
      <c r="N186" s="183"/>
      <c r="O186" s="183"/>
      <c r="P186" s="183"/>
      <c r="Q186" s="183"/>
      <c r="R186" s="183"/>
      <c r="S186" s="183"/>
      <c r="T186" s="18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78" t="s">
        <v>154</v>
      </c>
      <c r="AU186" s="178" t="s">
        <v>82</v>
      </c>
      <c r="AV186" s="13" t="s">
        <v>82</v>
      </c>
      <c r="AW186" s="13" t="s">
        <v>33</v>
      </c>
      <c r="AX186" s="13" t="s">
        <v>72</v>
      </c>
      <c r="AY186" s="178" t="s">
        <v>145</v>
      </c>
    </row>
    <row r="187" spans="1:51" s="13" customFormat="1" ht="12">
      <c r="A187" s="13"/>
      <c r="B187" s="176"/>
      <c r="C187" s="13"/>
      <c r="D187" s="177" t="s">
        <v>154</v>
      </c>
      <c r="E187" s="178" t="s">
        <v>3</v>
      </c>
      <c r="F187" s="179" t="s">
        <v>263</v>
      </c>
      <c r="G187" s="13"/>
      <c r="H187" s="180">
        <v>2.4</v>
      </c>
      <c r="I187" s="181"/>
      <c r="J187" s="13"/>
      <c r="K187" s="13"/>
      <c r="L187" s="176"/>
      <c r="M187" s="182"/>
      <c r="N187" s="183"/>
      <c r="O187" s="183"/>
      <c r="P187" s="183"/>
      <c r="Q187" s="183"/>
      <c r="R187" s="183"/>
      <c r="S187" s="183"/>
      <c r="T187" s="18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78" t="s">
        <v>154</v>
      </c>
      <c r="AU187" s="178" t="s">
        <v>82</v>
      </c>
      <c r="AV187" s="13" t="s">
        <v>82</v>
      </c>
      <c r="AW187" s="13" t="s">
        <v>33</v>
      </c>
      <c r="AX187" s="13" t="s">
        <v>72</v>
      </c>
      <c r="AY187" s="178" t="s">
        <v>145</v>
      </c>
    </row>
    <row r="188" spans="1:51" s="14" customFormat="1" ht="12">
      <c r="A188" s="14"/>
      <c r="B188" s="185"/>
      <c r="C188" s="14"/>
      <c r="D188" s="177" t="s">
        <v>154</v>
      </c>
      <c r="E188" s="186" t="s">
        <v>3</v>
      </c>
      <c r="F188" s="187" t="s">
        <v>203</v>
      </c>
      <c r="G188" s="14"/>
      <c r="H188" s="186" t="s">
        <v>3</v>
      </c>
      <c r="I188" s="188"/>
      <c r="J188" s="14"/>
      <c r="K188" s="14"/>
      <c r="L188" s="185"/>
      <c r="M188" s="189"/>
      <c r="N188" s="190"/>
      <c r="O188" s="190"/>
      <c r="P188" s="190"/>
      <c r="Q188" s="190"/>
      <c r="R188" s="190"/>
      <c r="S188" s="190"/>
      <c r="T188" s="191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186" t="s">
        <v>154</v>
      </c>
      <c r="AU188" s="186" t="s">
        <v>82</v>
      </c>
      <c r="AV188" s="14" t="s">
        <v>80</v>
      </c>
      <c r="AW188" s="14" t="s">
        <v>33</v>
      </c>
      <c r="AX188" s="14" t="s">
        <v>72</v>
      </c>
      <c r="AY188" s="186" t="s">
        <v>145</v>
      </c>
    </row>
    <row r="189" spans="1:51" s="13" customFormat="1" ht="12">
      <c r="A189" s="13"/>
      <c r="B189" s="176"/>
      <c r="C189" s="13"/>
      <c r="D189" s="177" t="s">
        <v>154</v>
      </c>
      <c r="E189" s="178" t="s">
        <v>3</v>
      </c>
      <c r="F189" s="179" t="s">
        <v>260</v>
      </c>
      <c r="G189" s="13"/>
      <c r="H189" s="180">
        <v>1.6</v>
      </c>
      <c r="I189" s="181"/>
      <c r="J189" s="13"/>
      <c r="K189" s="13"/>
      <c r="L189" s="176"/>
      <c r="M189" s="182"/>
      <c r="N189" s="183"/>
      <c r="O189" s="183"/>
      <c r="P189" s="183"/>
      <c r="Q189" s="183"/>
      <c r="R189" s="183"/>
      <c r="S189" s="183"/>
      <c r="T189" s="18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78" t="s">
        <v>154</v>
      </c>
      <c r="AU189" s="178" t="s">
        <v>82</v>
      </c>
      <c r="AV189" s="13" t="s">
        <v>82</v>
      </c>
      <c r="AW189" s="13" t="s">
        <v>33</v>
      </c>
      <c r="AX189" s="13" t="s">
        <v>72</v>
      </c>
      <c r="AY189" s="178" t="s">
        <v>145</v>
      </c>
    </row>
    <row r="190" spans="1:51" s="16" customFormat="1" ht="12">
      <c r="A190" s="16"/>
      <c r="B190" s="200"/>
      <c r="C190" s="16"/>
      <c r="D190" s="177" t="s">
        <v>154</v>
      </c>
      <c r="E190" s="201" t="s">
        <v>3</v>
      </c>
      <c r="F190" s="202" t="s">
        <v>186</v>
      </c>
      <c r="G190" s="16"/>
      <c r="H190" s="203">
        <v>11.032</v>
      </c>
      <c r="I190" s="204"/>
      <c r="J190" s="16"/>
      <c r="K190" s="16"/>
      <c r="L190" s="200"/>
      <c r="M190" s="205"/>
      <c r="N190" s="206"/>
      <c r="O190" s="206"/>
      <c r="P190" s="206"/>
      <c r="Q190" s="206"/>
      <c r="R190" s="206"/>
      <c r="S190" s="206"/>
      <c r="T190" s="207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T190" s="201" t="s">
        <v>154</v>
      </c>
      <c r="AU190" s="201" t="s">
        <v>82</v>
      </c>
      <c r="AV190" s="16" t="s">
        <v>152</v>
      </c>
      <c r="AW190" s="16" t="s">
        <v>33</v>
      </c>
      <c r="AX190" s="16" t="s">
        <v>80</v>
      </c>
      <c r="AY190" s="201" t="s">
        <v>145</v>
      </c>
    </row>
    <row r="191" spans="1:65" s="2" customFormat="1" ht="16.5" customHeight="1">
      <c r="A191" s="39"/>
      <c r="B191" s="162"/>
      <c r="C191" s="163" t="s">
        <v>264</v>
      </c>
      <c r="D191" s="163" t="s">
        <v>147</v>
      </c>
      <c r="E191" s="164" t="s">
        <v>265</v>
      </c>
      <c r="F191" s="165" t="s">
        <v>266</v>
      </c>
      <c r="G191" s="166" t="s">
        <v>150</v>
      </c>
      <c r="H191" s="167">
        <v>11.032</v>
      </c>
      <c r="I191" s="168"/>
      <c r="J191" s="169">
        <f>ROUND(I191*H191,2)</f>
        <v>0</v>
      </c>
      <c r="K191" s="165" t="s">
        <v>151</v>
      </c>
      <c r="L191" s="40"/>
      <c r="M191" s="170" t="s">
        <v>3</v>
      </c>
      <c r="N191" s="171" t="s">
        <v>43</v>
      </c>
      <c r="O191" s="73"/>
      <c r="P191" s="172">
        <f>O191*H191</f>
        <v>0</v>
      </c>
      <c r="Q191" s="172">
        <v>0</v>
      </c>
      <c r="R191" s="172">
        <f>Q191*H191</f>
        <v>0</v>
      </c>
      <c r="S191" s="172">
        <v>0</v>
      </c>
      <c r="T191" s="17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174" t="s">
        <v>152</v>
      </c>
      <c r="AT191" s="174" t="s">
        <v>147</v>
      </c>
      <c r="AU191" s="174" t="s">
        <v>82</v>
      </c>
      <c r="AY191" s="20" t="s">
        <v>145</v>
      </c>
      <c r="BE191" s="175">
        <f>IF(N191="základní",J191,0)</f>
        <v>0</v>
      </c>
      <c r="BF191" s="175">
        <f>IF(N191="snížená",J191,0)</f>
        <v>0</v>
      </c>
      <c r="BG191" s="175">
        <f>IF(N191="zákl. přenesená",J191,0)</f>
        <v>0</v>
      </c>
      <c r="BH191" s="175">
        <f>IF(N191="sníž. přenesená",J191,0)</f>
        <v>0</v>
      </c>
      <c r="BI191" s="175">
        <f>IF(N191="nulová",J191,0)</f>
        <v>0</v>
      </c>
      <c r="BJ191" s="20" t="s">
        <v>80</v>
      </c>
      <c r="BK191" s="175">
        <f>ROUND(I191*H191,2)</f>
        <v>0</v>
      </c>
      <c r="BL191" s="20" t="s">
        <v>152</v>
      </c>
      <c r="BM191" s="174" t="s">
        <v>267</v>
      </c>
    </row>
    <row r="192" spans="1:63" s="12" customFormat="1" ht="22.8" customHeight="1">
      <c r="A192" s="12"/>
      <c r="B192" s="149"/>
      <c r="C192" s="12"/>
      <c r="D192" s="150" t="s">
        <v>71</v>
      </c>
      <c r="E192" s="160" t="s">
        <v>160</v>
      </c>
      <c r="F192" s="160" t="s">
        <v>268</v>
      </c>
      <c r="G192" s="12"/>
      <c r="H192" s="12"/>
      <c r="I192" s="152"/>
      <c r="J192" s="161">
        <f>BK192</f>
        <v>0</v>
      </c>
      <c r="K192" s="12"/>
      <c r="L192" s="149"/>
      <c r="M192" s="154"/>
      <c r="N192" s="155"/>
      <c r="O192" s="155"/>
      <c r="P192" s="156">
        <f>SUM(P193:P200)</f>
        <v>0</v>
      </c>
      <c r="Q192" s="155"/>
      <c r="R192" s="156">
        <f>SUM(R193:R200)</f>
        <v>0.27219983999999997</v>
      </c>
      <c r="S192" s="155"/>
      <c r="T192" s="157">
        <f>SUM(T193:T200)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150" t="s">
        <v>80</v>
      </c>
      <c r="AT192" s="158" t="s">
        <v>71</v>
      </c>
      <c r="AU192" s="158" t="s">
        <v>80</v>
      </c>
      <c r="AY192" s="150" t="s">
        <v>145</v>
      </c>
      <c r="BK192" s="159">
        <f>SUM(BK193:BK200)</f>
        <v>0</v>
      </c>
    </row>
    <row r="193" spans="1:65" s="2" customFormat="1" ht="16.5" customHeight="1">
      <c r="A193" s="39"/>
      <c r="B193" s="162"/>
      <c r="C193" s="163" t="s">
        <v>269</v>
      </c>
      <c r="D193" s="163" t="s">
        <v>147</v>
      </c>
      <c r="E193" s="164" t="s">
        <v>270</v>
      </c>
      <c r="F193" s="165" t="s">
        <v>271</v>
      </c>
      <c r="G193" s="166" t="s">
        <v>237</v>
      </c>
      <c r="H193" s="167">
        <v>66.52</v>
      </c>
      <c r="I193" s="168"/>
      <c r="J193" s="169">
        <f>ROUND(I193*H193,2)</f>
        <v>0</v>
      </c>
      <c r="K193" s="165" t="s">
        <v>151</v>
      </c>
      <c r="L193" s="40"/>
      <c r="M193" s="170" t="s">
        <v>3</v>
      </c>
      <c r="N193" s="171" t="s">
        <v>43</v>
      </c>
      <c r="O193" s="73"/>
      <c r="P193" s="172">
        <f>O193*H193</f>
        <v>0</v>
      </c>
      <c r="Q193" s="172">
        <v>0</v>
      </c>
      <c r="R193" s="172">
        <f>Q193*H193</f>
        <v>0</v>
      </c>
      <c r="S193" s="172">
        <v>0</v>
      </c>
      <c r="T193" s="17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174" t="s">
        <v>152</v>
      </c>
      <c r="AT193" s="174" t="s">
        <v>147</v>
      </c>
      <c r="AU193" s="174" t="s">
        <v>82</v>
      </c>
      <c r="AY193" s="20" t="s">
        <v>145</v>
      </c>
      <c r="BE193" s="175">
        <f>IF(N193="základní",J193,0)</f>
        <v>0</v>
      </c>
      <c r="BF193" s="175">
        <f>IF(N193="snížená",J193,0)</f>
        <v>0</v>
      </c>
      <c r="BG193" s="175">
        <f>IF(N193="zákl. přenesená",J193,0)</f>
        <v>0</v>
      </c>
      <c r="BH193" s="175">
        <f>IF(N193="sníž. přenesená",J193,0)</f>
        <v>0</v>
      </c>
      <c r="BI193" s="175">
        <f>IF(N193="nulová",J193,0)</f>
        <v>0</v>
      </c>
      <c r="BJ193" s="20" t="s">
        <v>80</v>
      </c>
      <c r="BK193" s="175">
        <f>ROUND(I193*H193,2)</f>
        <v>0</v>
      </c>
      <c r="BL193" s="20" t="s">
        <v>152</v>
      </c>
      <c r="BM193" s="174" t="s">
        <v>272</v>
      </c>
    </row>
    <row r="194" spans="1:51" s="13" customFormat="1" ht="12">
      <c r="A194" s="13"/>
      <c r="B194" s="176"/>
      <c r="C194" s="13"/>
      <c r="D194" s="177" t="s">
        <v>154</v>
      </c>
      <c r="E194" s="178" t="s">
        <v>3</v>
      </c>
      <c r="F194" s="179" t="s">
        <v>273</v>
      </c>
      <c r="G194" s="13"/>
      <c r="H194" s="180">
        <v>66.52</v>
      </c>
      <c r="I194" s="181"/>
      <c r="J194" s="13"/>
      <c r="K194" s="13"/>
      <c r="L194" s="176"/>
      <c r="M194" s="182"/>
      <c r="N194" s="183"/>
      <c r="O194" s="183"/>
      <c r="P194" s="183"/>
      <c r="Q194" s="183"/>
      <c r="R194" s="183"/>
      <c r="S194" s="183"/>
      <c r="T194" s="18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78" t="s">
        <v>154</v>
      </c>
      <c r="AU194" s="178" t="s">
        <v>82</v>
      </c>
      <c r="AV194" s="13" t="s">
        <v>82</v>
      </c>
      <c r="AW194" s="13" t="s">
        <v>33</v>
      </c>
      <c r="AX194" s="13" t="s">
        <v>80</v>
      </c>
      <c r="AY194" s="178" t="s">
        <v>145</v>
      </c>
    </row>
    <row r="195" spans="1:65" s="2" customFormat="1" ht="16.5" customHeight="1">
      <c r="A195" s="39"/>
      <c r="B195" s="162"/>
      <c r="C195" s="208" t="s">
        <v>274</v>
      </c>
      <c r="D195" s="208" t="s">
        <v>275</v>
      </c>
      <c r="E195" s="209" t="s">
        <v>276</v>
      </c>
      <c r="F195" s="210" t="s">
        <v>277</v>
      </c>
      <c r="G195" s="211" t="s">
        <v>237</v>
      </c>
      <c r="H195" s="212">
        <v>73.172</v>
      </c>
      <c r="I195" s="213"/>
      <c r="J195" s="214">
        <f>ROUND(I195*H195,2)</f>
        <v>0</v>
      </c>
      <c r="K195" s="210" t="s">
        <v>151</v>
      </c>
      <c r="L195" s="215"/>
      <c r="M195" s="216" t="s">
        <v>3</v>
      </c>
      <c r="N195" s="217" t="s">
        <v>43</v>
      </c>
      <c r="O195" s="73"/>
      <c r="P195" s="172">
        <f>O195*H195</f>
        <v>0</v>
      </c>
      <c r="Q195" s="172">
        <v>0.00248</v>
      </c>
      <c r="R195" s="172">
        <f>Q195*H195</f>
        <v>0.18146656</v>
      </c>
      <c r="S195" s="172">
        <v>0</v>
      </c>
      <c r="T195" s="17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174" t="s">
        <v>209</v>
      </c>
      <c r="AT195" s="174" t="s">
        <v>275</v>
      </c>
      <c r="AU195" s="174" t="s">
        <v>82</v>
      </c>
      <c r="AY195" s="20" t="s">
        <v>145</v>
      </c>
      <c r="BE195" s="175">
        <f>IF(N195="základní",J195,0)</f>
        <v>0</v>
      </c>
      <c r="BF195" s="175">
        <f>IF(N195="snížená",J195,0)</f>
        <v>0</v>
      </c>
      <c r="BG195" s="175">
        <f>IF(N195="zákl. přenesená",J195,0)</f>
        <v>0</v>
      </c>
      <c r="BH195" s="175">
        <f>IF(N195="sníž. přenesená",J195,0)</f>
        <v>0</v>
      </c>
      <c r="BI195" s="175">
        <f>IF(N195="nulová",J195,0)</f>
        <v>0</v>
      </c>
      <c r="BJ195" s="20" t="s">
        <v>80</v>
      </c>
      <c r="BK195" s="175">
        <f>ROUND(I195*H195,2)</f>
        <v>0</v>
      </c>
      <c r="BL195" s="20" t="s">
        <v>152</v>
      </c>
      <c r="BM195" s="174" t="s">
        <v>278</v>
      </c>
    </row>
    <row r="196" spans="1:51" s="14" customFormat="1" ht="12">
      <c r="A196" s="14"/>
      <c r="B196" s="185"/>
      <c r="C196" s="14"/>
      <c r="D196" s="177" t="s">
        <v>154</v>
      </c>
      <c r="E196" s="186" t="s">
        <v>3</v>
      </c>
      <c r="F196" s="187" t="s">
        <v>279</v>
      </c>
      <c r="G196" s="14"/>
      <c r="H196" s="186" t="s">
        <v>3</v>
      </c>
      <c r="I196" s="188"/>
      <c r="J196" s="14"/>
      <c r="K196" s="14"/>
      <c r="L196" s="185"/>
      <c r="M196" s="189"/>
      <c r="N196" s="190"/>
      <c r="O196" s="190"/>
      <c r="P196" s="190"/>
      <c r="Q196" s="190"/>
      <c r="R196" s="190"/>
      <c r="S196" s="190"/>
      <c r="T196" s="19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186" t="s">
        <v>154</v>
      </c>
      <c r="AU196" s="186" t="s">
        <v>82</v>
      </c>
      <c r="AV196" s="14" t="s">
        <v>80</v>
      </c>
      <c r="AW196" s="14" t="s">
        <v>33</v>
      </c>
      <c r="AX196" s="14" t="s">
        <v>72</v>
      </c>
      <c r="AY196" s="186" t="s">
        <v>145</v>
      </c>
    </row>
    <row r="197" spans="1:51" s="13" customFormat="1" ht="12">
      <c r="A197" s="13"/>
      <c r="B197" s="176"/>
      <c r="C197" s="13"/>
      <c r="D197" s="177" t="s">
        <v>154</v>
      </c>
      <c r="E197" s="178" t="s">
        <v>3</v>
      </c>
      <c r="F197" s="179" t="s">
        <v>280</v>
      </c>
      <c r="G197" s="13"/>
      <c r="H197" s="180">
        <v>73.172</v>
      </c>
      <c r="I197" s="181"/>
      <c r="J197" s="13"/>
      <c r="K197" s="13"/>
      <c r="L197" s="176"/>
      <c r="M197" s="182"/>
      <c r="N197" s="183"/>
      <c r="O197" s="183"/>
      <c r="P197" s="183"/>
      <c r="Q197" s="183"/>
      <c r="R197" s="183"/>
      <c r="S197" s="183"/>
      <c r="T197" s="18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78" t="s">
        <v>154</v>
      </c>
      <c r="AU197" s="178" t="s">
        <v>82</v>
      </c>
      <c r="AV197" s="13" t="s">
        <v>82</v>
      </c>
      <c r="AW197" s="13" t="s">
        <v>33</v>
      </c>
      <c r="AX197" s="13" t="s">
        <v>80</v>
      </c>
      <c r="AY197" s="178" t="s">
        <v>145</v>
      </c>
    </row>
    <row r="198" spans="1:65" s="2" customFormat="1" ht="16.5" customHeight="1">
      <c r="A198" s="39"/>
      <c r="B198" s="162"/>
      <c r="C198" s="208" t="s">
        <v>281</v>
      </c>
      <c r="D198" s="208" t="s">
        <v>275</v>
      </c>
      <c r="E198" s="209" t="s">
        <v>282</v>
      </c>
      <c r="F198" s="210" t="s">
        <v>283</v>
      </c>
      <c r="G198" s="211" t="s">
        <v>237</v>
      </c>
      <c r="H198" s="212">
        <v>73.172</v>
      </c>
      <c r="I198" s="213"/>
      <c r="J198" s="214">
        <f>ROUND(I198*H198,2)</f>
        <v>0</v>
      </c>
      <c r="K198" s="210" t="s">
        <v>151</v>
      </c>
      <c r="L198" s="215"/>
      <c r="M198" s="216" t="s">
        <v>3</v>
      </c>
      <c r="N198" s="217" t="s">
        <v>43</v>
      </c>
      <c r="O198" s="73"/>
      <c r="P198" s="172">
        <f>O198*H198</f>
        <v>0</v>
      </c>
      <c r="Q198" s="172">
        <v>0.00124</v>
      </c>
      <c r="R198" s="172">
        <f>Q198*H198</f>
        <v>0.09073328</v>
      </c>
      <c r="S198" s="172">
        <v>0</v>
      </c>
      <c r="T198" s="17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174" t="s">
        <v>209</v>
      </c>
      <c r="AT198" s="174" t="s">
        <v>275</v>
      </c>
      <c r="AU198" s="174" t="s">
        <v>82</v>
      </c>
      <c r="AY198" s="20" t="s">
        <v>145</v>
      </c>
      <c r="BE198" s="175">
        <f>IF(N198="základní",J198,0)</f>
        <v>0</v>
      </c>
      <c r="BF198" s="175">
        <f>IF(N198="snížená",J198,0)</f>
        <v>0</v>
      </c>
      <c r="BG198" s="175">
        <f>IF(N198="zákl. přenesená",J198,0)</f>
        <v>0</v>
      </c>
      <c r="BH198" s="175">
        <f>IF(N198="sníž. přenesená",J198,0)</f>
        <v>0</v>
      </c>
      <c r="BI198" s="175">
        <f>IF(N198="nulová",J198,0)</f>
        <v>0</v>
      </c>
      <c r="BJ198" s="20" t="s">
        <v>80</v>
      </c>
      <c r="BK198" s="175">
        <f>ROUND(I198*H198,2)</f>
        <v>0</v>
      </c>
      <c r="BL198" s="20" t="s">
        <v>152</v>
      </c>
      <c r="BM198" s="174" t="s">
        <v>284</v>
      </c>
    </row>
    <row r="199" spans="1:51" s="14" customFormat="1" ht="12">
      <c r="A199" s="14"/>
      <c r="B199" s="185"/>
      <c r="C199" s="14"/>
      <c r="D199" s="177" t="s">
        <v>154</v>
      </c>
      <c r="E199" s="186" t="s">
        <v>3</v>
      </c>
      <c r="F199" s="187" t="s">
        <v>279</v>
      </c>
      <c r="G199" s="14"/>
      <c r="H199" s="186" t="s">
        <v>3</v>
      </c>
      <c r="I199" s="188"/>
      <c r="J199" s="14"/>
      <c r="K199" s="14"/>
      <c r="L199" s="185"/>
      <c r="M199" s="189"/>
      <c r="N199" s="190"/>
      <c r="O199" s="190"/>
      <c r="P199" s="190"/>
      <c r="Q199" s="190"/>
      <c r="R199" s="190"/>
      <c r="S199" s="190"/>
      <c r="T199" s="191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186" t="s">
        <v>154</v>
      </c>
      <c r="AU199" s="186" t="s">
        <v>82</v>
      </c>
      <c r="AV199" s="14" t="s">
        <v>80</v>
      </c>
      <c r="AW199" s="14" t="s">
        <v>33</v>
      </c>
      <c r="AX199" s="14" t="s">
        <v>72</v>
      </c>
      <c r="AY199" s="186" t="s">
        <v>145</v>
      </c>
    </row>
    <row r="200" spans="1:51" s="13" customFormat="1" ht="12">
      <c r="A200" s="13"/>
      <c r="B200" s="176"/>
      <c r="C200" s="13"/>
      <c r="D200" s="177" t="s">
        <v>154</v>
      </c>
      <c r="E200" s="178" t="s">
        <v>3</v>
      </c>
      <c r="F200" s="179" t="s">
        <v>280</v>
      </c>
      <c r="G200" s="13"/>
      <c r="H200" s="180">
        <v>73.172</v>
      </c>
      <c r="I200" s="181"/>
      <c r="J200" s="13"/>
      <c r="K200" s="13"/>
      <c r="L200" s="176"/>
      <c r="M200" s="182"/>
      <c r="N200" s="183"/>
      <c r="O200" s="183"/>
      <c r="P200" s="183"/>
      <c r="Q200" s="183"/>
      <c r="R200" s="183"/>
      <c r="S200" s="183"/>
      <c r="T200" s="18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78" t="s">
        <v>154</v>
      </c>
      <c r="AU200" s="178" t="s">
        <v>82</v>
      </c>
      <c r="AV200" s="13" t="s">
        <v>82</v>
      </c>
      <c r="AW200" s="13" t="s">
        <v>33</v>
      </c>
      <c r="AX200" s="13" t="s">
        <v>80</v>
      </c>
      <c r="AY200" s="178" t="s">
        <v>145</v>
      </c>
    </row>
    <row r="201" spans="1:63" s="12" customFormat="1" ht="22.8" customHeight="1">
      <c r="A201" s="12"/>
      <c r="B201" s="149"/>
      <c r="C201" s="12"/>
      <c r="D201" s="150" t="s">
        <v>71</v>
      </c>
      <c r="E201" s="160" t="s">
        <v>152</v>
      </c>
      <c r="F201" s="160" t="s">
        <v>285</v>
      </c>
      <c r="G201" s="12"/>
      <c r="H201" s="12"/>
      <c r="I201" s="152"/>
      <c r="J201" s="161">
        <f>BK201</f>
        <v>0</v>
      </c>
      <c r="K201" s="12"/>
      <c r="L201" s="149"/>
      <c r="M201" s="154"/>
      <c r="N201" s="155"/>
      <c r="O201" s="155"/>
      <c r="P201" s="156">
        <f>SUM(P202:P206)</f>
        <v>0</v>
      </c>
      <c r="Q201" s="155"/>
      <c r="R201" s="156">
        <f>SUM(R202:R206)</f>
        <v>0</v>
      </c>
      <c r="S201" s="155"/>
      <c r="T201" s="157">
        <f>SUM(T202:T206)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150" t="s">
        <v>80</v>
      </c>
      <c r="AT201" s="158" t="s">
        <v>71</v>
      </c>
      <c r="AU201" s="158" t="s">
        <v>80</v>
      </c>
      <c r="AY201" s="150" t="s">
        <v>145</v>
      </c>
      <c r="BK201" s="159">
        <f>SUM(BK202:BK206)</f>
        <v>0</v>
      </c>
    </row>
    <row r="202" spans="1:65" s="2" customFormat="1" ht="21.75" customHeight="1">
      <c r="A202" s="39"/>
      <c r="B202" s="162"/>
      <c r="C202" s="163" t="s">
        <v>286</v>
      </c>
      <c r="D202" s="163" t="s">
        <v>147</v>
      </c>
      <c r="E202" s="164" t="s">
        <v>287</v>
      </c>
      <c r="F202" s="165" t="s">
        <v>288</v>
      </c>
      <c r="G202" s="166" t="s">
        <v>180</v>
      </c>
      <c r="H202" s="167">
        <v>7.874</v>
      </c>
      <c r="I202" s="168"/>
      <c r="J202" s="169">
        <f>ROUND(I202*H202,2)</f>
        <v>0</v>
      </c>
      <c r="K202" s="165" t="s">
        <v>151</v>
      </c>
      <c r="L202" s="40"/>
      <c r="M202" s="170" t="s">
        <v>3</v>
      </c>
      <c r="N202" s="171" t="s">
        <v>43</v>
      </c>
      <c r="O202" s="73"/>
      <c r="P202" s="172">
        <f>O202*H202</f>
        <v>0</v>
      </c>
      <c r="Q202" s="172">
        <v>0</v>
      </c>
      <c r="R202" s="172">
        <f>Q202*H202</f>
        <v>0</v>
      </c>
      <c r="S202" s="172">
        <v>0</v>
      </c>
      <c r="T202" s="17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174" t="s">
        <v>152</v>
      </c>
      <c r="AT202" s="174" t="s">
        <v>147</v>
      </c>
      <c r="AU202" s="174" t="s">
        <v>82</v>
      </c>
      <c r="AY202" s="20" t="s">
        <v>145</v>
      </c>
      <c r="BE202" s="175">
        <f>IF(N202="základní",J202,0)</f>
        <v>0</v>
      </c>
      <c r="BF202" s="175">
        <f>IF(N202="snížená",J202,0)</f>
        <v>0</v>
      </c>
      <c r="BG202" s="175">
        <f>IF(N202="zákl. přenesená",J202,0)</f>
        <v>0</v>
      </c>
      <c r="BH202" s="175">
        <f>IF(N202="sníž. přenesená",J202,0)</f>
        <v>0</v>
      </c>
      <c r="BI202" s="175">
        <f>IF(N202="nulová",J202,0)</f>
        <v>0</v>
      </c>
      <c r="BJ202" s="20" t="s">
        <v>80</v>
      </c>
      <c r="BK202" s="175">
        <f>ROUND(I202*H202,2)</f>
        <v>0</v>
      </c>
      <c r="BL202" s="20" t="s">
        <v>152</v>
      </c>
      <c r="BM202" s="174" t="s">
        <v>289</v>
      </c>
    </row>
    <row r="203" spans="1:51" s="14" customFormat="1" ht="12">
      <c r="A203" s="14"/>
      <c r="B203" s="185"/>
      <c r="C203" s="14"/>
      <c r="D203" s="177" t="s">
        <v>154</v>
      </c>
      <c r="E203" s="186" t="s">
        <v>3</v>
      </c>
      <c r="F203" s="187" t="s">
        <v>290</v>
      </c>
      <c r="G203" s="14"/>
      <c r="H203" s="186" t="s">
        <v>3</v>
      </c>
      <c r="I203" s="188"/>
      <c r="J203" s="14"/>
      <c r="K203" s="14"/>
      <c r="L203" s="185"/>
      <c r="M203" s="189"/>
      <c r="N203" s="190"/>
      <c r="O203" s="190"/>
      <c r="P203" s="190"/>
      <c r="Q203" s="190"/>
      <c r="R203" s="190"/>
      <c r="S203" s="190"/>
      <c r="T203" s="191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186" t="s">
        <v>154</v>
      </c>
      <c r="AU203" s="186" t="s">
        <v>82</v>
      </c>
      <c r="AV203" s="14" t="s">
        <v>80</v>
      </c>
      <c r="AW203" s="14" t="s">
        <v>33</v>
      </c>
      <c r="AX203" s="14" t="s">
        <v>72</v>
      </c>
      <c r="AY203" s="186" t="s">
        <v>145</v>
      </c>
    </row>
    <row r="204" spans="1:51" s="13" customFormat="1" ht="12">
      <c r="A204" s="13"/>
      <c r="B204" s="176"/>
      <c r="C204" s="13"/>
      <c r="D204" s="177" t="s">
        <v>154</v>
      </c>
      <c r="E204" s="178" t="s">
        <v>3</v>
      </c>
      <c r="F204" s="179" t="s">
        <v>185</v>
      </c>
      <c r="G204" s="13"/>
      <c r="H204" s="180">
        <v>8.28</v>
      </c>
      <c r="I204" s="181"/>
      <c r="J204" s="13"/>
      <c r="K204" s="13"/>
      <c r="L204" s="176"/>
      <c r="M204" s="182"/>
      <c r="N204" s="183"/>
      <c r="O204" s="183"/>
      <c r="P204" s="183"/>
      <c r="Q204" s="183"/>
      <c r="R204" s="183"/>
      <c r="S204" s="183"/>
      <c r="T204" s="18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78" t="s">
        <v>154</v>
      </c>
      <c r="AU204" s="178" t="s">
        <v>82</v>
      </c>
      <c r="AV204" s="13" t="s">
        <v>82</v>
      </c>
      <c r="AW204" s="13" t="s">
        <v>33</v>
      </c>
      <c r="AX204" s="13" t="s">
        <v>72</v>
      </c>
      <c r="AY204" s="178" t="s">
        <v>145</v>
      </c>
    </row>
    <row r="205" spans="1:51" s="13" customFormat="1" ht="12">
      <c r="A205" s="13"/>
      <c r="B205" s="176"/>
      <c r="C205" s="13"/>
      <c r="D205" s="177" t="s">
        <v>154</v>
      </c>
      <c r="E205" s="178" t="s">
        <v>3</v>
      </c>
      <c r="F205" s="179" t="s">
        <v>291</v>
      </c>
      <c r="G205" s="13"/>
      <c r="H205" s="180">
        <v>-0.406</v>
      </c>
      <c r="I205" s="181"/>
      <c r="J205" s="13"/>
      <c r="K205" s="13"/>
      <c r="L205" s="176"/>
      <c r="M205" s="182"/>
      <c r="N205" s="183"/>
      <c r="O205" s="183"/>
      <c r="P205" s="183"/>
      <c r="Q205" s="183"/>
      <c r="R205" s="183"/>
      <c r="S205" s="183"/>
      <c r="T205" s="18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78" t="s">
        <v>154</v>
      </c>
      <c r="AU205" s="178" t="s">
        <v>82</v>
      </c>
      <c r="AV205" s="13" t="s">
        <v>82</v>
      </c>
      <c r="AW205" s="13" t="s">
        <v>33</v>
      </c>
      <c r="AX205" s="13" t="s">
        <v>72</v>
      </c>
      <c r="AY205" s="178" t="s">
        <v>145</v>
      </c>
    </row>
    <row r="206" spans="1:51" s="16" customFormat="1" ht="12">
      <c r="A206" s="16"/>
      <c r="B206" s="200"/>
      <c r="C206" s="16"/>
      <c r="D206" s="177" t="s">
        <v>154</v>
      </c>
      <c r="E206" s="201" t="s">
        <v>3</v>
      </c>
      <c r="F206" s="202" t="s">
        <v>186</v>
      </c>
      <c r="G206" s="16"/>
      <c r="H206" s="203">
        <v>7.874</v>
      </c>
      <c r="I206" s="204"/>
      <c r="J206" s="16"/>
      <c r="K206" s="16"/>
      <c r="L206" s="200"/>
      <c r="M206" s="205"/>
      <c r="N206" s="206"/>
      <c r="O206" s="206"/>
      <c r="P206" s="206"/>
      <c r="Q206" s="206"/>
      <c r="R206" s="206"/>
      <c r="S206" s="206"/>
      <c r="T206" s="207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T206" s="201" t="s">
        <v>154</v>
      </c>
      <c r="AU206" s="201" t="s">
        <v>82</v>
      </c>
      <c r="AV206" s="16" t="s">
        <v>152</v>
      </c>
      <c r="AW206" s="16" t="s">
        <v>33</v>
      </c>
      <c r="AX206" s="16" t="s">
        <v>80</v>
      </c>
      <c r="AY206" s="201" t="s">
        <v>145</v>
      </c>
    </row>
    <row r="207" spans="1:63" s="12" customFormat="1" ht="22.8" customHeight="1">
      <c r="A207" s="12"/>
      <c r="B207" s="149"/>
      <c r="C207" s="12"/>
      <c r="D207" s="150" t="s">
        <v>71</v>
      </c>
      <c r="E207" s="160" t="s">
        <v>177</v>
      </c>
      <c r="F207" s="160" t="s">
        <v>292</v>
      </c>
      <c r="G207" s="12"/>
      <c r="H207" s="12"/>
      <c r="I207" s="152"/>
      <c r="J207" s="161">
        <f>BK207</f>
        <v>0</v>
      </c>
      <c r="K207" s="12"/>
      <c r="L207" s="149"/>
      <c r="M207" s="154"/>
      <c r="N207" s="155"/>
      <c r="O207" s="155"/>
      <c r="P207" s="156">
        <f>SUM(P208:P238)</f>
        <v>0</v>
      </c>
      <c r="Q207" s="155"/>
      <c r="R207" s="156">
        <f>SUM(R208:R238)</f>
        <v>36.70353616</v>
      </c>
      <c r="S207" s="155"/>
      <c r="T207" s="157">
        <f>SUM(T208:T238)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150" t="s">
        <v>80</v>
      </c>
      <c r="AT207" s="158" t="s">
        <v>71</v>
      </c>
      <c r="AU207" s="158" t="s">
        <v>80</v>
      </c>
      <c r="AY207" s="150" t="s">
        <v>145</v>
      </c>
      <c r="BK207" s="159">
        <f>SUM(BK208:BK238)</f>
        <v>0</v>
      </c>
    </row>
    <row r="208" spans="1:65" s="2" customFormat="1" ht="21.75" customHeight="1">
      <c r="A208" s="39"/>
      <c r="B208" s="162"/>
      <c r="C208" s="163" t="s">
        <v>8</v>
      </c>
      <c r="D208" s="163" t="s">
        <v>147</v>
      </c>
      <c r="E208" s="164" t="s">
        <v>293</v>
      </c>
      <c r="F208" s="165" t="s">
        <v>294</v>
      </c>
      <c r="G208" s="166" t="s">
        <v>150</v>
      </c>
      <c r="H208" s="167">
        <v>285.35</v>
      </c>
      <c r="I208" s="168"/>
      <c r="J208" s="169">
        <f>ROUND(I208*H208,2)</f>
        <v>0</v>
      </c>
      <c r="K208" s="165" t="s">
        <v>151</v>
      </c>
      <c r="L208" s="40"/>
      <c r="M208" s="170" t="s">
        <v>3</v>
      </c>
      <c r="N208" s="171" t="s">
        <v>43</v>
      </c>
      <c r="O208" s="73"/>
      <c r="P208" s="172">
        <f>O208*H208</f>
        <v>0</v>
      </c>
      <c r="Q208" s="172">
        <v>0</v>
      </c>
      <c r="R208" s="172">
        <f>Q208*H208</f>
        <v>0</v>
      </c>
      <c r="S208" s="172">
        <v>0</v>
      </c>
      <c r="T208" s="173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174" t="s">
        <v>152</v>
      </c>
      <c r="AT208" s="174" t="s">
        <v>147</v>
      </c>
      <c r="AU208" s="174" t="s">
        <v>82</v>
      </c>
      <c r="AY208" s="20" t="s">
        <v>145</v>
      </c>
      <c r="BE208" s="175">
        <f>IF(N208="základní",J208,0)</f>
        <v>0</v>
      </c>
      <c r="BF208" s="175">
        <f>IF(N208="snížená",J208,0)</f>
        <v>0</v>
      </c>
      <c r="BG208" s="175">
        <f>IF(N208="zákl. přenesená",J208,0)</f>
        <v>0</v>
      </c>
      <c r="BH208" s="175">
        <f>IF(N208="sníž. přenesená",J208,0)</f>
        <v>0</v>
      </c>
      <c r="BI208" s="175">
        <f>IF(N208="nulová",J208,0)</f>
        <v>0</v>
      </c>
      <c r="BJ208" s="20" t="s">
        <v>80</v>
      </c>
      <c r="BK208" s="175">
        <f>ROUND(I208*H208,2)</f>
        <v>0</v>
      </c>
      <c r="BL208" s="20" t="s">
        <v>152</v>
      </c>
      <c r="BM208" s="174" t="s">
        <v>295</v>
      </c>
    </row>
    <row r="209" spans="1:51" s="13" customFormat="1" ht="12">
      <c r="A209" s="13"/>
      <c r="B209" s="176"/>
      <c r="C209" s="13"/>
      <c r="D209" s="177" t="s">
        <v>154</v>
      </c>
      <c r="E209" s="178" t="s">
        <v>3</v>
      </c>
      <c r="F209" s="179" t="s">
        <v>101</v>
      </c>
      <c r="G209" s="13"/>
      <c r="H209" s="180">
        <v>285.35</v>
      </c>
      <c r="I209" s="181"/>
      <c r="J209" s="13"/>
      <c r="K209" s="13"/>
      <c r="L209" s="176"/>
      <c r="M209" s="182"/>
      <c r="N209" s="183"/>
      <c r="O209" s="183"/>
      <c r="P209" s="183"/>
      <c r="Q209" s="183"/>
      <c r="R209" s="183"/>
      <c r="S209" s="183"/>
      <c r="T209" s="18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78" t="s">
        <v>154</v>
      </c>
      <c r="AU209" s="178" t="s">
        <v>82</v>
      </c>
      <c r="AV209" s="13" t="s">
        <v>82</v>
      </c>
      <c r="AW209" s="13" t="s">
        <v>33</v>
      </c>
      <c r="AX209" s="13" t="s">
        <v>80</v>
      </c>
      <c r="AY209" s="178" t="s">
        <v>145</v>
      </c>
    </row>
    <row r="210" spans="1:65" s="2" customFormat="1" ht="12">
      <c r="A210" s="39"/>
      <c r="B210" s="162"/>
      <c r="C210" s="163" t="s">
        <v>296</v>
      </c>
      <c r="D210" s="163" t="s">
        <v>147</v>
      </c>
      <c r="E210" s="164" t="s">
        <v>297</v>
      </c>
      <c r="F210" s="165" t="s">
        <v>298</v>
      </c>
      <c r="G210" s="166" t="s">
        <v>150</v>
      </c>
      <c r="H210" s="167">
        <v>349.6</v>
      </c>
      <c r="I210" s="168"/>
      <c r="J210" s="169">
        <f>ROUND(I210*H210,2)</f>
        <v>0</v>
      </c>
      <c r="K210" s="165" t="s">
        <v>151</v>
      </c>
      <c r="L210" s="40"/>
      <c r="M210" s="170" t="s">
        <v>3</v>
      </c>
      <c r="N210" s="171" t="s">
        <v>43</v>
      </c>
      <c r="O210" s="73"/>
      <c r="P210" s="172">
        <f>O210*H210</f>
        <v>0</v>
      </c>
      <c r="Q210" s="172">
        <v>0</v>
      </c>
      <c r="R210" s="172">
        <f>Q210*H210</f>
        <v>0</v>
      </c>
      <c r="S210" s="172">
        <v>0</v>
      </c>
      <c r="T210" s="173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174" t="s">
        <v>152</v>
      </c>
      <c r="AT210" s="174" t="s">
        <v>147</v>
      </c>
      <c r="AU210" s="174" t="s">
        <v>82</v>
      </c>
      <c r="AY210" s="20" t="s">
        <v>145</v>
      </c>
      <c r="BE210" s="175">
        <f>IF(N210="základní",J210,0)</f>
        <v>0</v>
      </c>
      <c r="BF210" s="175">
        <f>IF(N210="snížená",J210,0)</f>
        <v>0</v>
      </c>
      <c r="BG210" s="175">
        <f>IF(N210="zákl. přenesená",J210,0)</f>
        <v>0</v>
      </c>
      <c r="BH210" s="175">
        <f>IF(N210="sníž. přenesená",J210,0)</f>
        <v>0</v>
      </c>
      <c r="BI210" s="175">
        <f>IF(N210="nulová",J210,0)</f>
        <v>0</v>
      </c>
      <c r="BJ210" s="20" t="s">
        <v>80</v>
      </c>
      <c r="BK210" s="175">
        <f>ROUND(I210*H210,2)</f>
        <v>0</v>
      </c>
      <c r="BL210" s="20" t="s">
        <v>152</v>
      </c>
      <c r="BM210" s="174" t="s">
        <v>299</v>
      </c>
    </row>
    <row r="211" spans="1:51" s="13" customFormat="1" ht="12">
      <c r="A211" s="13"/>
      <c r="B211" s="176"/>
      <c r="C211" s="13"/>
      <c r="D211" s="177" t="s">
        <v>154</v>
      </c>
      <c r="E211" s="178" t="s">
        <v>101</v>
      </c>
      <c r="F211" s="179" t="s">
        <v>300</v>
      </c>
      <c r="G211" s="13"/>
      <c r="H211" s="180">
        <v>285.35</v>
      </c>
      <c r="I211" s="181"/>
      <c r="J211" s="13"/>
      <c r="K211" s="13"/>
      <c r="L211" s="176"/>
      <c r="M211" s="182"/>
      <c r="N211" s="183"/>
      <c r="O211" s="183"/>
      <c r="P211" s="183"/>
      <c r="Q211" s="183"/>
      <c r="R211" s="183"/>
      <c r="S211" s="183"/>
      <c r="T211" s="18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78" t="s">
        <v>154</v>
      </c>
      <c r="AU211" s="178" t="s">
        <v>82</v>
      </c>
      <c r="AV211" s="13" t="s">
        <v>82</v>
      </c>
      <c r="AW211" s="13" t="s">
        <v>33</v>
      </c>
      <c r="AX211" s="13" t="s">
        <v>72</v>
      </c>
      <c r="AY211" s="178" t="s">
        <v>145</v>
      </c>
    </row>
    <row r="212" spans="1:51" s="13" customFormat="1" ht="12">
      <c r="A212" s="13"/>
      <c r="B212" s="176"/>
      <c r="C212" s="13"/>
      <c r="D212" s="177" t="s">
        <v>154</v>
      </c>
      <c r="E212" s="178" t="s">
        <v>3</v>
      </c>
      <c r="F212" s="179" t="s">
        <v>103</v>
      </c>
      <c r="G212" s="13"/>
      <c r="H212" s="180">
        <v>64.25</v>
      </c>
      <c r="I212" s="181"/>
      <c r="J212" s="13"/>
      <c r="K212" s="13"/>
      <c r="L212" s="176"/>
      <c r="M212" s="182"/>
      <c r="N212" s="183"/>
      <c r="O212" s="183"/>
      <c r="P212" s="183"/>
      <c r="Q212" s="183"/>
      <c r="R212" s="183"/>
      <c r="S212" s="183"/>
      <c r="T212" s="18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78" t="s">
        <v>154</v>
      </c>
      <c r="AU212" s="178" t="s">
        <v>82</v>
      </c>
      <c r="AV212" s="13" t="s">
        <v>82</v>
      </c>
      <c r="AW212" s="13" t="s">
        <v>33</v>
      </c>
      <c r="AX212" s="13" t="s">
        <v>72</v>
      </c>
      <c r="AY212" s="178" t="s">
        <v>145</v>
      </c>
    </row>
    <row r="213" spans="1:51" s="16" customFormat="1" ht="12">
      <c r="A213" s="16"/>
      <c r="B213" s="200"/>
      <c r="C213" s="16"/>
      <c r="D213" s="177" t="s">
        <v>154</v>
      </c>
      <c r="E213" s="201" t="s">
        <v>3</v>
      </c>
      <c r="F213" s="202" t="s">
        <v>186</v>
      </c>
      <c r="G213" s="16"/>
      <c r="H213" s="203">
        <v>349.6</v>
      </c>
      <c r="I213" s="204"/>
      <c r="J213" s="16"/>
      <c r="K213" s="16"/>
      <c r="L213" s="200"/>
      <c r="M213" s="205"/>
      <c r="N213" s="206"/>
      <c r="O213" s="206"/>
      <c r="P213" s="206"/>
      <c r="Q213" s="206"/>
      <c r="R213" s="206"/>
      <c r="S213" s="206"/>
      <c r="T213" s="207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T213" s="201" t="s">
        <v>154</v>
      </c>
      <c r="AU213" s="201" t="s">
        <v>82</v>
      </c>
      <c r="AV213" s="16" t="s">
        <v>152</v>
      </c>
      <c r="AW213" s="16" t="s">
        <v>33</v>
      </c>
      <c r="AX213" s="16" t="s">
        <v>80</v>
      </c>
      <c r="AY213" s="201" t="s">
        <v>145</v>
      </c>
    </row>
    <row r="214" spans="1:65" s="2" customFormat="1" ht="12">
      <c r="A214" s="39"/>
      <c r="B214" s="162"/>
      <c r="C214" s="163" t="s">
        <v>301</v>
      </c>
      <c r="D214" s="163" t="s">
        <v>147</v>
      </c>
      <c r="E214" s="164" t="s">
        <v>302</v>
      </c>
      <c r="F214" s="165" t="s">
        <v>303</v>
      </c>
      <c r="G214" s="166" t="s">
        <v>150</v>
      </c>
      <c r="H214" s="167">
        <v>64.25</v>
      </c>
      <c r="I214" s="168"/>
      <c r="J214" s="169">
        <f>ROUND(I214*H214,2)</f>
        <v>0</v>
      </c>
      <c r="K214" s="165" t="s">
        <v>151</v>
      </c>
      <c r="L214" s="40"/>
      <c r="M214" s="170" t="s">
        <v>3</v>
      </c>
      <c r="N214" s="171" t="s">
        <v>43</v>
      </c>
      <c r="O214" s="73"/>
      <c r="P214" s="172">
        <f>O214*H214</f>
        <v>0</v>
      </c>
      <c r="Q214" s="172">
        <v>0</v>
      </c>
      <c r="R214" s="172">
        <f>Q214*H214</f>
        <v>0</v>
      </c>
      <c r="S214" s="172">
        <v>0</v>
      </c>
      <c r="T214" s="173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174" t="s">
        <v>152</v>
      </c>
      <c r="AT214" s="174" t="s">
        <v>147</v>
      </c>
      <c r="AU214" s="174" t="s">
        <v>82</v>
      </c>
      <c r="AY214" s="20" t="s">
        <v>145</v>
      </c>
      <c r="BE214" s="175">
        <f>IF(N214="základní",J214,0)</f>
        <v>0</v>
      </c>
      <c r="BF214" s="175">
        <f>IF(N214="snížená",J214,0)</f>
        <v>0</v>
      </c>
      <c r="BG214" s="175">
        <f>IF(N214="zákl. přenesená",J214,0)</f>
        <v>0</v>
      </c>
      <c r="BH214" s="175">
        <f>IF(N214="sníž. přenesená",J214,0)</f>
        <v>0</v>
      </c>
      <c r="BI214" s="175">
        <f>IF(N214="nulová",J214,0)</f>
        <v>0</v>
      </c>
      <c r="BJ214" s="20" t="s">
        <v>80</v>
      </c>
      <c r="BK214" s="175">
        <f>ROUND(I214*H214,2)</f>
        <v>0</v>
      </c>
      <c r="BL214" s="20" t="s">
        <v>152</v>
      </c>
      <c r="BM214" s="174" t="s">
        <v>304</v>
      </c>
    </row>
    <row r="215" spans="1:51" s="13" customFormat="1" ht="12">
      <c r="A215" s="13"/>
      <c r="B215" s="176"/>
      <c r="C215" s="13"/>
      <c r="D215" s="177" t="s">
        <v>154</v>
      </c>
      <c r="E215" s="178" t="s">
        <v>103</v>
      </c>
      <c r="F215" s="179" t="s">
        <v>305</v>
      </c>
      <c r="G215" s="13"/>
      <c r="H215" s="180">
        <v>64.25</v>
      </c>
      <c r="I215" s="181"/>
      <c r="J215" s="13"/>
      <c r="K215" s="13"/>
      <c r="L215" s="176"/>
      <c r="M215" s="182"/>
      <c r="N215" s="183"/>
      <c r="O215" s="183"/>
      <c r="P215" s="183"/>
      <c r="Q215" s="183"/>
      <c r="R215" s="183"/>
      <c r="S215" s="183"/>
      <c r="T215" s="18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178" t="s">
        <v>154</v>
      </c>
      <c r="AU215" s="178" t="s">
        <v>82</v>
      </c>
      <c r="AV215" s="13" t="s">
        <v>82</v>
      </c>
      <c r="AW215" s="13" t="s">
        <v>33</v>
      </c>
      <c r="AX215" s="13" t="s">
        <v>80</v>
      </c>
      <c r="AY215" s="178" t="s">
        <v>145</v>
      </c>
    </row>
    <row r="216" spans="1:65" s="2" customFormat="1" ht="12">
      <c r="A216" s="39"/>
      <c r="B216" s="162"/>
      <c r="C216" s="163" t="s">
        <v>306</v>
      </c>
      <c r="D216" s="163" t="s">
        <v>147</v>
      </c>
      <c r="E216" s="164" t="s">
        <v>307</v>
      </c>
      <c r="F216" s="165" t="s">
        <v>308</v>
      </c>
      <c r="G216" s="166" t="s">
        <v>150</v>
      </c>
      <c r="H216" s="167">
        <v>419.57</v>
      </c>
      <c r="I216" s="168"/>
      <c r="J216" s="169">
        <f>ROUND(I216*H216,2)</f>
        <v>0</v>
      </c>
      <c r="K216" s="165" t="s">
        <v>151</v>
      </c>
      <c r="L216" s="40"/>
      <c r="M216" s="170" t="s">
        <v>3</v>
      </c>
      <c r="N216" s="171" t="s">
        <v>43</v>
      </c>
      <c r="O216" s="73"/>
      <c r="P216" s="172">
        <f>O216*H216</f>
        <v>0</v>
      </c>
      <c r="Q216" s="172">
        <v>0</v>
      </c>
      <c r="R216" s="172">
        <f>Q216*H216</f>
        <v>0</v>
      </c>
      <c r="S216" s="172">
        <v>0</v>
      </c>
      <c r="T216" s="173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174" t="s">
        <v>152</v>
      </c>
      <c r="AT216" s="174" t="s">
        <v>147</v>
      </c>
      <c r="AU216" s="174" t="s">
        <v>82</v>
      </c>
      <c r="AY216" s="20" t="s">
        <v>145</v>
      </c>
      <c r="BE216" s="175">
        <f>IF(N216="základní",J216,0)</f>
        <v>0</v>
      </c>
      <c r="BF216" s="175">
        <f>IF(N216="snížená",J216,0)</f>
        <v>0</v>
      </c>
      <c r="BG216" s="175">
        <f>IF(N216="zákl. přenesená",J216,0)</f>
        <v>0</v>
      </c>
      <c r="BH216" s="175">
        <f>IF(N216="sníž. přenesená",J216,0)</f>
        <v>0</v>
      </c>
      <c r="BI216" s="175">
        <f>IF(N216="nulová",J216,0)</f>
        <v>0</v>
      </c>
      <c r="BJ216" s="20" t="s">
        <v>80</v>
      </c>
      <c r="BK216" s="175">
        <f>ROUND(I216*H216,2)</f>
        <v>0</v>
      </c>
      <c r="BL216" s="20" t="s">
        <v>152</v>
      </c>
      <c r="BM216" s="174" t="s">
        <v>309</v>
      </c>
    </row>
    <row r="217" spans="1:51" s="14" customFormat="1" ht="12">
      <c r="A217" s="14"/>
      <c r="B217" s="185"/>
      <c r="C217" s="14"/>
      <c r="D217" s="177" t="s">
        <v>154</v>
      </c>
      <c r="E217" s="186" t="s">
        <v>3</v>
      </c>
      <c r="F217" s="187" t="s">
        <v>310</v>
      </c>
      <c r="G217" s="14"/>
      <c r="H217" s="186" t="s">
        <v>3</v>
      </c>
      <c r="I217" s="188"/>
      <c r="J217" s="14"/>
      <c r="K217" s="14"/>
      <c r="L217" s="185"/>
      <c r="M217" s="189"/>
      <c r="N217" s="190"/>
      <c r="O217" s="190"/>
      <c r="P217" s="190"/>
      <c r="Q217" s="190"/>
      <c r="R217" s="190"/>
      <c r="S217" s="190"/>
      <c r="T217" s="191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186" t="s">
        <v>154</v>
      </c>
      <c r="AU217" s="186" t="s">
        <v>82</v>
      </c>
      <c r="AV217" s="14" t="s">
        <v>80</v>
      </c>
      <c r="AW217" s="14" t="s">
        <v>33</v>
      </c>
      <c r="AX217" s="14" t="s">
        <v>72</v>
      </c>
      <c r="AY217" s="186" t="s">
        <v>145</v>
      </c>
    </row>
    <row r="218" spans="1:51" s="13" customFormat="1" ht="12">
      <c r="A218" s="13"/>
      <c r="B218" s="176"/>
      <c r="C218" s="13"/>
      <c r="D218" s="177" t="s">
        <v>154</v>
      </c>
      <c r="E218" s="178" t="s">
        <v>3</v>
      </c>
      <c r="F218" s="179" t="s">
        <v>83</v>
      </c>
      <c r="G218" s="13"/>
      <c r="H218" s="180">
        <v>419.57</v>
      </c>
      <c r="I218" s="181"/>
      <c r="J218" s="13"/>
      <c r="K218" s="13"/>
      <c r="L218" s="176"/>
      <c r="M218" s="182"/>
      <c r="N218" s="183"/>
      <c r="O218" s="183"/>
      <c r="P218" s="183"/>
      <c r="Q218" s="183"/>
      <c r="R218" s="183"/>
      <c r="S218" s="183"/>
      <c r="T218" s="18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78" t="s">
        <v>154</v>
      </c>
      <c r="AU218" s="178" t="s">
        <v>82</v>
      </c>
      <c r="AV218" s="13" t="s">
        <v>82</v>
      </c>
      <c r="AW218" s="13" t="s">
        <v>33</v>
      </c>
      <c r="AX218" s="13" t="s">
        <v>80</v>
      </c>
      <c r="AY218" s="178" t="s">
        <v>145</v>
      </c>
    </row>
    <row r="219" spans="1:65" s="2" customFormat="1" ht="16.5" customHeight="1">
      <c r="A219" s="39"/>
      <c r="B219" s="162"/>
      <c r="C219" s="163" t="s">
        <v>311</v>
      </c>
      <c r="D219" s="163" t="s">
        <v>147</v>
      </c>
      <c r="E219" s="164" t="s">
        <v>312</v>
      </c>
      <c r="F219" s="165" t="s">
        <v>313</v>
      </c>
      <c r="G219" s="166" t="s">
        <v>150</v>
      </c>
      <c r="H219" s="167">
        <v>64.25</v>
      </c>
      <c r="I219" s="168"/>
      <c r="J219" s="169">
        <f>ROUND(I219*H219,2)</f>
        <v>0</v>
      </c>
      <c r="K219" s="165" t="s">
        <v>151</v>
      </c>
      <c r="L219" s="40"/>
      <c r="M219" s="170" t="s">
        <v>3</v>
      </c>
      <c r="N219" s="171" t="s">
        <v>43</v>
      </c>
      <c r="O219" s="73"/>
      <c r="P219" s="172">
        <f>O219*H219</f>
        <v>0</v>
      </c>
      <c r="Q219" s="172">
        <v>0</v>
      </c>
      <c r="R219" s="172">
        <f>Q219*H219</f>
        <v>0</v>
      </c>
      <c r="S219" s="172">
        <v>0</v>
      </c>
      <c r="T219" s="173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174" t="s">
        <v>152</v>
      </c>
      <c r="AT219" s="174" t="s">
        <v>147</v>
      </c>
      <c r="AU219" s="174" t="s">
        <v>82</v>
      </c>
      <c r="AY219" s="20" t="s">
        <v>145</v>
      </c>
      <c r="BE219" s="175">
        <f>IF(N219="základní",J219,0)</f>
        <v>0</v>
      </c>
      <c r="BF219" s="175">
        <f>IF(N219="snížená",J219,0)</f>
        <v>0</v>
      </c>
      <c r="BG219" s="175">
        <f>IF(N219="zákl. přenesená",J219,0)</f>
        <v>0</v>
      </c>
      <c r="BH219" s="175">
        <f>IF(N219="sníž. přenesená",J219,0)</f>
        <v>0</v>
      </c>
      <c r="BI219" s="175">
        <f>IF(N219="nulová",J219,0)</f>
        <v>0</v>
      </c>
      <c r="BJ219" s="20" t="s">
        <v>80</v>
      </c>
      <c r="BK219" s="175">
        <f>ROUND(I219*H219,2)</f>
        <v>0</v>
      </c>
      <c r="BL219" s="20" t="s">
        <v>152</v>
      </c>
      <c r="BM219" s="174" t="s">
        <v>314</v>
      </c>
    </row>
    <row r="220" spans="1:51" s="13" customFormat="1" ht="12">
      <c r="A220" s="13"/>
      <c r="B220" s="176"/>
      <c r="C220" s="13"/>
      <c r="D220" s="177" t="s">
        <v>154</v>
      </c>
      <c r="E220" s="178" t="s">
        <v>3</v>
      </c>
      <c r="F220" s="179" t="s">
        <v>103</v>
      </c>
      <c r="G220" s="13"/>
      <c r="H220" s="180">
        <v>64.25</v>
      </c>
      <c r="I220" s="181"/>
      <c r="J220" s="13"/>
      <c r="K220" s="13"/>
      <c r="L220" s="176"/>
      <c r="M220" s="182"/>
      <c r="N220" s="183"/>
      <c r="O220" s="183"/>
      <c r="P220" s="183"/>
      <c r="Q220" s="183"/>
      <c r="R220" s="183"/>
      <c r="S220" s="183"/>
      <c r="T220" s="18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78" t="s">
        <v>154</v>
      </c>
      <c r="AU220" s="178" t="s">
        <v>82</v>
      </c>
      <c r="AV220" s="13" t="s">
        <v>82</v>
      </c>
      <c r="AW220" s="13" t="s">
        <v>33</v>
      </c>
      <c r="AX220" s="13" t="s">
        <v>80</v>
      </c>
      <c r="AY220" s="178" t="s">
        <v>145</v>
      </c>
    </row>
    <row r="221" spans="1:65" s="2" customFormat="1" ht="16.5" customHeight="1">
      <c r="A221" s="39"/>
      <c r="B221" s="162"/>
      <c r="C221" s="163" t="s">
        <v>315</v>
      </c>
      <c r="D221" s="163" t="s">
        <v>147</v>
      </c>
      <c r="E221" s="164" t="s">
        <v>316</v>
      </c>
      <c r="F221" s="165" t="s">
        <v>317</v>
      </c>
      <c r="G221" s="166" t="s">
        <v>150</v>
      </c>
      <c r="H221" s="167">
        <v>44.419</v>
      </c>
      <c r="I221" s="168"/>
      <c r="J221" s="169">
        <f>ROUND(I221*H221,2)</f>
        <v>0</v>
      </c>
      <c r="K221" s="165" t="s">
        <v>151</v>
      </c>
      <c r="L221" s="40"/>
      <c r="M221" s="170" t="s">
        <v>3</v>
      </c>
      <c r="N221" s="171" t="s">
        <v>43</v>
      </c>
      <c r="O221" s="73"/>
      <c r="P221" s="172">
        <f>O221*H221</f>
        <v>0</v>
      </c>
      <c r="Q221" s="172">
        <v>0.408</v>
      </c>
      <c r="R221" s="172">
        <f>Q221*H221</f>
        <v>18.122951999999998</v>
      </c>
      <c r="S221" s="172">
        <v>0</v>
      </c>
      <c r="T221" s="173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174" t="s">
        <v>152</v>
      </c>
      <c r="AT221" s="174" t="s">
        <v>147</v>
      </c>
      <c r="AU221" s="174" t="s">
        <v>82</v>
      </c>
      <c r="AY221" s="20" t="s">
        <v>145</v>
      </c>
      <c r="BE221" s="175">
        <f>IF(N221="základní",J221,0)</f>
        <v>0</v>
      </c>
      <c r="BF221" s="175">
        <f>IF(N221="snížená",J221,0)</f>
        <v>0</v>
      </c>
      <c r="BG221" s="175">
        <f>IF(N221="zákl. přenesená",J221,0)</f>
        <v>0</v>
      </c>
      <c r="BH221" s="175">
        <f>IF(N221="sníž. přenesená",J221,0)</f>
        <v>0</v>
      </c>
      <c r="BI221" s="175">
        <f>IF(N221="nulová",J221,0)</f>
        <v>0</v>
      </c>
      <c r="BJ221" s="20" t="s">
        <v>80</v>
      </c>
      <c r="BK221" s="175">
        <f>ROUND(I221*H221,2)</f>
        <v>0</v>
      </c>
      <c r="BL221" s="20" t="s">
        <v>152</v>
      </c>
      <c r="BM221" s="174" t="s">
        <v>318</v>
      </c>
    </row>
    <row r="222" spans="1:51" s="13" customFormat="1" ht="12">
      <c r="A222" s="13"/>
      <c r="B222" s="176"/>
      <c r="C222" s="13"/>
      <c r="D222" s="177" t="s">
        <v>154</v>
      </c>
      <c r="E222" s="178" t="s">
        <v>3</v>
      </c>
      <c r="F222" s="179" t="s">
        <v>319</v>
      </c>
      <c r="G222" s="13"/>
      <c r="H222" s="180">
        <v>44.419</v>
      </c>
      <c r="I222" s="181"/>
      <c r="J222" s="13"/>
      <c r="K222" s="13"/>
      <c r="L222" s="176"/>
      <c r="M222" s="182"/>
      <c r="N222" s="183"/>
      <c r="O222" s="183"/>
      <c r="P222" s="183"/>
      <c r="Q222" s="183"/>
      <c r="R222" s="183"/>
      <c r="S222" s="183"/>
      <c r="T222" s="18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178" t="s">
        <v>154</v>
      </c>
      <c r="AU222" s="178" t="s">
        <v>82</v>
      </c>
      <c r="AV222" s="13" t="s">
        <v>82</v>
      </c>
      <c r="AW222" s="13" t="s">
        <v>33</v>
      </c>
      <c r="AX222" s="13" t="s">
        <v>80</v>
      </c>
      <c r="AY222" s="178" t="s">
        <v>145</v>
      </c>
    </row>
    <row r="223" spans="1:65" s="2" customFormat="1" ht="12">
      <c r="A223" s="39"/>
      <c r="B223" s="162"/>
      <c r="C223" s="163" t="s">
        <v>320</v>
      </c>
      <c r="D223" s="163" t="s">
        <v>147</v>
      </c>
      <c r="E223" s="164" t="s">
        <v>321</v>
      </c>
      <c r="F223" s="165" t="s">
        <v>322</v>
      </c>
      <c r="G223" s="166" t="s">
        <v>150</v>
      </c>
      <c r="H223" s="167">
        <v>285.35</v>
      </c>
      <c r="I223" s="168"/>
      <c r="J223" s="169">
        <f>ROUND(I223*H223,2)</f>
        <v>0</v>
      </c>
      <c r="K223" s="165" t="s">
        <v>151</v>
      </c>
      <c r="L223" s="40"/>
      <c r="M223" s="170" t="s">
        <v>3</v>
      </c>
      <c r="N223" s="171" t="s">
        <v>43</v>
      </c>
      <c r="O223" s="73"/>
      <c r="P223" s="172">
        <f>O223*H223</f>
        <v>0</v>
      </c>
      <c r="Q223" s="172">
        <v>0</v>
      </c>
      <c r="R223" s="172">
        <f>Q223*H223</f>
        <v>0</v>
      </c>
      <c r="S223" s="172">
        <v>0</v>
      </c>
      <c r="T223" s="173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174" t="s">
        <v>152</v>
      </c>
      <c r="AT223" s="174" t="s">
        <v>147</v>
      </c>
      <c r="AU223" s="174" t="s">
        <v>82</v>
      </c>
      <c r="AY223" s="20" t="s">
        <v>145</v>
      </c>
      <c r="BE223" s="175">
        <f>IF(N223="základní",J223,0)</f>
        <v>0</v>
      </c>
      <c r="BF223" s="175">
        <f>IF(N223="snížená",J223,0)</f>
        <v>0</v>
      </c>
      <c r="BG223" s="175">
        <f>IF(N223="zákl. přenesená",J223,0)</f>
        <v>0</v>
      </c>
      <c r="BH223" s="175">
        <f>IF(N223="sníž. přenesená",J223,0)</f>
        <v>0</v>
      </c>
      <c r="BI223" s="175">
        <f>IF(N223="nulová",J223,0)</f>
        <v>0</v>
      </c>
      <c r="BJ223" s="20" t="s">
        <v>80</v>
      </c>
      <c r="BK223" s="175">
        <f>ROUND(I223*H223,2)</f>
        <v>0</v>
      </c>
      <c r="BL223" s="20" t="s">
        <v>152</v>
      </c>
      <c r="BM223" s="174" t="s">
        <v>323</v>
      </c>
    </row>
    <row r="224" spans="1:51" s="13" customFormat="1" ht="12">
      <c r="A224" s="13"/>
      <c r="B224" s="176"/>
      <c r="C224" s="13"/>
      <c r="D224" s="177" t="s">
        <v>154</v>
      </c>
      <c r="E224" s="178" t="s">
        <v>3</v>
      </c>
      <c r="F224" s="179" t="s">
        <v>101</v>
      </c>
      <c r="G224" s="13"/>
      <c r="H224" s="180">
        <v>285.35</v>
      </c>
      <c r="I224" s="181"/>
      <c r="J224" s="13"/>
      <c r="K224" s="13"/>
      <c r="L224" s="176"/>
      <c r="M224" s="182"/>
      <c r="N224" s="183"/>
      <c r="O224" s="183"/>
      <c r="P224" s="183"/>
      <c r="Q224" s="183"/>
      <c r="R224" s="183"/>
      <c r="S224" s="183"/>
      <c r="T224" s="18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178" t="s">
        <v>154</v>
      </c>
      <c r="AU224" s="178" t="s">
        <v>82</v>
      </c>
      <c r="AV224" s="13" t="s">
        <v>82</v>
      </c>
      <c r="AW224" s="13" t="s">
        <v>33</v>
      </c>
      <c r="AX224" s="13" t="s">
        <v>80</v>
      </c>
      <c r="AY224" s="178" t="s">
        <v>145</v>
      </c>
    </row>
    <row r="225" spans="1:65" s="2" customFormat="1" ht="12">
      <c r="A225" s="39"/>
      <c r="B225" s="162"/>
      <c r="C225" s="163" t="s">
        <v>324</v>
      </c>
      <c r="D225" s="163" t="s">
        <v>147</v>
      </c>
      <c r="E225" s="164" t="s">
        <v>325</v>
      </c>
      <c r="F225" s="165" t="s">
        <v>326</v>
      </c>
      <c r="G225" s="166" t="s">
        <v>150</v>
      </c>
      <c r="H225" s="167">
        <v>285.35</v>
      </c>
      <c r="I225" s="168"/>
      <c r="J225" s="169">
        <f>ROUND(I225*H225,2)</f>
        <v>0</v>
      </c>
      <c r="K225" s="165" t="s">
        <v>151</v>
      </c>
      <c r="L225" s="40"/>
      <c r="M225" s="170" t="s">
        <v>3</v>
      </c>
      <c r="N225" s="171" t="s">
        <v>43</v>
      </c>
      <c r="O225" s="73"/>
      <c r="P225" s="172">
        <f>O225*H225</f>
        <v>0</v>
      </c>
      <c r="Q225" s="172">
        <v>0</v>
      </c>
      <c r="R225" s="172">
        <f>Q225*H225</f>
        <v>0</v>
      </c>
      <c r="S225" s="172">
        <v>0</v>
      </c>
      <c r="T225" s="173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174" t="s">
        <v>152</v>
      </c>
      <c r="AT225" s="174" t="s">
        <v>147</v>
      </c>
      <c r="AU225" s="174" t="s">
        <v>82</v>
      </c>
      <c r="AY225" s="20" t="s">
        <v>145</v>
      </c>
      <c r="BE225" s="175">
        <f>IF(N225="základní",J225,0)</f>
        <v>0</v>
      </c>
      <c r="BF225" s="175">
        <f>IF(N225="snížená",J225,0)</f>
        <v>0</v>
      </c>
      <c r="BG225" s="175">
        <f>IF(N225="zákl. přenesená",J225,0)</f>
        <v>0</v>
      </c>
      <c r="BH225" s="175">
        <f>IF(N225="sníž. přenesená",J225,0)</f>
        <v>0</v>
      </c>
      <c r="BI225" s="175">
        <f>IF(N225="nulová",J225,0)</f>
        <v>0</v>
      </c>
      <c r="BJ225" s="20" t="s">
        <v>80</v>
      </c>
      <c r="BK225" s="175">
        <f>ROUND(I225*H225,2)</f>
        <v>0</v>
      </c>
      <c r="BL225" s="20" t="s">
        <v>152</v>
      </c>
      <c r="BM225" s="174" t="s">
        <v>327</v>
      </c>
    </row>
    <row r="226" spans="1:51" s="13" customFormat="1" ht="12">
      <c r="A226" s="13"/>
      <c r="B226" s="176"/>
      <c r="C226" s="13"/>
      <c r="D226" s="177" t="s">
        <v>154</v>
      </c>
      <c r="E226" s="178" t="s">
        <v>3</v>
      </c>
      <c r="F226" s="179" t="s">
        <v>101</v>
      </c>
      <c r="G226" s="13"/>
      <c r="H226" s="180">
        <v>285.35</v>
      </c>
      <c r="I226" s="181"/>
      <c r="J226" s="13"/>
      <c r="K226" s="13"/>
      <c r="L226" s="176"/>
      <c r="M226" s="182"/>
      <c r="N226" s="183"/>
      <c r="O226" s="183"/>
      <c r="P226" s="183"/>
      <c r="Q226" s="183"/>
      <c r="R226" s="183"/>
      <c r="S226" s="183"/>
      <c r="T226" s="18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178" t="s">
        <v>154</v>
      </c>
      <c r="AU226" s="178" t="s">
        <v>82</v>
      </c>
      <c r="AV226" s="13" t="s">
        <v>82</v>
      </c>
      <c r="AW226" s="13" t="s">
        <v>33</v>
      </c>
      <c r="AX226" s="13" t="s">
        <v>80</v>
      </c>
      <c r="AY226" s="178" t="s">
        <v>145</v>
      </c>
    </row>
    <row r="227" spans="1:65" s="2" customFormat="1" ht="12">
      <c r="A227" s="39"/>
      <c r="B227" s="162"/>
      <c r="C227" s="163" t="s">
        <v>328</v>
      </c>
      <c r="D227" s="163" t="s">
        <v>147</v>
      </c>
      <c r="E227" s="164" t="s">
        <v>329</v>
      </c>
      <c r="F227" s="165" t="s">
        <v>330</v>
      </c>
      <c r="G227" s="166" t="s">
        <v>150</v>
      </c>
      <c r="H227" s="167">
        <v>285.35</v>
      </c>
      <c r="I227" s="168"/>
      <c r="J227" s="169">
        <f>ROUND(I227*H227,2)</f>
        <v>0</v>
      </c>
      <c r="K227" s="165" t="s">
        <v>151</v>
      </c>
      <c r="L227" s="40"/>
      <c r="M227" s="170" t="s">
        <v>3</v>
      </c>
      <c r="N227" s="171" t="s">
        <v>43</v>
      </c>
      <c r="O227" s="73"/>
      <c r="P227" s="172">
        <f>O227*H227</f>
        <v>0</v>
      </c>
      <c r="Q227" s="172">
        <v>0.0154</v>
      </c>
      <c r="R227" s="172">
        <f>Q227*H227</f>
        <v>4.3943900000000005</v>
      </c>
      <c r="S227" s="172">
        <v>0</v>
      </c>
      <c r="T227" s="173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174" t="s">
        <v>152</v>
      </c>
      <c r="AT227" s="174" t="s">
        <v>147</v>
      </c>
      <c r="AU227" s="174" t="s">
        <v>82</v>
      </c>
      <c r="AY227" s="20" t="s">
        <v>145</v>
      </c>
      <c r="BE227" s="175">
        <f>IF(N227="základní",J227,0)</f>
        <v>0</v>
      </c>
      <c r="BF227" s="175">
        <f>IF(N227="snížená",J227,0)</f>
        <v>0</v>
      </c>
      <c r="BG227" s="175">
        <f>IF(N227="zákl. přenesená",J227,0)</f>
        <v>0</v>
      </c>
      <c r="BH227" s="175">
        <f>IF(N227="sníž. přenesená",J227,0)</f>
        <v>0</v>
      </c>
      <c r="BI227" s="175">
        <f>IF(N227="nulová",J227,0)</f>
        <v>0</v>
      </c>
      <c r="BJ227" s="20" t="s">
        <v>80</v>
      </c>
      <c r="BK227" s="175">
        <f>ROUND(I227*H227,2)</f>
        <v>0</v>
      </c>
      <c r="BL227" s="20" t="s">
        <v>152</v>
      </c>
      <c r="BM227" s="174" t="s">
        <v>331</v>
      </c>
    </row>
    <row r="228" spans="1:51" s="14" customFormat="1" ht="12">
      <c r="A228" s="14"/>
      <c r="B228" s="185"/>
      <c r="C228" s="14"/>
      <c r="D228" s="177" t="s">
        <v>154</v>
      </c>
      <c r="E228" s="186" t="s">
        <v>3</v>
      </c>
      <c r="F228" s="187" t="s">
        <v>332</v>
      </c>
      <c r="G228" s="14"/>
      <c r="H228" s="186" t="s">
        <v>3</v>
      </c>
      <c r="I228" s="188"/>
      <c r="J228" s="14"/>
      <c r="K228" s="14"/>
      <c r="L228" s="185"/>
      <c r="M228" s="189"/>
      <c r="N228" s="190"/>
      <c r="O228" s="190"/>
      <c r="P228" s="190"/>
      <c r="Q228" s="190"/>
      <c r="R228" s="190"/>
      <c r="S228" s="190"/>
      <c r="T228" s="191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186" t="s">
        <v>154</v>
      </c>
      <c r="AU228" s="186" t="s">
        <v>82</v>
      </c>
      <c r="AV228" s="14" t="s">
        <v>80</v>
      </c>
      <c r="AW228" s="14" t="s">
        <v>33</v>
      </c>
      <c r="AX228" s="14" t="s">
        <v>72</v>
      </c>
      <c r="AY228" s="186" t="s">
        <v>145</v>
      </c>
    </row>
    <row r="229" spans="1:51" s="13" customFormat="1" ht="12">
      <c r="A229" s="13"/>
      <c r="B229" s="176"/>
      <c r="C229" s="13"/>
      <c r="D229" s="177" t="s">
        <v>154</v>
      </c>
      <c r="E229" s="178" t="s">
        <v>3</v>
      </c>
      <c r="F229" s="179" t="s">
        <v>101</v>
      </c>
      <c r="G229" s="13"/>
      <c r="H229" s="180">
        <v>285.35</v>
      </c>
      <c r="I229" s="181"/>
      <c r="J229" s="13"/>
      <c r="K229" s="13"/>
      <c r="L229" s="176"/>
      <c r="M229" s="182"/>
      <c r="N229" s="183"/>
      <c r="O229" s="183"/>
      <c r="P229" s="183"/>
      <c r="Q229" s="183"/>
      <c r="R229" s="183"/>
      <c r="S229" s="183"/>
      <c r="T229" s="18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78" t="s">
        <v>154</v>
      </c>
      <c r="AU229" s="178" t="s">
        <v>82</v>
      </c>
      <c r="AV229" s="13" t="s">
        <v>82</v>
      </c>
      <c r="AW229" s="13" t="s">
        <v>33</v>
      </c>
      <c r="AX229" s="13" t="s">
        <v>80</v>
      </c>
      <c r="AY229" s="178" t="s">
        <v>145</v>
      </c>
    </row>
    <row r="230" spans="1:65" s="2" customFormat="1" ht="16.5" customHeight="1">
      <c r="A230" s="39"/>
      <c r="B230" s="162"/>
      <c r="C230" s="163" t="s">
        <v>333</v>
      </c>
      <c r="D230" s="163" t="s">
        <v>147</v>
      </c>
      <c r="E230" s="164" t="s">
        <v>334</v>
      </c>
      <c r="F230" s="165" t="s">
        <v>335</v>
      </c>
      <c r="G230" s="166" t="s">
        <v>237</v>
      </c>
      <c r="H230" s="167">
        <v>294.166</v>
      </c>
      <c r="I230" s="168"/>
      <c r="J230" s="169">
        <f>ROUND(I230*H230,2)</f>
        <v>0</v>
      </c>
      <c r="K230" s="165" t="s">
        <v>151</v>
      </c>
      <c r="L230" s="40"/>
      <c r="M230" s="170" t="s">
        <v>3</v>
      </c>
      <c r="N230" s="171" t="s">
        <v>43</v>
      </c>
      <c r="O230" s="73"/>
      <c r="P230" s="172">
        <f>O230*H230</f>
        <v>0</v>
      </c>
      <c r="Q230" s="172">
        <v>1E-05</v>
      </c>
      <c r="R230" s="172">
        <f>Q230*H230</f>
        <v>0.00294166</v>
      </c>
      <c r="S230" s="172">
        <v>0</v>
      </c>
      <c r="T230" s="173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174" t="s">
        <v>152</v>
      </c>
      <c r="AT230" s="174" t="s">
        <v>147</v>
      </c>
      <c r="AU230" s="174" t="s">
        <v>82</v>
      </c>
      <c r="AY230" s="20" t="s">
        <v>145</v>
      </c>
      <c r="BE230" s="175">
        <f>IF(N230="základní",J230,0)</f>
        <v>0</v>
      </c>
      <c r="BF230" s="175">
        <f>IF(N230="snížená",J230,0)</f>
        <v>0</v>
      </c>
      <c r="BG230" s="175">
        <f>IF(N230="zákl. přenesená",J230,0)</f>
        <v>0</v>
      </c>
      <c r="BH230" s="175">
        <f>IF(N230="sníž. přenesená",J230,0)</f>
        <v>0</v>
      </c>
      <c r="BI230" s="175">
        <f>IF(N230="nulová",J230,0)</f>
        <v>0</v>
      </c>
      <c r="BJ230" s="20" t="s">
        <v>80</v>
      </c>
      <c r="BK230" s="175">
        <f>ROUND(I230*H230,2)</f>
        <v>0</v>
      </c>
      <c r="BL230" s="20" t="s">
        <v>152</v>
      </c>
      <c r="BM230" s="174" t="s">
        <v>336</v>
      </c>
    </row>
    <row r="231" spans="1:51" s="13" customFormat="1" ht="12">
      <c r="A231" s="13"/>
      <c r="B231" s="176"/>
      <c r="C231" s="13"/>
      <c r="D231" s="177" t="s">
        <v>154</v>
      </c>
      <c r="E231" s="178" t="s">
        <v>3</v>
      </c>
      <c r="F231" s="179" t="s">
        <v>337</v>
      </c>
      <c r="G231" s="13"/>
      <c r="H231" s="180">
        <v>85.5</v>
      </c>
      <c r="I231" s="181"/>
      <c r="J231" s="13"/>
      <c r="K231" s="13"/>
      <c r="L231" s="176"/>
      <c r="M231" s="182"/>
      <c r="N231" s="183"/>
      <c r="O231" s="183"/>
      <c r="P231" s="183"/>
      <c r="Q231" s="183"/>
      <c r="R231" s="183"/>
      <c r="S231" s="183"/>
      <c r="T231" s="18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178" t="s">
        <v>154</v>
      </c>
      <c r="AU231" s="178" t="s">
        <v>82</v>
      </c>
      <c r="AV231" s="13" t="s">
        <v>82</v>
      </c>
      <c r="AW231" s="13" t="s">
        <v>33</v>
      </c>
      <c r="AX231" s="13" t="s">
        <v>72</v>
      </c>
      <c r="AY231" s="178" t="s">
        <v>145</v>
      </c>
    </row>
    <row r="232" spans="1:51" s="13" customFormat="1" ht="12">
      <c r="A232" s="13"/>
      <c r="B232" s="176"/>
      <c r="C232" s="13"/>
      <c r="D232" s="177" t="s">
        <v>154</v>
      </c>
      <c r="E232" s="178" t="s">
        <v>3</v>
      </c>
      <c r="F232" s="179" t="s">
        <v>338</v>
      </c>
      <c r="G232" s="13"/>
      <c r="H232" s="180">
        <v>133.666</v>
      </c>
      <c r="I232" s="181"/>
      <c r="J232" s="13"/>
      <c r="K232" s="13"/>
      <c r="L232" s="176"/>
      <c r="M232" s="182"/>
      <c r="N232" s="183"/>
      <c r="O232" s="183"/>
      <c r="P232" s="183"/>
      <c r="Q232" s="183"/>
      <c r="R232" s="183"/>
      <c r="S232" s="183"/>
      <c r="T232" s="18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78" t="s">
        <v>154</v>
      </c>
      <c r="AU232" s="178" t="s">
        <v>82</v>
      </c>
      <c r="AV232" s="13" t="s">
        <v>82</v>
      </c>
      <c r="AW232" s="13" t="s">
        <v>33</v>
      </c>
      <c r="AX232" s="13" t="s">
        <v>72</v>
      </c>
      <c r="AY232" s="178" t="s">
        <v>145</v>
      </c>
    </row>
    <row r="233" spans="1:51" s="13" customFormat="1" ht="12">
      <c r="A233" s="13"/>
      <c r="B233" s="176"/>
      <c r="C233" s="13"/>
      <c r="D233" s="177" t="s">
        <v>154</v>
      </c>
      <c r="E233" s="178" t="s">
        <v>3</v>
      </c>
      <c r="F233" s="179" t="s">
        <v>339</v>
      </c>
      <c r="G233" s="13"/>
      <c r="H233" s="180">
        <v>75</v>
      </c>
      <c r="I233" s="181"/>
      <c r="J233" s="13"/>
      <c r="K233" s="13"/>
      <c r="L233" s="176"/>
      <c r="M233" s="182"/>
      <c r="N233" s="183"/>
      <c r="O233" s="183"/>
      <c r="P233" s="183"/>
      <c r="Q233" s="183"/>
      <c r="R233" s="183"/>
      <c r="S233" s="183"/>
      <c r="T233" s="18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78" t="s">
        <v>154</v>
      </c>
      <c r="AU233" s="178" t="s">
        <v>82</v>
      </c>
      <c r="AV233" s="13" t="s">
        <v>82</v>
      </c>
      <c r="AW233" s="13" t="s">
        <v>33</v>
      </c>
      <c r="AX233" s="13" t="s">
        <v>72</v>
      </c>
      <c r="AY233" s="178" t="s">
        <v>145</v>
      </c>
    </row>
    <row r="234" spans="1:51" s="16" customFormat="1" ht="12">
      <c r="A234" s="16"/>
      <c r="B234" s="200"/>
      <c r="C234" s="16"/>
      <c r="D234" s="177" t="s">
        <v>154</v>
      </c>
      <c r="E234" s="201" t="s">
        <v>3</v>
      </c>
      <c r="F234" s="202" t="s">
        <v>186</v>
      </c>
      <c r="G234" s="16"/>
      <c r="H234" s="203">
        <v>294.166</v>
      </c>
      <c r="I234" s="204"/>
      <c r="J234" s="16"/>
      <c r="K234" s="16"/>
      <c r="L234" s="200"/>
      <c r="M234" s="205"/>
      <c r="N234" s="206"/>
      <c r="O234" s="206"/>
      <c r="P234" s="206"/>
      <c r="Q234" s="206"/>
      <c r="R234" s="206"/>
      <c r="S234" s="206"/>
      <c r="T234" s="207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T234" s="201" t="s">
        <v>154</v>
      </c>
      <c r="AU234" s="201" t="s">
        <v>82</v>
      </c>
      <c r="AV234" s="16" t="s">
        <v>152</v>
      </c>
      <c r="AW234" s="16" t="s">
        <v>33</v>
      </c>
      <c r="AX234" s="16" t="s">
        <v>80</v>
      </c>
      <c r="AY234" s="201" t="s">
        <v>145</v>
      </c>
    </row>
    <row r="235" spans="1:65" s="2" customFormat="1" ht="44.25" customHeight="1">
      <c r="A235" s="39"/>
      <c r="B235" s="162"/>
      <c r="C235" s="163" t="s">
        <v>340</v>
      </c>
      <c r="D235" s="163" t="s">
        <v>147</v>
      </c>
      <c r="E235" s="164" t="s">
        <v>341</v>
      </c>
      <c r="F235" s="165" t="s">
        <v>342</v>
      </c>
      <c r="G235" s="166" t="s">
        <v>150</v>
      </c>
      <c r="H235" s="167">
        <v>64.25</v>
      </c>
      <c r="I235" s="168"/>
      <c r="J235" s="169">
        <f>ROUND(I235*H235,2)</f>
        <v>0</v>
      </c>
      <c r="K235" s="165" t="s">
        <v>151</v>
      </c>
      <c r="L235" s="40"/>
      <c r="M235" s="170" t="s">
        <v>3</v>
      </c>
      <c r="N235" s="171" t="s">
        <v>43</v>
      </c>
      <c r="O235" s="73"/>
      <c r="P235" s="172">
        <f>O235*H235</f>
        <v>0</v>
      </c>
      <c r="Q235" s="172">
        <v>0.08425</v>
      </c>
      <c r="R235" s="172">
        <f>Q235*H235</f>
        <v>5.4130625000000006</v>
      </c>
      <c r="S235" s="172">
        <v>0</v>
      </c>
      <c r="T235" s="173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174" t="s">
        <v>152</v>
      </c>
      <c r="AT235" s="174" t="s">
        <v>147</v>
      </c>
      <c r="AU235" s="174" t="s">
        <v>82</v>
      </c>
      <c r="AY235" s="20" t="s">
        <v>145</v>
      </c>
      <c r="BE235" s="175">
        <f>IF(N235="základní",J235,0)</f>
        <v>0</v>
      </c>
      <c r="BF235" s="175">
        <f>IF(N235="snížená",J235,0)</f>
        <v>0</v>
      </c>
      <c r="BG235" s="175">
        <f>IF(N235="zákl. přenesená",J235,0)</f>
        <v>0</v>
      </c>
      <c r="BH235" s="175">
        <f>IF(N235="sníž. přenesená",J235,0)</f>
        <v>0</v>
      </c>
      <c r="BI235" s="175">
        <f>IF(N235="nulová",J235,0)</f>
        <v>0</v>
      </c>
      <c r="BJ235" s="20" t="s">
        <v>80</v>
      </c>
      <c r="BK235" s="175">
        <f>ROUND(I235*H235,2)</f>
        <v>0</v>
      </c>
      <c r="BL235" s="20" t="s">
        <v>152</v>
      </c>
      <c r="BM235" s="174" t="s">
        <v>343</v>
      </c>
    </row>
    <row r="236" spans="1:51" s="13" customFormat="1" ht="12">
      <c r="A236" s="13"/>
      <c r="B236" s="176"/>
      <c r="C236" s="13"/>
      <c r="D236" s="177" t="s">
        <v>154</v>
      </c>
      <c r="E236" s="178" t="s">
        <v>3</v>
      </c>
      <c r="F236" s="179" t="s">
        <v>103</v>
      </c>
      <c r="G236" s="13"/>
      <c r="H236" s="180">
        <v>64.25</v>
      </c>
      <c r="I236" s="181"/>
      <c r="J236" s="13"/>
      <c r="K236" s="13"/>
      <c r="L236" s="176"/>
      <c r="M236" s="182"/>
      <c r="N236" s="183"/>
      <c r="O236" s="183"/>
      <c r="P236" s="183"/>
      <c r="Q236" s="183"/>
      <c r="R236" s="183"/>
      <c r="S236" s="183"/>
      <c r="T236" s="18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178" t="s">
        <v>154</v>
      </c>
      <c r="AU236" s="178" t="s">
        <v>82</v>
      </c>
      <c r="AV236" s="13" t="s">
        <v>82</v>
      </c>
      <c r="AW236" s="13" t="s">
        <v>33</v>
      </c>
      <c r="AX236" s="13" t="s">
        <v>80</v>
      </c>
      <c r="AY236" s="178" t="s">
        <v>145</v>
      </c>
    </row>
    <row r="237" spans="1:65" s="2" customFormat="1" ht="16.5" customHeight="1">
      <c r="A237" s="39"/>
      <c r="B237" s="162"/>
      <c r="C237" s="208" t="s">
        <v>344</v>
      </c>
      <c r="D237" s="208" t="s">
        <v>275</v>
      </c>
      <c r="E237" s="209" t="s">
        <v>345</v>
      </c>
      <c r="F237" s="210" t="s">
        <v>346</v>
      </c>
      <c r="G237" s="211" t="s">
        <v>150</v>
      </c>
      <c r="H237" s="212">
        <v>67.463</v>
      </c>
      <c r="I237" s="213"/>
      <c r="J237" s="214">
        <f>ROUND(I237*H237,2)</f>
        <v>0</v>
      </c>
      <c r="K237" s="210" t="s">
        <v>151</v>
      </c>
      <c r="L237" s="215"/>
      <c r="M237" s="216" t="s">
        <v>3</v>
      </c>
      <c r="N237" s="217" t="s">
        <v>43</v>
      </c>
      <c r="O237" s="73"/>
      <c r="P237" s="172">
        <f>O237*H237</f>
        <v>0</v>
      </c>
      <c r="Q237" s="172">
        <v>0.13</v>
      </c>
      <c r="R237" s="172">
        <f>Q237*H237</f>
        <v>8.77019</v>
      </c>
      <c r="S237" s="172">
        <v>0</v>
      </c>
      <c r="T237" s="173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174" t="s">
        <v>209</v>
      </c>
      <c r="AT237" s="174" t="s">
        <v>275</v>
      </c>
      <c r="AU237" s="174" t="s">
        <v>82</v>
      </c>
      <c r="AY237" s="20" t="s">
        <v>145</v>
      </c>
      <c r="BE237" s="175">
        <f>IF(N237="základní",J237,0)</f>
        <v>0</v>
      </c>
      <c r="BF237" s="175">
        <f>IF(N237="snížená",J237,0)</f>
        <v>0</v>
      </c>
      <c r="BG237" s="175">
        <f>IF(N237="zákl. přenesená",J237,0)</f>
        <v>0</v>
      </c>
      <c r="BH237" s="175">
        <f>IF(N237="sníž. přenesená",J237,0)</f>
        <v>0</v>
      </c>
      <c r="BI237" s="175">
        <f>IF(N237="nulová",J237,0)</f>
        <v>0</v>
      </c>
      <c r="BJ237" s="20" t="s">
        <v>80</v>
      </c>
      <c r="BK237" s="175">
        <f>ROUND(I237*H237,2)</f>
        <v>0</v>
      </c>
      <c r="BL237" s="20" t="s">
        <v>152</v>
      </c>
      <c r="BM237" s="174" t="s">
        <v>347</v>
      </c>
    </row>
    <row r="238" spans="1:51" s="13" customFormat="1" ht="12">
      <c r="A238" s="13"/>
      <c r="B238" s="176"/>
      <c r="C238" s="13"/>
      <c r="D238" s="177" t="s">
        <v>154</v>
      </c>
      <c r="E238" s="178" t="s">
        <v>3</v>
      </c>
      <c r="F238" s="179" t="s">
        <v>348</v>
      </c>
      <c r="G238" s="13"/>
      <c r="H238" s="180">
        <v>67.463</v>
      </c>
      <c r="I238" s="181"/>
      <c r="J238" s="13"/>
      <c r="K238" s="13"/>
      <c r="L238" s="176"/>
      <c r="M238" s="182"/>
      <c r="N238" s="183"/>
      <c r="O238" s="183"/>
      <c r="P238" s="183"/>
      <c r="Q238" s="183"/>
      <c r="R238" s="183"/>
      <c r="S238" s="183"/>
      <c r="T238" s="18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78" t="s">
        <v>154</v>
      </c>
      <c r="AU238" s="178" t="s">
        <v>82</v>
      </c>
      <c r="AV238" s="13" t="s">
        <v>82</v>
      </c>
      <c r="AW238" s="13" t="s">
        <v>33</v>
      </c>
      <c r="AX238" s="13" t="s">
        <v>80</v>
      </c>
      <c r="AY238" s="178" t="s">
        <v>145</v>
      </c>
    </row>
    <row r="239" spans="1:63" s="12" customFormat="1" ht="22.8" customHeight="1">
      <c r="A239" s="12"/>
      <c r="B239" s="149"/>
      <c r="C239" s="12"/>
      <c r="D239" s="150" t="s">
        <v>71</v>
      </c>
      <c r="E239" s="160" t="s">
        <v>187</v>
      </c>
      <c r="F239" s="160" t="s">
        <v>349</v>
      </c>
      <c r="G239" s="12"/>
      <c r="H239" s="12"/>
      <c r="I239" s="152"/>
      <c r="J239" s="161">
        <f>BK239</f>
        <v>0</v>
      </c>
      <c r="K239" s="12"/>
      <c r="L239" s="149"/>
      <c r="M239" s="154"/>
      <c r="N239" s="155"/>
      <c r="O239" s="155"/>
      <c r="P239" s="156">
        <f>SUM(P240:P246)</f>
        <v>0</v>
      </c>
      <c r="Q239" s="155"/>
      <c r="R239" s="156">
        <f>SUM(R240:R246)</f>
        <v>7.246774619999999</v>
      </c>
      <c r="S239" s="155"/>
      <c r="T239" s="157">
        <f>SUM(T240:T246)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150" t="s">
        <v>80</v>
      </c>
      <c r="AT239" s="158" t="s">
        <v>71</v>
      </c>
      <c r="AU239" s="158" t="s">
        <v>80</v>
      </c>
      <c r="AY239" s="150" t="s">
        <v>145</v>
      </c>
      <c r="BK239" s="159">
        <f>SUM(BK240:BK246)</f>
        <v>0</v>
      </c>
    </row>
    <row r="240" spans="1:65" s="2" customFormat="1" ht="21.75" customHeight="1">
      <c r="A240" s="39"/>
      <c r="B240" s="162"/>
      <c r="C240" s="163" t="s">
        <v>350</v>
      </c>
      <c r="D240" s="163" t="s">
        <v>147</v>
      </c>
      <c r="E240" s="164" t="s">
        <v>351</v>
      </c>
      <c r="F240" s="165" t="s">
        <v>352</v>
      </c>
      <c r="G240" s="166" t="s">
        <v>150</v>
      </c>
      <c r="H240" s="167">
        <v>25.551</v>
      </c>
      <c r="I240" s="168"/>
      <c r="J240" s="169">
        <f>ROUND(I240*H240,2)</f>
        <v>0</v>
      </c>
      <c r="K240" s="165" t="s">
        <v>151</v>
      </c>
      <c r="L240" s="40"/>
      <c r="M240" s="170" t="s">
        <v>3</v>
      </c>
      <c r="N240" s="171" t="s">
        <v>43</v>
      </c>
      <c r="O240" s="73"/>
      <c r="P240" s="172">
        <f>O240*H240</f>
        <v>0</v>
      </c>
      <c r="Q240" s="172">
        <v>0.28362</v>
      </c>
      <c r="R240" s="172">
        <f>Q240*H240</f>
        <v>7.246774619999999</v>
      </c>
      <c r="S240" s="172">
        <v>0</v>
      </c>
      <c r="T240" s="173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174" t="s">
        <v>152</v>
      </c>
      <c r="AT240" s="174" t="s">
        <v>147</v>
      </c>
      <c r="AU240" s="174" t="s">
        <v>82</v>
      </c>
      <c r="AY240" s="20" t="s">
        <v>145</v>
      </c>
      <c r="BE240" s="175">
        <f>IF(N240="základní",J240,0)</f>
        <v>0</v>
      </c>
      <c r="BF240" s="175">
        <f>IF(N240="snížená",J240,0)</f>
        <v>0</v>
      </c>
      <c r="BG240" s="175">
        <f>IF(N240="zákl. přenesená",J240,0)</f>
        <v>0</v>
      </c>
      <c r="BH240" s="175">
        <f>IF(N240="sníž. přenesená",J240,0)</f>
        <v>0</v>
      </c>
      <c r="BI240" s="175">
        <f>IF(N240="nulová",J240,0)</f>
        <v>0</v>
      </c>
      <c r="BJ240" s="20" t="s">
        <v>80</v>
      </c>
      <c r="BK240" s="175">
        <f>ROUND(I240*H240,2)</f>
        <v>0</v>
      </c>
      <c r="BL240" s="20" t="s">
        <v>152</v>
      </c>
      <c r="BM240" s="174" t="s">
        <v>353</v>
      </c>
    </row>
    <row r="241" spans="1:51" s="13" customFormat="1" ht="12">
      <c r="A241" s="13"/>
      <c r="B241" s="176"/>
      <c r="C241" s="13"/>
      <c r="D241" s="177" t="s">
        <v>154</v>
      </c>
      <c r="E241" s="178" t="s">
        <v>3</v>
      </c>
      <c r="F241" s="179" t="s">
        <v>354</v>
      </c>
      <c r="G241" s="13"/>
      <c r="H241" s="180">
        <v>6.423</v>
      </c>
      <c r="I241" s="181"/>
      <c r="J241" s="13"/>
      <c r="K241" s="13"/>
      <c r="L241" s="176"/>
      <c r="M241" s="182"/>
      <c r="N241" s="183"/>
      <c r="O241" s="183"/>
      <c r="P241" s="183"/>
      <c r="Q241" s="183"/>
      <c r="R241" s="183"/>
      <c r="S241" s="183"/>
      <c r="T241" s="18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178" t="s">
        <v>154</v>
      </c>
      <c r="AU241" s="178" t="s">
        <v>82</v>
      </c>
      <c r="AV241" s="13" t="s">
        <v>82</v>
      </c>
      <c r="AW241" s="13" t="s">
        <v>33</v>
      </c>
      <c r="AX241" s="13" t="s">
        <v>72</v>
      </c>
      <c r="AY241" s="178" t="s">
        <v>145</v>
      </c>
    </row>
    <row r="242" spans="1:51" s="13" customFormat="1" ht="12">
      <c r="A242" s="13"/>
      <c r="B242" s="176"/>
      <c r="C242" s="13"/>
      <c r="D242" s="177" t="s">
        <v>154</v>
      </c>
      <c r="E242" s="178" t="s">
        <v>3</v>
      </c>
      <c r="F242" s="179" t="s">
        <v>355</v>
      </c>
      <c r="G242" s="13"/>
      <c r="H242" s="180">
        <v>1.813</v>
      </c>
      <c r="I242" s="181"/>
      <c r="J242" s="13"/>
      <c r="K242" s="13"/>
      <c r="L242" s="176"/>
      <c r="M242" s="182"/>
      <c r="N242" s="183"/>
      <c r="O242" s="183"/>
      <c r="P242" s="183"/>
      <c r="Q242" s="183"/>
      <c r="R242" s="183"/>
      <c r="S242" s="183"/>
      <c r="T242" s="18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78" t="s">
        <v>154</v>
      </c>
      <c r="AU242" s="178" t="s">
        <v>82</v>
      </c>
      <c r="AV242" s="13" t="s">
        <v>82</v>
      </c>
      <c r="AW242" s="13" t="s">
        <v>33</v>
      </c>
      <c r="AX242" s="13" t="s">
        <v>72</v>
      </c>
      <c r="AY242" s="178" t="s">
        <v>145</v>
      </c>
    </row>
    <row r="243" spans="1:51" s="13" customFormat="1" ht="12">
      <c r="A243" s="13"/>
      <c r="B243" s="176"/>
      <c r="C243" s="13"/>
      <c r="D243" s="177" t="s">
        <v>154</v>
      </c>
      <c r="E243" s="178" t="s">
        <v>3</v>
      </c>
      <c r="F243" s="179" t="s">
        <v>356</v>
      </c>
      <c r="G243" s="13"/>
      <c r="H243" s="180">
        <v>1.5</v>
      </c>
      <c r="I243" s="181"/>
      <c r="J243" s="13"/>
      <c r="K243" s="13"/>
      <c r="L243" s="176"/>
      <c r="M243" s="182"/>
      <c r="N243" s="183"/>
      <c r="O243" s="183"/>
      <c r="P243" s="183"/>
      <c r="Q243" s="183"/>
      <c r="R243" s="183"/>
      <c r="S243" s="183"/>
      <c r="T243" s="18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78" t="s">
        <v>154</v>
      </c>
      <c r="AU243" s="178" t="s">
        <v>82</v>
      </c>
      <c r="AV243" s="13" t="s">
        <v>82</v>
      </c>
      <c r="AW243" s="13" t="s">
        <v>33</v>
      </c>
      <c r="AX243" s="13" t="s">
        <v>72</v>
      </c>
      <c r="AY243" s="178" t="s">
        <v>145</v>
      </c>
    </row>
    <row r="244" spans="1:51" s="13" customFormat="1" ht="12">
      <c r="A244" s="13"/>
      <c r="B244" s="176"/>
      <c r="C244" s="13"/>
      <c r="D244" s="177" t="s">
        <v>154</v>
      </c>
      <c r="E244" s="178" t="s">
        <v>3</v>
      </c>
      <c r="F244" s="179" t="s">
        <v>357</v>
      </c>
      <c r="G244" s="13"/>
      <c r="H244" s="180">
        <v>5.675</v>
      </c>
      <c r="I244" s="181"/>
      <c r="J244" s="13"/>
      <c r="K244" s="13"/>
      <c r="L244" s="176"/>
      <c r="M244" s="182"/>
      <c r="N244" s="183"/>
      <c r="O244" s="183"/>
      <c r="P244" s="183"/>
      <c r="Q244" s="183"/>
      <c r="R244" s="183"/>
      <c r="S244" s="183"/>
      <c r="T244" s="18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178" t="s">
        <v>154</v>
      </c>
      <c r="AU244" s="178" t="s">
        <v>82</v>
      </c>
      <c r="AV244" s="13" t="s">
        <v>82</v>
      </c>
      <c r="AW244" s="13" t="s">
        <v>33</v>
      </c>
      <c r="AX244" s="13" t="s">
        <v>72</v>
      </c>
      <c r="AY244" s="178" t="s">
        <v>145</v>
      </c>
    </row>
    <row r="245" spans="1:51" s="13" customFormat="1" ht="12">
      <c r="A245" s="13"/>
      <c r="B245" s="176"/>
      <c r="C245" s="13"/>
      <c r="D245" s="177" t="s">
        <v>154</v>
      </c>
      <c r="E245" s="178" t="s">
        <v>3</v>
      </c>
      <c r="F245" s="179" t="s">
        <v>358</v>
      </c>
      <c r="G245" s="13"/>
      <c r="H245" s="180">
        <v>10.14</v>
      </c>
      <c r="I245" s="181"/>
      <c r="J245" s="13"/>
      <c r="K245" s="13"/>
      <c r="L245" s="176"/>
      <c r="M245" s="182"/>
      <c r="N245" s="183"/>
      <c r="O245" s="183"/>
      <c r="P245" s="183"/>
      <c r="Q245" s="183"/>
      <c r="R245" s="183"/>
      <c r="S245" s="183"/>
      <c r="T245" s="18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178" t="s">
        <v>154</v>
      </c>
      <c r="AU245" s="178" t="s">
        <v>82</v>
      </c>
      <c r="AV245" s="13" t="s">
        <v>82</v>
      </c>
      <c r="AW245" s="13" t="s">
        <v>33</v>
      </c>
      <c r="AX245" s="13" t="s">
        <v>72</v>
      </c>
      <c r="AY245" s="178" t="s">
        <v>145</v>
      </c>
    </row>
    <row r="246" spans="1:51" s="16" customFormat="1" ht="12">
      <c r="A246" s="16"/>
      <c r="B246" s="200"/>
      <c r="C246" s="16"/>
      <c r="D246" s="177" t="s">
        <v>154</v>
      </c>
      <c r="E246" s="201" t="s">
        <v>89</v>
      </c>
      <c r="F246" s="202" t="s">
        <v>186</v>
      </c>
      <c r="G246" s="16"/>
      <c r="H246" s="203">
        <v>25.551</v>
      </c>
      <c r="I246" s="204"/>
      <c r="J246" s="16"/>
      <c r="K246" s="16"/>
      <c r="L246" s="200"/>
      <c r="M246" s="205"/>
      <c r="N246" s="206"/>
      <c r="O246" s="206"/>
      <c r="P246" s="206"/>
      <c r="Q246" s="206"/>
      <c r="R246" s="206"/>
      <c r="S246" s="206"/>
      <c r="T246" s="207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T246" s="201" t="s">
        <v>154</v>
      </c>
      <c r="AU246" s="201" t="s">
        <v>82</v>
      </c>
      <c r="AV246" s="16" t="s">
        <v>152</v>
      </c>
      <c r="AW246" s="16" t="s">
        <v>33</v>
      </c>
      <c r="AX246" s="16" t="s">
        <v>80</v>
      </c>
      <c r="AY246" s="201" t="s">
        <v>145</v>
      </c>
    </row>
    <row r="247" spans="1:63" s="12" customFormat="1" ht="22.8" customHeight="1">
      <c r="A247" s="12"/>
      <c r="B247" s="149"/>
      <c r="C247" s="12"/>
      <c r="D247" s="150" t="s">
        <v>71</v>
      </c>
      <c r="E247" s="160" t="s">
        <v>209</v>
      </c>
      <c r="F247" s="160" t="s">
        <v>359</v>
      </c>
      <c r="G247" s="12"/>
      <c r="H247" s="12"/>
      <c r="I247" s="152"/>
      <c r="J247" s="161">
        <f>BK247</f>
        <v>0</v>
      </c>
      <c r="K247" s="12"/>
      <c r="L247" s="149"/>
      <c r="M247" s="154"/>
      <c r="N247" s="155"/>
      <c r="O247" s="155"/>
      <c r="P247" s="156">
        <f>SUM(P248:P251)</f>
        <v>0</v>
      </c>
      <c r="Q247" s="155"/>
      <c r="R247" s="156">
        <f>SUM(R248:R251)</f>
        <v>0.042398200000000004</v>
      </c>
      <c r="S247" s="155"/>
      <c r="T247" s="157">
        <f>SUM(T248:T251)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150" t="s">
        <v>80</v>
      </c>
      <c r="AT247" s="158" t="s">
        <v>71</v>
      </c>
      <c r="AU247" s="158" t="s">
        <v>80</v>
      </c>
      <c r="AY247" s="150" t="s">
        <v>145</v>
      </c>
      <c r="BK247" s="159">
        <f>SUM(BK248:BK251)</f>
        <v>0</v>
      </c>
    </row>
    <row r="248" spans="1:65" s="2" customFormat="1" ht="12">
      <c r="A248" s="39"/>
      <c r="B248" s="162"/>
      <c r="C248" s="163" t="s">
        <v>360</v>
      </c>
      <c r="D248" s="163" t="s">
        <v>147</v>
      </c>
      <c r="E248" s="164" t="s">
        <v>361</v>
      </c>
      <c r="F248" s="165" t="s">
        <v>362</v>
      </c>
      <c r="G248" s="166" t="s">
        <v>237</v>
      </c>
      <c r="H248" s="167">
        <v>23</v>
      </c>
      <c r="I248" s="168"/>
      <c r="J248" s="169">
        <f>ROUND(I248*H248,2)</f>
        <v>0</v>
      </c>
      <c r="K248" s="165" t="s">
        <v>151</v>
      </c>
      <c r="L248" s="40"/>
      <c r="M248" s="170" t="s">
        <v>3</v>
      </c>
      <c r="N248" s="171" t="s">
        <v>43</v>
      </c>
      <c r="O248" s="73"/>
      <c r="P248" s="172">
        <f>O248*H248</f>
        <v>0</v>
      </c>
      <c r="Q248" s="172">
        <v>1E-05</v>
      </c>
      <c r="R248" s="172">
        <f>Q248*H248</f>
        <v>0.00023</v>
      </c>
      <c r="S248" s="172">
        <v>0</v>
      </c>
      <c r="T248" s="173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174" t="s">
        <v>152</v>
      </c>
      <c r="AT248" s="174" t="s">
        <v>147</v>
      </c>
      <c r="AU248" s="174" t="s">
        <v>82</v>
      </c>
      <c r="AY248" s="20" t="s">
        <v>145</v>
      </c>
      <c r="BE248" s="175">
        <f>IF(N248="základní",J248,0)</f>
        <v>0</v>
      </c>
      <c r="BF248" s="175">
        <f>IF(N248="snížená",J248,0)</f>
        <v>0</v>
      </c>
      <c r="BG248" s="175">
        <f>IF(N248="zákl. přenesená",J248,0)</f>
        <v>0</v>
      </c>
      <c r="BH248" s="175">
        <f>IF(N248="sníž. přenesená",J248,0)</f>
        <v>0</v>
      </c>
      <c r="BI248" s="175">
        <f>IF(N248="nulová",J248,0)</f>
        <v>0</v>
      </c>
      <c r="BJ248" s="20" t="s">
        <v>80</v>
      </c>
      <c r="BK248" s="175">
        <f>ROUND(I248*H248,2)</f>
        <v>0</v>
      </c>
      <c r="BL248" s="20" t="s">
        <v>152</v>
      </c>
      <c r="BM248" s="174" t="s">
        <v>363</v>
      </c>
    </row>
    <row r="249" spans="1:51" s="13" customFormat="1" ht="12">
      <c r="A249" s="13"/>
      <c r="B249" s="176"/>
      <c r="C249" s="13"/>
      <c r="D249" s="177" t="s">
        <v>154</v>
      </c>
      <c r="E249" s="178" t="s">
        <v>3</v>
      </c>
      <c r="F249" s="179" t="s">
        <v>364</v>
      </c>
      <c r="G249" s="13"/>
      <c r="H249" s="180">
        <v>23</v>
      </c>
      <c r="I249" s="181"/>
      <c r="J249" s="13"/>
      <c r="K249" s="13"/>
      <c r="L249" s="176"/>
      <c r="M249" s="182"/>
      <c r="N249" s="183"/>
      <c r="O249" s="183"/>
      <c r="P249" s="183"/>
      <c r="Q249" s="183"/>
      <c r="R249" s="183"/>
      <c r="S249" s="183"/>
      <c r="T249" s="18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78" t="s">
        <v>154</v>
      </c>
      <c r="AU249" s="178" t="s">
        <v>82</v>
      </c>
      <c r="AV249" s="13" t="s">
        <v>82</v>
      </c>
      <c r="AW249" s="13" t="s">
        <v>33</v>
      </c>
      <c r="AX249" s="13" t="s">
        <v>80</v>
      </c>
      <c r="AY249" s="178" t="s">
        <v>145</v>
      </c>
    </row>
    <row r="250" spans="1:65" s="2" customFormat="1" ht="16.5" customHeight="1">
      <c r="A250" s="39"/>
      <c r="B250" s="162"/>
      <c r="C250" s="208" t="s">
        <v>365</v>
      </c>
      <c r="D250" s="208" t="s">
        <v>275</v>
      </c>
      <c r="E250" s="209" t="s">
        <v>366</v>
      </c>
      <c r="F250" s="210" t="s">
        <v>367</v>
      </c>
      <c r="G250" s="211" t="s">
        <v>237</v>
      </c>
      <c r="H250" s="212">
        <v>23.69</v>
      </c>
      <c r="I250" s="213"/>
      <c r="J250" s="214">
        <f>ROUND(I250*H250,2)</f>
        <v>0</v>
      </c>
      <c r="K250" s="210" t="s">
        <v>151</v>
      </c>
      <c r="L250" s="215"/>
      <c r="M250" s="216" t="s">
        <v>3</v>
      </c>
      <c r="N250" s="217" t="s">
        <v>43</v>
      </c>
      <c r="O250" s="73"/>
      <c r="P250" s="172">
        <f>O250*H250</f>
        <v>0</v>
      </c>
      <c r="Q250" s="172">
        <v>0.00178</v>
      </c>
      <c r="R250" s="172">
        <f>Q250*H250</f>
        <v>0.0421682</v>
      </c>
      <c r="S250" s="172">
        <v>0</v>
      </c>
      <c r="T250" s="173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174" t="s">
        <v>209</v>
      </c>
      <c r="AT250" s="174" t="s">
        <v>275</v>
      </c>
      <c r="AU250" s="174" t="s">
        <v>82</v>
      </c>
      <c r="AY250" s="20" t="s">
        <v>145</v>
      </c>
      <c r="BE250" s="175">
        <f>IF(N250="základní",J250,0)</f>
        <v>0</v>
      </c>
      <c r="BF250" s="175">
        <f>IF(N250="snížená",J250,0)</f>
        <v>0</v>
      </c>
      <c r="BG250" s="175">
        <f>IF(N250="zákl. přenesená",J250,0)</f>
        <v>0</v>
      </c>
      <c r="BH250" s="175">
        <f>IF(N250="sníž. přenesená",J250,0)</f>
        <v>0</v>
      </c>
      <c r="BI250" s="175">
        <f>IF(N250="nulová",J250,0)</f>
        <v>0</v>
      </c>
      <c r="BJ250" s="20" t="s">
        <v>80</v>
      </c>
      <c r="BK250" s="175">
        <f>ROUND(I250*H250,2)</f>
        <v>0</v>
      </c>
      <c r="BL250" s="20" t="s">
        <v>152</v>
      </c>
      <c r="BM250" s="174" t="s">
        <v>368</v>
      </c>
    </row>
    <row r="251" spans="1:51" s="13" customFormat="1" ht="12">
      <c r="A251" s="13"/>
      <c r="B251" s="176"/>
      <c r="C251" s="13"/>
      <c r="D251" s="177" t="s">
        <v>154</v>
      </c>
      <c r="E251" s="13"/>
      <c r="F251" s="179" t="s">
        <v>369</v>
      </c>
      <c r="G251" s="13"/>
      <c r="H251" s="180">
        <v>23.69</v>
      </c>
      <c r="I251" s="181"/>
      <c r="J251" s="13"/>
      <c r="K251" s="13"/>
      <c r="L251" s="176"/>
      <c r="M251" s="182"/>
      <c r="N251" s="183"/>
      <c r="O251" s="183"/>
      <c r="P251" s="183"/>
      <c r="Q251" s="183"/>
      <c r="R251" s="183"/>
      <c r="S251" s="183"/>
      <c r="T251" s="18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178" t="s">
        <v>154</v>
      </c>
      <c r="AU251" s="178" t="s">
        <v>82</v>
      </c>
      <c r="AV251" s="13" t="s">
        <v>82</v>
      </c>
      <c r="AW251" s="13" t="s">
        <v>4</v>
      </c>
      <c r="AX251" s="13" t="s">
        <v>80</v>
      </c>
      <c r="AY251" s="178" t="s">
        <v>145</v>
      </c>
    </row>
    <row r="252" spans="1:63" s="12" customFormat="1" ht="22.8" customHeight="1">
      <c r="A252" s="12"/>
      <c r="B252" s="149"/>
      <c r="C252" s="12"/>
      <c r="D252" s="150" t="s">
        <v>71</v>
      </c>
      <c r="E252" s="160" t="s">
        <v>213</v>
      </c>
      <c r="F252" s="160" t="s">
        <v>370</v>
      </c>
      <c r="G252" s="12"/>
      <c r="H252" s="12"/>
      <c r="I252" s="152"/>
      <c r="J252" s="161">
        <f>BK252</f>
        <v>0</v>
      </c>
      <c r="K252" s="12"/>
      <c r="L252" s="149"/>
      <c r="M252" s="154"/>
      <c r="N252" s="155"/>
      <c r="O252" s="155"/>
      <c r="P252" s="156">
        <f>SUM(P253:P266)</f>
        <v>0</v>
      </c>
      <c r="Q252" s="155"/>
      <c r="R252" s="156">
        <f>SUM(R253:R266)</f>
        <v>16.225769200000002</v>
      </c>
      <c r="S252" s="155"/>
      <c r="T252" s="157">
        <f>SUM(T253:T266)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150" t="s">
        <v>80</v>
      </c>
      <c r="AT252" s="158" t="s">
        <v>71</v>
      </c>
      <c r="AU252" s="158" t="s">
        <v>80</v>
      </c>
      <c r="AY252" s="150" t="s">
        <v>145</v>
      </c>
      <c r="BK252" s="159">
        <f>SUM(BK253:BK266)</f>
        <v>0</v>
      </c>
    </row>
    <row r="253" spans="1:65" s="2" customFormat="1" ht="12">
      <c r="A253" s="39"/>
      <c r="B253" s="162"/>
      <c r="C253" s="163" t="s">
        <v>371</v>
      </c>
      <c r="D253" s="163" t="s">
        <v>147</v>
      </c>
      <c r="E253" s="164" t="s">
        <v>372</v>
      </c>
      <c r="F253" s="165" t="s">
        <v>373</v>
      </c>
      <c r="G253" s="166" t="s">
        <v>237</v>
      </c>
      <c r="H253" s="167">
        <v>66.5</v>
      </c>
      <c r="I253" s="168"/>
      <c r="J253" s="169">
        <f>ROUND(I253*H253,2)</f>
        <v>0</v>
      </c>
      <c r="K253" s="165" t="s">
        <v>151</v>
      </c>
      <c r="L253" s="40"/>
      <c r="M253" s="170" t="s">
        <v>3</v>
      </c>
      <c r="N253" s="171" t="s">
        <v>43</v>
      </c>
      <c r="O253" s="73"/>
      <c r="P253" s="172">
        <f>O253*H253</f>
        <v>0</v>
      </c>
      <c r="Q253" s="172">
        <v>0.2006</v>
      </c>
      <c r="R253" s="172">
        <f>Q253*H253</f>
        <v>13.3399</v>
      </c>
      <c r="S253" s="172">
        <v>0</v>
      </c>
      <c r="T253" s="173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174" t="s">
        <v>152</v>
      </c>
      <c r="AT253" s="174" t="s">
        <v>147</v>
      </c>
      <c r="AU253" s="174" t="s">
        <v>82</v>
      </c>
      <c r="AY253" s="20" t="s">
        <v>145</v>
      </c>
      <c r="BE253" s="175">
        <f>IF(N253="základní",J253,0)</f>
        <v>0</v>
      </c>
      <c r="BF253" s="175">
        <f>IF(N253="snížená",J253,0)</f>
        <v>0</v>
      </c>
      <c r="BG253" s="175">
        <f>IF(N253="zákl. přenesená",J253,0)</f>
        <v>0</v>
      </c>
      <c r="BH253" s="175">
        <f>IF(N253="sníž. přenesená",J253,0)</f>
        <v>0</v>
      </c>
      <c r="BI253" s="175">
        <f>IF(N253="nulová",J253,0)</f>
        <v>0</v>
      </c>
      <c r="BJ253" s="20" t="s">
        <v>80</v>
      </c>
      <c r="BK253" s="175">
        <f>ROUND(I253*H253,2)</f>
        <v>0</v>
      </c>
      <c r="BL253" s="20" t="s">
        <v>152</v>
      </c>
      <c r="BM253" s="174" t="s">
        <v>374</v>
      </c>
    </row>
    <row r="254" spans="1:51" s="13" customFormat="1" ht="12">
      <c r="A254" s="13"/>
      <c r="B254" s="176"/>
      <c r="C254" s="13"/>
      <c r="D254" s="177" t="s">
        <v>154</v>
      </c>
      <c r="E254" s="178" t="s">
        <v>3</v>
      </c>
      <c r="F254" s="179" t="s">
        <v>375</v>
      </c>
      <c r="G254" s="13"/>
      <c r="H254" s="180">
        <v>66.5</v>
      </c>
      <c r="I254" s="181"/>
      <c r="J254" s="13"/>
      <c r="K254" s="13"/>
      <c r="L254" s="176"/>
      <c r="M254" s="182"/>
      <c r="N254" s="183"/>
      <c r="O254" s="183"/>
      <c r="P254" s="183"/>
      <c r="Q254" s="183"/>
      <c r="R254" s="183"/>
      <c r="S254" s="183"/>
      <c r="T254" s="18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78" t="s">
        <v>154</v>
      </c>
      <c r="AU254" s="178" t="s">
        <v>82</v>
      </c>
      <c r="AV254" s="13" t="s">
        <v>82</v>
      </c>
      <c r="AW254" s="13" t="s">
        <v>33</v>
      </c>
      <c r="AX254" s="13" t="s">
        <v>80</v>
      </c>
      <c r="AY254" s="178" t="s">
        <v>145</v>
      </c>
    </row>
    <row r="255" spans="1:65" s="2" customFormat="1" ht="12">
      <c r="A255" s="39"/>
      <c r="B255" s="162"/>
      <c r="C255" s="163" t="s">
        <v>376</v>
      </c>
      <c r="D255" s="163" t="s">
        <v>147</v>
      </c>
      <c r="E255" s="164" t="s">
        <v>377</v>
      </c>
      <c r="F255" s="165" t="s">
        <v>378</v>
      </c>
      <c r="G255" s="166" t="s">
        <v>237</v>
      </c>
      <c r="H255" s="167">
        <v>33</v>
      </c>
      <c r="I255" s="168"/>
      <c r="J255" s="169">
        <f>ROUND(I255*H255,2)</f>
        <v>0</v>
      </c>
      <c r="K255" s="165" t="s">
        <v>151</v>
      </c>
      <c r="L255" s="40"/>
      <c r="M255" s="170" t="s">
        <v>3</v>
      </c>
      <c r="N255" s="171" t="s">
        <v>43</v>
      </c>
      <c r="O255" s="73"/>
      <c r="P255" s="172">
        <f>O255*H255</f>
        <v>0</v>
      </c>
      <c r="Q255" s="172">
        <v>0.08619</v>
      </c>
      <c r="R255" s="172">
        <f>Q255*H255</f>
        <v>2.8442700000000003</v>
      </c>
      <c r="S255" s="172">
        <v>0</v>
      </c>
      <c r="T255" s="173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174" t="s">
        <v>152</v>
      </c>
      <c r="AT255" s="174" t="s">
        <v>147</v>
      </c>
      <c r="AU255" s="174" t="s">
        <v>82</v>
      </c>
      <c r="AY255" s="20" t="s">
        <v>145</v>
      </c>
      <c r="BE255" s="175">
        <f>IF(N255="základní",J255,0)</f>
        <v>0</v>
      </c>
      <c r="BF255" s="175">
        <f>IF(N255="snížená",J255,0)</f>
        <v>0</v>
      </c>
      <c r="BG255" s="175">
        <f>IF(N255="zákl. přenesená",J255,0)</f>
        <v>0</v>
      </c>
      <c r="BH255" s="175">
        <f>IF(N255="sníž. přenesená",J255,0)</f>
        <v>0</v>
      </c>
      <c r="BI255" s="175">
        <f>IF(N255="nulová",J255,0)</f>
        <v>0</v>
      </c>
      <c r="BJ255" s="20" t="s">
        <v>80</v>
      </c>
      <c r="BK255" s="175">
        <f>ROUND(I255*H255,2)</f>
        <v>0</v>
      </c>
      <c r="BL255" s="20" t="s">
        <v>152</v>
      </c>
      <c r="BM255" s="174" t="s">
        <v>379</v>
      </c>
    </row>
    <row r="256" spans="1:51" s="13" customFormat="1" ht="12">
      <c r="A256" s="13"/>
      <c r="B256" s="176"/>
      <c r="C256" s="13"/>
      <c r="D256" s="177" t="s">
        <v>154</v>
      </c>
      <c r="E256" s="178" t="s">
        <v>3</v>
      </c>
      <c r="F256" s="179" t="s">
        <v>380</v>
      </c>
      <c r="G256" s="13"/>
      <c r="H256" s="180">
        <v>33</v>
      </c>
      <c r="I256" s="181"/>
      <c r="J256" s="13"/>
      <c r="K256" s="13"/>
      <c r="L256" s="176"/>
      <c r="M256" s="182"/>
      <c r="N256" s="183"/>
      <c r="O256" s="183"/>
      <c r="P256" s="183"/>
      <c r="Q256" s="183"/>
      <c r="R256" s="183"/>
      <c r="S256" s="183"/>
      <c r="T256" s="18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178" t="s">
        <v>154</v>
      </c>
      <c r="AU256" s="178" t="s">
        <v>82</v>
      </c>
      <c r="AV256" s="13" t="s">
        <v>82</v>
      </c>
      <c r="AW256" s="13" t="s">
        <v>33</v>
      </c>
      <c r="AX256" s="13" t="s">
        <v>80</v>
      </c>
      <c r="AY256" s="178" t="s">
        <v>145</v>
      </c>
    </row>
    <row r="257" spans="1:65" s="2" customFormat="1" ht="12">
      <c r="A257" s="39"/>
      <c r="B257" s="162"/>
      <c r="C257" s="163" t="s">
        <v>381</v>
      </c>
      <c r="D257" s="163" t="s">
        <v>147</v>
      </c>
      <c r="E257" s="164" t="s">
        <v>382</v>
      </c>
      <c r="F257" s="165" t="s">
        <v>383</v>
      </c>
      <c r="G257" s="166" t="s">
        <v>150</v>
      </c>
      <c r="H257" s="167">
        <v>66.52</v>
      </c>
      <c r="I257" s="168"/>
      <c r="J257" s="169">
        <f>ROUND(I257*H257,2)</f>
        <v>0</v>
      </c>
      <c r="K257" s="165" t="s">
        <v>151</v>
      </c>
      <c r="L257" s="40"/>
      <c r="M257" s="170" t="s">
        <v>3</v>
      </c>
      <c r="N257" s="171" t="s">
        <v>43</v>
      </c>
      <c r="O257" s="73"/>
      <c r="P257" s="172">
        <f>O257*H257</f>
        <v>0</v>
      </c>
      <c r="Q257" s="172">
        <v>0.00021</v>
      </c>
      <c r="R257" s="172">
        <f>Q257*H257</f>
        <v>0.0139692</v>
      </c>
      <c r="S257" s="172">
        <v>0</v>
      </c>
      <c r="T257" s="173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174" t="s">
        <v>152</v>
      </c>
      <c r="AT257" s="174" t="s">
        <v>147</v>
      </c>
      <c r="AU257" s="174" t="s">
        <v>82</v>
      </c>
      <c r="AY257" s="20" t="s">
        <v>145</v>
      </c>
      <c r="BE257" s="175">
        <f>IF(N257="základní",J257,0)</f>
        <v>0</v>
      </c>
      <c r="BF257" s="175">
        <f>IF(N257="snížená",J257,0)</f>
        <v>0</v>
      </c>
      <c r="BG257" s="175">
        <f>IF(N257="zákl. přenesená",J257,0)</f>
        <v>0</v>
      </c>
      <c r="BH257" s="175">
        <f>IF(N257="sníž. přenesená",J257,0)</f>
        <v>0</v>
      </c>
      <c r="BI257" s="175">
        <f>IF(N257="nulová",J257,0)</f>
        <v>0</v>
      </c>
      <c r="BJ257" s="20" t="s">
        <v>80</v>
      </c>
      <c r="BK257" s="175">
        <f>ROUND(I257*H257,2)</f>
        <v>0</v>
      </c>
      <c r="BL257" s="20" t="s">
        <v>152</v>
      </c>
      <c r="BM257" s="174" t="s">
        <v>384</v>
      </c>
    </row>
    <row r="258" spans="1:51" s="14" customFormat="1" ht="12">
      <c r="A258" s="14"/>
      <c r="B258" s="185"/>
      <c r="C258" s="14"/>
      <c r="D258" s="177" t="s">
        <v>154</v>
      </c>
      <c r="E258" s="186" t="s">
        <v>3</v>
      </c>
      <c r="F258" s="187" t="s">
        <v>385</v>
      </c>
      <c r="G258" s="14"/>
      <c r="H258" s="186" t="s">
        <v>3</v>
      </c>
      <c r="I258" s="188"/>
      <c r="J258" s="14"/>
      <c r="K258" s="14"/>
      <c r="L258" s="185"/>
      <c r="M258" s="189"/>
      <c r="N258" s="190"/>
      <c r="O258" s="190"/>
      <c r="P258" s="190"/>
      <c r="Q258" s="190"/>
      <c r="R258" s="190"/>
      <c r="S258" s="190"/>
      <c r="T258" s="191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186" t="s">
        <v>154</v>
      </c>
      <c r="AU258" s="186" t="s">
        <v>82</v>
      </c>
      <c r="AV258" s="14" t="s">
        <v>80</v>
      </c>
      <c r="AW258" s="14" t="s">
        <v>33</v>
      </c>
      <c r="AX258" s="14" t="s">
        <v>72</v>
      </c>
      <c r="AY258" s="186" t="s">
        <v>145</v>
      </c>
    </row>
    <row r="259" spans="1:51" s="13" customFormat="1" ht="12">
      <c r="A259" s="13"/>
      <c r="B259" s="176"/>
      <c r="C259" s="13"/>
      <c r="D259" s="177" t="s">
        <v>154</v>
      </c>
      <c r="E259" s="178" t="s">
        <v>3</v>
      </c>
      <c r="F259" s="179" t="s">
        <v>386</v>
      </c>
      <c r="G259" s="13"/>
      <c r="H259" s="180">
        <v>66.52</v>
      </c>
      <c r="I259" s="181"/>
      <c r="J259" s="13"/>
      <c r="K259" s="13"/>
      <c r="L259" s="176"/>
      <c r="M259" s="182"/>
      <c r="N259" s="183"/>
      <c r="O259" s="183"/>
      <c r="P259" s="183"/>
      <c r="Q259" s="183"/>
      <c r="R259" s="183"/>
      <c r="S259" s="183"/>
      <c r="T259" s="18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178" t="s">
        <v>154</v>
      </c>
      <c r="AU259" s="178" t="s">
        <v>82</v>
      </c>
      <c r="AV259" s="13" t="s">
        <v>82</v>
      </c>
      <c r="AW259" s="13" t="s">
        <v>33</v>
      </c>
      <c r="AX259" s="13" t="s">
        <v>80</v>
      </c>
      <c r="AY259" s="178" t="s">
        <v>145</v>
      </c>
    </row>
    <row r="260" spans="1:65" s="2" customFormat="1" ht="21.75" customHeight="1">
      <c r="A260" s="39"/>
      <c r="B260" s="162"/>
      <c r="C260" s="163" t="s">
        <v>387</v>
      </c>
      <c r="D260" s="163" t="s">
        <v>147</v>
      </c>
      <c r="E260" s="164" t="s">
        <v>388</v>
      </c>
      <c r="F260" s="165" t="s">
        <v>389</v>
      </c>
      <c r="G260" s="166" t="s">
        <v>390</v>
      </c>
      <c r="H260" s="167">
        <v>1</v>
      </c>
      <c r="I260" s="168"/>
      <c r="J260" s="169">
        <f>ROUND(I260*H260,2)</f>
        <v>0</v>
      </c>
      <c r="K260" s="165" t="s">
        <v>151</v>
      </c>
      <c r="L260" s="40"/>
      <c r="M260" s="170" t="s">
        <v>3</v>
      </c>
      <c r="N260" s="171" t="s">
        <v>43</v>
      </c>
      <c r="O260" s="73"/>
      <c r="P260" s="172">
        <f>O260*H260</f>
        <v>0</v>
      </c>
      <c r="Q260" s="172">
        <v>0.00459</v>
      </c>
      <c r="R260" s="172">
        <f>Q260*H260</f>
        <v>0.00459</v>
      </c>
      <c r="S260" s="172">
        <v>0</v>
      </c>
      <c r="T260" s="173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174" t="s">
        <v>152</v>
      </c>
      <c r="AT260" s="174" t="s">
        <v>147</v>
      </c>
      <c r="AU260" s="174" t="s">
        <v>82</v>
      </c>
      <c r="AY260" s="20" t="s">
        <v>145</v>
      </c>
      <c r="BE260" s="175">
        <f>IF(N260="základní",J260,0)</f>
        <v>0</v>
      </c>
      <c r="BF260" s="175">
        <f>IF(N260="snížená",J260,0)</f>
        <v>0</v>
      </c>
      <c r="BG260" s="175">
        <f>IF(N260="zákl. přenesená",J260,0)</f>
        <v>0</v>
      </c>
      <c r="BH260" s="175">
        <f>IF(N260="sníž. přenesená",J260,0)</f>
        <v>0</v>
      </c>
      <c r="BI260" s="175">
        <f>IF(N260="nulová",J260,0)</f>
        <v>0</v>
      </c>
      <c r="BJ260" s="20" t="s">
        <v>80</v>
      </c>
      <c r="BK260" s="175">
        <f>ROUND(I260*H260,2)</f>
        <v>0</v>
      </c>
      <c r="BL260" s="20" t="s">
        <v>152</v>
      </c>
      <c r="BM260" s="174" t="s">
        <v>391</v>
      </c>
    </row>
    <row r="261" spans="1:51" s="13" customFormat="1" ht="12">
      <c r="A261" s="13"/>
      <c r="B261" s="176"/>
      <c r="C261" s="13"/>
      <c r="D261" s="177" t="s">
        <v>154</v>
      </c>
      <c r="E261" s="178" t="s">
        <v>3</v>
      </c>
      <c r="F261" s="179" t="s">
        <v>392</v>
      </c>
      <c r="G261" s="13"/>
      <c r="H261" s="180">
        <v>1</v>
      </c>
      <c r="I261" s="181"/>
      <c r="J261" s="13"/>
      <c r="K261" s="13"/>
      <c r="L261" s="176"/>
      <c r="M261" s="182"/>
      <c r="N261" s="183"/>
      <c r="O261" s="183"/>
      <c r="P261" s="183"/>
      <c r="Q261" s="183"/>
      <c r="R261" s="183"/>
      <c r="S261" s="183"/>
      <c r="T261" s="18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178" t="s">
        <v>154</v>
      </c>
      <c r="AU261" s="178" t="s">
        <v>82</v>
      </c>
      <c r="AV261" s="13" t="s">
        <v>82</v>
      </c>
      <c r="AW261" s="13" t="s">
        <v>33</v>
      </c>
      <c r="AX261" s="13" t="s">
        <v>80</v>
      </c>
      <c r="AY261" s="178" t="s">
        <v>145</v>
      </c>
    </row>
    <row r="262" spans="1:65" s="2" customFormat="1" ht="21.75" customHeight="1">
      <c r="A262" s="39"/>
      <c r="B262" s="162"/>
      <c r="C262" s="163" t="s">
        <v>393</v>
      </c>
      <c r="D262" s="163" t="s">
        <v>147</v>
      </c>
      <c r="E262" s="164" t="s">
        <v>394</v>
      </c>
      <c r="F262" s="165" t="s">
        <v>395</v>
      </c>
      <c r="G262" s="166" t="s">
        <v>390</v>
      </c>
      <c r="H262" s="167">
        <v>128</v>
      </c>
      <c r="I262" s="168"/>
      <c r="J262" s="169">
        <f>ROUND(I262*H262,2)</f>
        <v>0</v>
      </c>
      <c r="K262" s="165" t="s">
        <v>151</v>
      </c>
      <c r="L262" s="40"/>
      <c r="M262" s="170" t="s">
        <v>3</v>
      </c>
      <c r="N262" s="171" t="s">
        <v>43</v>
      </c>
      <c r="O262" s="73"/>
      <c r="P262" s="172">
        <f>O262*H262</f>
        <v>0</v>
      </c>
      <c r="Q262" s="172">
        <v>0.00018</v>
      </c>
      <c r="R262" s="172">
        <f>Q262*H262</f>
        <v>0.02304</v>
      </c>
      <c r="S262" s="172">
        <v>0</v>
      </c>
      <c r="T262" s="173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174" t="s">
        <v>152</v>
      </c>
      <c r="AT262" s="174" t="s">
        <v>147</v>
      </c>
      <c r="AU262" s="174" t="s">
        <v>82</v>
      </c>
      <c r="AY262" s="20" t="s">
        <v>145</v>
      </c>
      <c r="BE262" s="175">
        <f>IF(N262="základní",J262,0)</f>
        <v>0</v>
      </c>
      <c r="BF262" s="175">
        <f>IF(N262="snížená",J262,0)</f>
        <v>0</v>
      </c>
      <c r="BG262" s="175">
        <f>IF(N262="zákl. přenesená",J262,0)</f>
        <v>0</v>
      </c>
      <c r="BH262" s="175">
        <f>IF(N262="sníž. přenesená",J262,0)</f>
        <v>0</v>
      </c>
      <c r="BI262" s="175">
        <f>IF(N262="nulová",J262,0)</f>
        <v>0</v>
      </c>
      <c r="BJ262" s="20" t="s">
        <v>80</v>
      </c>
      <c r="BK262" s="175">
        <f>ROUND(I262*H262,2)</f>
        <v>0</v>
      </c>
      <c r="BL262" s="20" t="s">
        <v>152</v>
      </c>
      <c r="BM262" s="174" t="s">
        <v>396</v>
      </c>
    </row>
    <row r="263" spans="1:51" s="14" customFormat="1" ht="12">
      <c r="A263" s="14"/>
      <c r="B263" s="185"/>
      <c r="C263" s="14"/>
      <c r="D263" s="177" t="s">
        <v>154</v>
      </c>
      <c r="E263" s="186" t="s">
        <v>3</v>
      </c>
      <c r="F263" s="187" t="s">
        <v>397</v>
      </c>
      <c r="G263" s="14"/>
      <c r="H263" s="186" t="s">
        <v>3</v>
      </c>
      <c r="I263" s="188"/>
      <c r="J263" s="14"/>
      <c r="K263" s="14"/>
      <c r="L263" s="185"/>
      <c r="M263" s="189"/>
      <c r="N263" s="190"/>
      <c r="O263" s="190"/>
      <c r="P263" s="190"/>
      <c r="Q263" s="190"/>
      <c r="R263" s="190"/>
      <c r="S263" s="190"/>
      <c r="T263" s="191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186" t="s">
        <v>154</v>
      </c>
      <c r="AU263" s="186" t="s">
        <v>82</v>
      </c>
      <c r="AV263" s="14" t="s">
        <v>80</v>
      </c>
      <c r="AW263" s="14" t="s">
        <v>33</v>
      </c>
      <c r="AX263" s="14" t="s">
        <v>72</v>
      </c>
      <c r="AY263" s="186" t="s">
        <v>145</v>
      </c>
    </row>
    <row r="264" spans="1:51" s="13" customFormat="1" ht="12">
      <c r="A264" s="13"/>
      <c r="B264" s="176"/>
      <c r="C264" s="13"/>
      <c r="D264" s="177" t="s">
        <v>154</v>
      </c>
      <c r="E264" s="178" t="s">
        <v>3</v>
      </c>
      <c r="F264" s="179" t="s">
        <v>398</v>
      </c>
      <c r="G264" s="13"/>
      <c r="H264" s="180">
        <v>128</v>
      </c>
      <c r="I264" s="181"/>
      <c r="J264" s="13"/>
      <c r="K264" s="13"/>
      <c r="L264" s="176"/>
      <c r="M264" s="182"/>
      <c r="N264" s="183"/>
      <c r="O264" s="183"/>
      <c r="P264" s="183"/>
      <c r="Q264" s="183"/>
      <c r="R264" s="183"/>
      <c r="S264" s="183"/>
      <c r="T264" s="18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178" t="s">
        <v>154</v>
      </c>
      <c r="AU264" s="178" t="s">
        <v>82</v>
      </c>
      <c r="AV264" s="13" t="s">
        <v>82</v>
      </c>
      <c r="AW264" s="13" t="s">
        <v>33</v>
      </c>
      <c r="AX264" s="13" t="s">
        <v>80</v>
      </c>
      <c r="AY264" s="178" t="s">
        <v>145</v>
      </c>
    </row>
    <row r="265" spans="1:65" s="2" customFormat="1" ht="24.15" customHeight="1">
      <c r="A265" s="39"/>
      <c r="B265" s="162"/>
      <c r="C265" s="163" t="s">
        <v>399</v>
      </c>
      <c r="D265" s="163" t="s">
        <v>147</v>
      </c>
      <c r="E265" s="164" t="s">
        <v>400</v>
      </c>
      <c r="F265" s="165" t="s">
        <v>401</v>
      </c>
      <c r="G265" s="166" t="s">
        <v>402</v>
      </c>
      <c r="H265" s="167">
        <v>1</v>
      </c>
      <c r="I265" s="168"/>
      <c r="J265" s="169">
        <f>ROUND(I265*H265,2)</f>
        <v>0</v>
      </c>
      <c r="K265" s="165" t="s">
        <v>3</v>
      </c>
      <c r="L265" s="40"/>
      <c r="M265" s="170" t="s">
        <v>3</v>
      </c>
      <c r="N265" s="171" t="s">
        <v>43</v>
      </c>
      <c r="O265" s="73"/>
      <c r="P265" s="172">
        <f>O265*H265</f>
        <v>0</v>
      </c>
      <c r="Q265" s="172">
        <v>0</v>
      </c>
      <c r="R265" s="172">
        <f>Q265*H265</f>
        <v>0</v>
      </c>
      <c r="S265" s="172">
        <v>0</v>
      </c>
      <c r="T265" s="173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174" t="s">
        <v>152</v>
      </c>
      <c r="AT265" s="174" t="s">
        <v>147</v>
      </c>
      <c r="AU265" s="174" t="s">
        <v>82</v>
      </c>
      <c r="AY265" s="20" t="s">
        <v>145</v>
      </c>
      <c r="BE265" s="175">
        <f>IF(N265="základní",J265,0)</f>
        <v>0</v>
      </c>
      <c r="BF265" s="175">
        <f>IF(N265="snížená",J265,0)</f>
        <v>0</v>
      </c>
      <c r="BG265" s="175">
        <f>IF(N265="zákl. přenesená",J265,0)</f>
        <v>0</v>
      </c>
      <c r="BH265" s="175">
        <f>IF(N265="sníž. přenesená",J265,0)</f>
        <v>0</v>
      </c>
      <c r="BI265" s="175">
        <f>IF(N265="nulová",J265,0)</f>
        <v>0</v>
      </c>
      <c r="BJ265" s="20" t="s">
        <v>80</v>
      </c>
      <c r="BK265" s="175">
        <f>ROUND(I265*H265,2)</f>
        <v>0</v>
      </c>
      <c r="BL265" s="20" t="s">
        <v>152</v>
      </c>
      <c r="BM265" s="174" t="s">
        <v>403</v>
      </c>
    </row>
    <row r="266" spans="1:51" s="13" customFormat="1" ht="12">
      <c r="A266" s="13"/>
      <c r="B266" s="176"/>
      <c r="C266" s="13"/>
      <c r="D266" s="177" t="s">
        <v>154</v>
      </c>
      <c r="E266" s="178" t="s">
        <v>3</v>
      </c>
      <c r="F266" s="179" t="s">
        <v>404</v>
      </c>
      <c r="G266" s="13"/>
      <c r="H266" s="180">
        <v>1</v>
      </c>
      <c r="I266" s="181"/>
      <c r="J266" s="13"/>
      <c r="K266" s="13"/>
      <c r="L266" s="176"/>
      <c r="M266" s="182"/>
      <c r="N266" s="183"/>
      <c r="O266" s="183"/>
      <c r="P266" s="183"/>
      <c r="Q266" s="183"/>
      <c r="R266" s="183"/>
      <c r="S266" s="183"/>
      <c r="T266" s="18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178" t="s">
        <v>154</v>
      </c>
      <c r="AU266" s="178" t="s">
        <v>82</v>
      </c>
      <c r="AV266" s="13" t="s">
        <v>82</v>
      </c>
      <c r="AW266" s="13" t="s">
        <v>33</v>
      </c>
      <c r="AX266" s="13" t="s">
        <v>80</v>
      </c>
      <c r="AY266" s="178" t="s">
        <v>145</v>
      </c>
    </row>
    <row r="267" spans="1:63" s="12" customFormat="1" ht="22.8" customHeight="1">
      <c r="A267" s="12"/>
      <c r="B267" s="149"/>
      <c r="C267" s="12"/>
      <c r="D267" s="150" t="s">
        <v>71</v>
      </c>
      <c r="E267" s="160" t="s">
        <v>405</v>
      </c>
      <c r="F267" s="160" t="s">
        <v>406</v>
      </c>
      <c r="G267" s="12"/>
      <c r="H267" s="12"/>
      <c r="I267" s="152"/>
      <c r="J267" s="161">
        <f>BK267</f>
        <v>0</v>
      </c>
      <c r="K267" s="12"/>
      <c r="L267" s="149"/>
      <c r="M267" s="154"/>
      <c r="N267" s="155"/>
      <c r="O267" s="155"/>
      <c r="P267" s="156">
        <f>SUM(P268:P278)</f>
        <v>0</v>
      </c>
      <c r="Q267" s="155"/>
      <c r="R267" s="156">
        <f>SUM(R268:R278)</f>
        <v>0</v>
      </c>
      <c r="S267" s="155"/>
      <c r="T267" s="157">
        <f>SUM(T268:T278)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150" t="s">
        <v>80</v>
      </c>
      <c r="AT267" s="158" t="s">
        <v>71</v>
      </c>
      <c r="AU267" s="158" t="s">
        <v>80</v>
      </c>
      <c r="AY267" s="150" t="s">
        <v>145</v>
      </c>
      <c r="BK267" s="159">
        <f>SUM(BK268:BK278)</f>
        <v>0</v>
      </c>
    </row>
    <row r="268" spans="1:65" s="2" customFormat="1" ht="12">
      <c r="A268" s="39"/>
      <c r="B268" s="162"/>
      <c r="C268" s="163" t="s">
        <v>407</v>
      </c>
      <c r="D268" s="163" t="s">
        <v>147</v>
      </c>
      <c r="E268" s="164" t="s">
        <v>408</v>
      </c>
      <c r="F268" s="165" t="s">
        <v>409</v>
      </c>
      <c r="G268" s="166" t="s">
        <v>230</v>
      </c>
      <c r="H268" s="167">
        <v>313.482</v>
      </c>
      <c r="I268" s="168"/>
      <c r="J268" s="169">
        <f>ROUND(I268*H268,2)</f>
        <v>0</v>
      </c>
      <c r="K268" s="165" t="s">
        <v>151</v>
      </c>
      <c r="L268" s="40"/>
      <c r="M268" s="170" t="s">
        <v>3</v>
      </c>
      <c r="N268" s="171" t="s">
        <v>43</v>
      </c>
      <c r="O268" s="73"/>
      <c r="P268" s="172">
        <f>O268*H268</f>
        <v>0</v>
      </c>
      <c r="Q268" s="172">
        <v>0</v>
      </c>
      <c r="R268" s="172">
        <f>Q268*H268</f>
        <v>0</v>
      </c>
      <c r="S268" s="172">
        <v>0</v>
      </c>
      <c r="T268" s="173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174" t="s">
        <v>152</v>
      </c>
      <c r="AT268" s="174" t="s">
        <v>147</v>
      </c>
      <c r="AU268" s="174" t="s">
        <v>82</v>
      </c>
      <c r="AY268" s="20" t="s">
        <v>145</v>
      </c>
      <c r="BE268" s="175">
        <f>IF(N268="základní",J268,0)</f>
        <v>0</v>
      </c>
      <c r="BF268" s="175">
        <f>IF(N268="snížená",J268,0)</f>
        <v>0</v>
      </c>
      <c r="BG268" s="175">
        <f>IF(N268="zákl. přenesená",J268,0)</f>
        <v>0</v>
      </c>
      <c r="BH268" s="175">
        <f>IF(N268="sníž. přenesená",J268,0)</f>
        <v>0</v>
      </c>
      <c r="BI268" s="175">
        <f>IF(N268="nulová",J268,0)</f>
        <v>0</v>
      </c>
      <c r="BJ268" s="20" t="s">
        <v>80</v>
      </c>
      <c r="BK268" s="175">
        <f>ROUND(I268*H268,2)</f>
        <v>0</v>
      </c>
      <c r="BL268" s="20" t="s">
        <v>152</v>
      </c>
      <c r="BM268" s="174" t="s">
        <v>410</v>
      </c>
    </row>
    <row r="269" spans="1:65" s="2" customFormat="1" ht="12">
      <c r="A269" s="39"/>
      <c r="B269" s="162"/>
      <c r="C269" s="163" t="s">
        <v>411</v>
      </c>
      <c r="D269" s="163" t="s">
        <v>147</v>
      </c>
      <c r="E269" s="164" t="s">
        <v>412</v>
      </c>
      <c r="F269" s="165" t="s">
        <v>413</v>
      </c>
      <c r="G269" s="166" t="s">
        <v>230</v>
      </c>
      <c r="H269" s="167">
        <v>8383.014</v>
      </c>
      <c r="I269" s="168"/>
      <c r="J269" s="169">
        <f>ROUND(I269*H269,2)</f>
        <v>0</v>
      </c>
      <c r="K269" s="165" t="s">
        <v>151</v>
      </c>
      <c r="L269" s="40"/>
      <c r="M269" s="170" t="s">
        <v>3</v>
      </c>
      <c r="N269" s="171" t="s">
        <v>43</v>
      </c>
      <c r="O269" s="73"/>
      <c r="P269" s="172">
        <f>O269*H269</f>
        <v>0</v>
      </c>
      <c r="Q269" s="172">
        <v>0</v>
      </c>
      <c r="R269" s="172">
        <f>Q269*H269</f>
        <v>0</v>
      </c>
      <c r="S269" s="172">
        <v>0</v>
      </c>
      <c r="T269" s="173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174" t="s">
        <v>152</v>
      </c>
      <c r="AT269" s="174" t="s">
        <v>147</v>
      </c>
      <c r="AU269" s="174" t="s">
        <v>82</v>
      </c>
      <c r="AY269" s="20" t="s">
        <v>145</v>
      </c>
      <c r="BE269" s="175">
        <f>IF(N269="základní",J269,0)</f>
        <v>0</v>
      </c>
      <c r="BF269" s="175">
        <f>IF(N269="snížená",J269,0)</f>
        <v>0</v>
      </c>
      <c r="BG269" s="175">
        <f>IF(N269="zákl. přenesená",J269,0)</f>
        <v>0</v>
      </c>
      <c r="BH269" s="175">
        <f>IF(N269="sníž. přenesená",J269,0)</f>
        <v>0</v>
      </c>
      <c r="BI269" s="175">
        <f>IF(N269="nulová",J269,0)</f>
        <v>0</v>
      </c>
      <c r="BJ269" s="20" t="s">
        <v>80</v>
      </c>
      <c r="BK269" s="175">
        <f>ROUND(I269*H269,2)</f>
        <v>0</v>
      </c>
      <c r="BL269" s="20" t="s">
        <v>152</v>
      </c>
      <c r="BM269" s="174" t="s">
        <v>414</v>
      </c>
    </row>
    <row r="270" spans="1:51" s="14" customFormat="1" ht="12">
      <c r="A270" s="14"/>
      <c r="B270" s="185"/>
      <c r="C270" s="14"/>
      <c r="D270" s="177" t="s">
        <v>154</v>
      </c>
      <c r="E270" s="186" t="s">
        <v>3</v>
      </c>
      <c r="F270" s="187" t="s">
        <v>415</v>
      </c>
      <c r="G270" s="14"/>
      <c r="H270" s="186" t="s">
        <v>3</v>
      </c>
      <c r="I270" s="188"/>
      <c r="J270" s="14"/>
      <c r="K270" s="14"/>
      <c r="L270" s="185"/>
      <c r="M270" s="189"/>
      <c r="N270" s="190"/>
      <c r="O270" s="190"/>
      <c r="P270" s="190"/>
      <c r="Q270" s="190"/>
      <c r="R270" s="190"/>
      <c r="S270" s="190"/>
      <c r="T270" s="191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186" t="s">
        <v>154</v>
      </c>
      <c r="AU270" s="186" t="s">
        <v>82</v>
      </c>
      <c r="AV270" s="14" t="s">
        <v>80</v>
      </c>
      <c r="AW270" s="14" t="s">
        <v>33</v>
      </c>
      <c r="AX270" s="14" t="s">
        <v>72</v>
      </c>
      <c r="AY270" s="186" t="s">
        <v>145</v>
      </c>
    </row>
    <row r="271" spans="1:51" s="13" customFormat="1" ht="12">
      <c r="A271" s="13"/>
      <c r="B271" s="176"/>
      <c r="C271" s="13"/>
      <c r="D271" s="177" t="s">
        <v>154</v>
      </c>
      <c r="E271" s="178" t="s">
        <v>3</v>
      </c>
      <c r="F271" s="179" t="s">
        <v>416</v>
      </c>
      <c r="G271" s="13"/>
      <c r="H271" s="180">
        <v>8383.014</v>
      </c>
      <c r="I271" s="181"/>
      <c r="J271" s="13"/>
      <c r="K271" s="13"/>
      <c r="L271" s="176"/>
      <c r="M271" s="182"/>
      <c r="N271" s="183"/>
      <c r="O271" s="183"/>
      <c r="P271" s="183"/>
      <c r="Q271" s="183"/>
      <c r="R271" s="183"/>
      <c r="S271" s="183"/>
      <c r="T271" s="18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178" t="s">
        <v>154</v>
      </c>
      <c r="AU271" s="178" t="s">
        <v>82</v>
      </c>
      <c r="AV271" s="13" t="s">
        <v>82</v>
      </c>
      <c r="AW271" s="13" t="s">
        <v>33</v>
      </c>
      <c r="AX271" s="13" t="s">
        <v>80</v>
      </c>
      <c r="AY271" s="178" t="s">
        <v>145</v>
      </c>
    </row>
    <row r="272" spans="1:65" s="2" customFormat="1" ht="16.5" customHeight="1">
      <c r="A272" s="39"/>
      <c r="B272" s="162"/>
      <c r="C272" s="163" t="s">
        <v>417</v>
      </c>
      <c r="D272" s="163" t="s">
        <v>147</v>
      </c>
      <c r="E272" s="164" t="s">
        <v>418</v>
      </c>
      <c r="F272" s="165" t="s">
        <v>419</v>
      </c>
      <c r="G272" s="166" t="s">
        <v>230</v>
      </c>
      <c r="H272" s="167">
        <v>313.482</v>
      </c>
      <c r="I272" s="168"/>
      <c r="J272" s="169">
        <f>ROUND(I272*H272,2)</f>
        <v>0</v>
      </c>
      <c r="K272" s="165" t="s">
        <v>151</v>
      </c>
      <c r="L272" s="40"/>
      <c r="M272" s="170" t="s">
        <v>3</v>
      </c>
      <c r="N272" s="171" t="s">
        <v>43</v>
      </c>
      <c r="O272" s="73"/>
      <c r="P272" s="172">
        <f>O272*H272</f>
        <v>0</v>
      </c>
      <c r="Q272" s="172">
        <v>0</v>
      </c>
      <c r="R272" s="172">
        <f>Q272*H272</f>
        <v>0</v>
      </c>
      <c r="S272" s="172">
        <v>0</v>
      </c>
      <c r="T272" s="173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174" t="s">
        <v>152</v>
      </c>
      <c r="AT272" s="174" t="s">
        <v>147</v>
      </c>
      <c r="AU272" s="174" t="s">
        <v>82</v>
      </c>
      <c r="AY272" s="20" t="s">
        <v>145</v>
      </c>
      <c r="BE272" s="175">
        <f>IF(N272="základní",J272,0)</f>
        <v>0</v>
      </c>
      <c r="BF272" s="175">
        <f>IF(N272="snížená",J272,0)</f>
        <v>0</v>
      </c>
      <c r="BG272" s="175">
        <f>IF(N272="zákl. přenesená",J272,0)</f>
        <v>0</v>
      </c>
      <c r="BH272" s="175">
        <f>IF(N272="sníž. přenesená",J272,0)</f>
        <v>0</v>
      </c>
      <c r="BI272" s="175">
        <f>IF(N272="nulová",J272,0)</f>
        <v>0</v>
      </c>
      <c r="BJ272" s="20" t="s">
        <v>80</v>
      </c>
      <c r="BK272" s="175">
        <f>ROUND(I272*H272,2)</f>
        <v>0</v>
      </c>
      <c r="BL272" s="20" t="s">
        <v>152</v>
      </c>
      <c r="BM272" s="174" t="s">
        <v>420</v>
      </c>
    </row>
    <row r="273" spans="1:65" s="2" customFormat="1" ht="12">
      <c r="A273" s="39"/>
      <c r="B273" s="162"/>
      <c r="C273" s="163" t="s">
        <v>421</v>
      </c>
      <c r="D273" s="163" t="s">
        <v>147</v>
      </c>
      <c r="E273" s="164" t="s">
        <v>422</v>
      </c>
      <c r="F273" s="165" t="s">
        <v>423</v>
      </c>
      <c r="G273" s="166" t="s">
        <v>230</v>
      </c>
      <c r="H273" s="167">
        <v>104.893</v>
      </c>
      <c r="I273" s="168"/>
      <c r="J273" s="169">
        <f>ROUND(I273*H273,2)</f>
        <v>0</v>
      </c>
      <c r="K273" s="165" t="s">
        <v>151</v>
      </c>
      <c r="L273" s="40"/>
      <c r="M273" s="170" t="s">
        <v>3</v>
      </c>
      <c r="N273" s="171" t="s">
        <v>43</v>
      </c>
      <c r="O273" s="73"/>
      <c r="P273" s="172">
        <f>O273*H273</f>
        <v>0</v>
      </c>
      <c r="Q273" s="172">
        <v>0</v>
      </c>
      <c r="R273" s="172">
        <f>Q273*H273</f>
        <v>0</v>
      </c>
      <c r="S273" s="172">
        <v>0</v>
      </c>
      <c r="T273" s="173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174" t="s">
        <v>152</v>
      </c>
      <c r="AT273" s="174" t="s">
        <v>147</v>
      </c>
      <c r="AU273" s="174" t="s">
        <v>82</v>
      </c>
      <c r="AY273" s="20" t="s">
        <v>145</v>
      </c>
      <c r="BE273" s="175">
        <f>IF(N273="základní",J273,0)</f>
        <v>0</v>
      </c>
      <c r="BF273" s="175">
        <f>IF(N273="snížená",J273,0)</f>
        <v>0</v>
      </c>
      <c r="BG273" s="175">
        <f>IF(N273="zákl. přenesená",J273,0)</f>
        <v>0</v>
      </c>
      <c r="BH273" s="175">
        <f>IF(N273="sníž. přenesená",J273,0)</f>
        <v>0</v>
      </c>
      <c r="BI273" s="175">
        <f>IF(N273="nulová",J273,0)</f>
        <v>0</v>
      </c>
      <c r="BJ273" s="20" t="s">
        <v>80</v>
      </c>
      <c r="BK273" s="175">
        <f>ROUND(I273*H273,2)</f>
        <v>0</v>
      </c>
      <c r="BL273" s="20" t="s">
        <v>152</v>
      </c>
      <c r="BM273" s="174" t="s">
        <v>424</v>
      </c>
    </row>
    <row r="274" spans="1:51" s="13" customFormat="1" ht="12">
      <c r="A274" s="13"/>
      <c r="B274" s="176"/>
      <c r="C274" s="13"/>
      <c r="D274" s="177" t="s">
        <v>154</v>
      </c>
      <c r="E274" s="178" t="s">
        <v>3</v>
      </c>
      <c r="F274" s="179" t="s">
        <v>425</v>
      </c>
      <c r="G274" s="13"/>
      <c r="H274" s="180">
        <v>104.893</v>
      </c>
      <c r="I274" s="181"/>
      <c r="J274" s="13"/>
      <c r="K274" s="13"/>
      <c r="L274" s="176"/>
      <c r="M274" s="182"/>
      <c r="N274" s="183"/>
      <c r="O274" s="183"/>
      <c r="P274" s="183"/>
      <c r="Q274" s="183"/>
      <c r="R274" s="183"/>
      <c r="S274" s="183"/>
      <c r="T274" s="18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178" t="s">
        <v>154</v>
      </c>
      <c r="AU274" s="178" t="s">
        <v>82</v>
      </c>
      <c r="AV274" s="13" t="s">
        <v>82</v>
      </c>
      <c r="AW274" s="13" t="s">
        <v>33</v>
      </c>
      <c r="AX274" s="13" t="s">
        <v>80</v>
      </c>
      <c r="AY274" s="178" t="s">
        <v>145</v>
      </c>
    </row>
    <row r="275" spans="1:65" s="2" customFormat="1" ht="12">
      <c r="A275" s="39"/>
      <c r="B275" s="162"/>
      <c r="C275" s="163" t="s">
        <v>426</v>
      </c>
      <c r="D275" s="163" t="s">
        <v>147</v>
      </c>
      <c r="E275" s="164" t="s">
        <v>427</v>
      </c>
      <c r="F275" s="165" t="s">
        <v>428</v>
      </c>
      <c r="G275" s="166" t="s">
        <v>230</v>
      </c>
      <c r="H275" s="167">
        <v>92.305</v>
      </c>
      <c r="I275" s="168"/>
      <c r="J275" s="169">
        <f>ROUND(I275*H275,2)</f>
        <v>0</v>
      </c>
      <c r="K275" s="165" t="s">
        <v>151</v>
      </c>
      <c r="L275" s="40"/>
      <c r="M275" s="170" t="s">
        <v>3</v>
      </c>
      <c r="N275" s="171" t="s">
        <v>43</v>
      </c>
      <c r="O275" s="73"/>
      <c r="P275" s="172">
        <f>O275*H275</f>
        <v>0</v>
      </c>
      <c r="Q275" s="172">
        <v>0</v>
      </c>
      <c r="R275" s="172">
        <f>Q275*H275</f>
        <v>0</v>
      </c>
      <c r="S275" s="172">
        <v>0</v>
      </c>
      <c r="T275" s="173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174" t="s">
        <v>152</v>
      </c>
      <c r="AT275" s="174" t="s">
        <v>147</v>
      </c>
      <c r="AU275" s="174" t="s">
        <v>82</v>
      </c>
      <c r="AY275" s="20" t="s">
        <v>145</v>
      </c>
      <c r="BE275" s="175">
        <f>IF(N275="základní",J275,0)</f>
        <v>0</v>
      </c>
      <c r="BF275" s="175">
        <f>IF(N275="snížená",J275,0)</f>
        <v>0</v>
      </c>
      <c r="BG275" s="175">
        <f>IF(N275="zákl. přenesená",J275,0)</f>
        <v>0</v>
      </c>
      <c r="BH275" s="175">
        <f>IF(N275="sníž. přenesená",J275,0)</f>
        <v>0</v>
      </c>
      <c r="BI275" s="175">
        <f>IF(N275="nulová",J275,0)</f>
        <v>0</v>
      </c>
      <c r="BJ275" s="20" t="s">
        <v>80</v>
      </c>
      <c r="BK275" s="175">
        <f>ROUND(I275*H275,2)</f>
        <v>0</v>
      </c>
      <c r="BL275" s="20" t="s">
        <v>152</v>
      </c>
      <c r="BM275" s="174" t="s">
        <v>429</v>
      </c>
    </row>
    <row r="276" spans="1:51" s="13" customFormat="1" ht="12">
      <c r="A276" s="13"/>
      <c r="B276" s="176"/>
      <c r="C276" s="13"/>
      <c r="D276" s="177" t="s">
        <v>154</v>
      </c>
      <c r="E276" s="178" t="s">
        <v>3</v>
      </c>
      <c r="F276" s="179" t="s">
        <v>430</v>
      </c>
      <c r="G276" s="13"/>
      <c r="H276" s="180">
        <v>92.305</v>
      </c>
      <c r="I276" s="181"/>
      <c r="J276" s="13"/>
      <c r="K276" s="13"/>
      <c r="L276" s="176"/>
      <c r="M276" s="182"/>
      <c r="N276" s="183"/>
      <c r="O276" s="183"/>
      <c r="P276" s="183"/>
      <c r="Q276" s="183"/>
      <c r="R276" s="183"/>
      <c r="S276" s="183"/>
      <c r="T276" s="18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178" t="s">
        <v>154</v>
      </c>
      <c r="AU276" s="178" t="s">
        <v>82</v>
      </c>
      <c r="AV276" s="13" t="s">
        <v>82</v>
      </c>
      <c r="AW276" s="13" t="s">
        <v>33</v>
      </c>
      <c r="AX276" s="13" t="s">
        <v>80</v>
      </c>
      <c r="AY276" s="178" t="s">
        <v>145</v>
      </c>
    </row>
    <row r="277" spans="1:65" s="2" customFormat="1" ht="12">
      <c r="A277" s="39"/>
      <c r="B277" s="162"/>
      <c r="C277" s="163" t="s">
        <v>431</v>
      </c>
      <c r="D277" s="163" t="s">
        <v>147</v>
      </c>
      <c r="E277" s="164" t="s">
        <v>432</v>
      </c>
      <c r="F277" s="165" t="s">
        <v>229</v>
      </c>
      <c r="G277" s="166" t="s">
        <v>230</v>
      </c>
      <c r="H277" s="167">
        <v>167.829</v>
      </c>
      <c r="I277" s="168"/>
      <c r="J277" s="169">
        <f>ROUND(I277*H277,2)</f>
        <v>0</v>
      </c>
      <c r="K277" s="165" t="s">
        <v>151</v>
      </c>
      <c r="L277" s="40"/>
      <c r="M277" s="170" t="s">
        <v>3</v>
      </c>
      <c r="N277" s="171" t="s">
        <v>43</v>
      </c>
      <c r="O277" s="73"/>
      <c r="P277" s="172">
        <f>O277*H277</f>
        <v>0</v>
      </c>
      <c r="Q277" s="172">
        <v>0</v>
      </c>
      <c r="R277" s="172">
        <f>Q277*H277</f>
        <v>0</v>
      </c>
      <c r="S277" s="172">
        <v>0</v>
      </c>
      <c r="T277" s="173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174" t="s">
        <v>152</v>
      </c>
      <c r="AT277" s="174" t="s">
        <v>147</v>
      </c>
      <c r="AU277" s="174" t="s">
        <v>82</v>
      </c>
      <c r="AY277" s="20" t="s">
        <v>145</v>
      </c>
      <c r="BE277" s="175">
        <f>IF(N277="základní",J277,0)</f>
        <v>0</v>
      </c>
      <c r="BF277" s="175">
        <f>IF(N277="snížená",J277,0)</f>
        <v>0</v>
      </c>
      <c r="BG277" s="175">
        <f>IF(N277="zákl. přenesená",J277,0)</f>
        <v>0</v>
      </c>
      <c r="BH277" s="175">
        <f>IF(N277="sníž. přenesená",J277,0)</f>
        <v>0</v>
      </c>
      <c r="BI277" s="175">
        <f>IF(N277="nulová",J277,0)</f>
        <v>0</v>
      </c>
      <c r="BJ277" s="20" t="s">
        <v>80</v>
      </c>
      <c r="BK277" s="175">
        <f>ROUND(I277*H277,2)</f>
        <v>0</v>
      </c>
      <c r="BL277" s="20" t="s">
        <v>152</v>
      </c>
      <c r="BM277" s="174" t="s">
        <v>433</v>
      </c>
    </row>
    <row r="278" spans="1:51" s="13" customFormat="1" ht="12">
      <c r="A278" s="13"/>
      <c r="B278" s="176"/>
      <c r="C278" s="13"/>
      <c r="D278" s="177" t="s">
        <v>154</v>
      </c>
      <c r="E278" s="178" t="s">
        <v>3</v>
      </c>
      <c r="F278" s="179" t="s">
        <v>434</v>
      </c>
      <c r="G278" s="13"/>
      <c r="H278" s="180">
        <v>167.829</v>
      </c>
      <c r="I278" s="181"/>
      <c r="J278" s="13"/>
      <c r="K278" s="13"/>
      <c r="L278" s="176"/>
      <c r="M278" s="182"/>
      <c r="N278" s="183"/>
      <c r="O278" s="183"/>
      <c r="P278" s="183"/>
      <c r="Q278" s="183"/>
      <c r="R278" s="183"/>
      <c r="S278" s="183"/>
      <c r="T278" s="18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178" t="s">
        <v>154</v>
      </c>
      <c r="AU278" s="178" t="s">
        <v>82</v>
      </c>
      <c r="AV278" s="13" t="s">
        <v>82</v>
      </c>
      <c r="AW278" s="13" t="s">
        <v>33</v>
      </c>
      <c r="AX278" s="13" t="s">
        <v>80</v>
      </c>
      <c r="AY278" s="178" t="s">
        <v>145</v>
      </c>
    </row>
    <row r="279" spans="1:63" s="12" customFormat="1" ht="22.8" customHeight="1">
      <c r="A279" s="12"/>
      <c r="B279" s="149"/>
      <c r="C279" s="12"/>
      <c r="D279" s="150" t="s">
        <v>71</v>
      </c>
      <c r="E279" s="160" t="s">
        <v>435</v>
      </c>
      <c r="F279" s="160" t="s">
        <v>436</v>
      </c>
      <c r="G279" s="12"/>
      <c r="H279" s="12"/>
      <c r="I279" s="152"/>
      <c r="J279" s="161">
        <f>BK279</f>
        <v>0</v>
      </c>
      <c r="K279" s="12"/>
      <c r="L279" s="149"/>
      <c r="M279" s="154"/>
      <c r="N279" s="155"/>
      <c r="O279" s="155"/>
      <c r="P279" s="156">
        <f>P280</f>
        <v>0</v>
      </c>
      <c r="Q279" s="155"/>
      <c r="R279" s="156">
        <f>R280</f>
        <v>0</v>
      </c>
      <c r="S279" s="155"/>
      <c r="T279" s="157">
        <f>T280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150" t="s">
        <v>80</v>
      </c>
      <c r="AT279" s="158" t="s">
        <v>71</v>
      </c>
      <c r="AU279" s="158" t="s">
        <v>80</v>
      </c>
      <c r="AY279" s="150" t="s">
        <v>145</v>
      </c>
      <c r="BK279" s="159">
        <f>BK280</f>
        <v>0</v>
      </c>
    </row>
    <row r="280" spans="1:65" s="2" customFormat="1" ht="16.5" customHeight="1">
      <c r="A280" s="39"/>
      <c r="B280" s="162"/>
      <c r="C280" s="163" t="s">
        <v>437</v>
      </c>
      <c r="D280" s="163" t="s">
        <v>147</v>
      </c>
      <c r="E280" s="164" t="s">
        <v>438</v>
      </c>
      <c r="F280" s="165" t="s">
        <v>439</v>
      </c>
      <c r="G280" s="166" t="s">
        <v>230</v>
      </c>
      <c r="H280" s="167">
        <v>119.097</v>
      </c>
      <c r="I280" s="168"/>
      <c r="J280" s="169">
        <f>ROUND(I280*H280,2)</f>
        <v>0</v>
      </c>
      <c r="K280" s="165" t="s">
        <v>151</v>
      </c>
      <c r="L280" s="40"/>
      <c r="M280" s="170" t="s">
        <v>3</v>
      </c>
      <c r="N280" s="171" t="s">
        <v>43</v>
      </c>
      <c r="O280" s="73"/>
      <c r="P280" s="172">
        <f>O280*H280</f>
        <v>0</v>
      </c>
      <c r="Q280" s="172">
        <v>0</v>
      </c>
      <c r="R280" s="172">
        <f>Q280*H280</f>
        <v>0</v>
      </c>
      <c r="S280" s="172">
        <v>0</v>
      </c>
      <c r="T280" s="173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174" t="s">
        <v>152</v>
      </c>
      <c r="AT280" s="174" t="s">
        <v>147</v>
      </c>
      <c r="AU280" s="174" t="s">
        <v>82</v>
      </c>
      <c r="AY280" s="20" t="s">
        <v>145</v>
      </c>
      <c r="BE280" s="175">
        <f>IF(N280="základní",J280,0)</f>
        <v>0</v>
      </c>
      <c r="BF280" s="175">
        <f>IF(N280="snížená",J280,0)</f>
        <v>0</v>
      </c>
      <c r="BG280" s="175">
        <f>IF(N280="zákl. přenesená",J280,0)</f>
        <v>0</v>
      </c>
      <c r="BH280" s="175">
        <f>IF(N280="sníž. přenesená",J280,0)</f>
        <v>0</v>
      </c>
      <c r="BI280" s="175">
        <f>IF(N280="nulová",J280,0)</f>
        <v>0</v>
      </c>
      <c r="BJ280" s="20" t="s">
        <v>80</v>
      </c>
      <c r="BK280" s="175">
        <f>ROUND(I280*H280,2)</f>
        <v>0</v>
      </c>
      <c r="BL280" s="20" t="s">
        <v>152</v>
      </c>
      <c r="BM280" s="174" t="s">
        <v>440</v>
      </c>
    </row>
    <row r="281" spans="1:63" s="12" customFormat="1" ht="25.9" customHeight="1">
      <c r="A281" s="12"/>
      <c r="B281" s="149"/>
      <c r="C281" s="12"/>
      <c r="D281" s="150" t="s">
        <v>71</v>
      </c>
      <c r="E281" s="151" t="s">
        <v>441</v>
      </c>
      <c r="F281" s="151" t="s">
        <v>442</v>
      </c>
      <c r="G281" s="12"/>
      <c r="H281" s="12"/>
      <c r="I281" s="152"/>
      <c r="J281" s="153">
        <f>BK281</f>
        <v>0</v>
      </c>
      <c r="K281" s="12"/>
      <c r="L281" s="149"/>
      <c r="M281" s="154"/>
      <c r="N281" s="155"/>
      <c r="O281" s="155"/>
      <c r="P281" s="156">
        <f>P282+P291+P347</f>
        <v>0</v>
      </c>
      <c r="Q281" s="155"/>
      <c r="R281" s="156">
        <f>R282+R291+R347</f>
        <v>2.29286673</v>
      </c>
      <c r="S281" s="155"/>
      <c r="T281" s="157">
        <f>T282+T291+T347</f>
        <v>3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150" t="s">
        <v>82</v>
      </c>
      <c r="AT281" s="158" t="s">
        <v>71</v>
      </c>
      <c r="AU281" s="158" t="s">
        <v>72</v>
      </c>
      <c r="AY281" s="150" t="s">
        <v>145</v>
      </c>
      <c r="BK281" s="159">
        <f>BK282+BK291+BK347</f>
        <v>0</v>
      </c>
    </row>
    <row r="282" spans="1:63" s="12" customFormat="1" ht="22.8" customHeight="1">
      <c r="A282" s="12"/>
      <c r="B282" s="149"/>
      <c r="C282" s="12"/>
      <c r="D282" s="150" t="s">
        <v>71</v>
      </c>
      <c r="E282" s="160" t="s">
        <v>443</v>
      </c>
      <c r="F282" s="160" t="s">
        <v>444</v>
      </c>
      <c r="G282" s="12"/>
      <c r="H282" s="12"/>
      <c r="I282" s="152"/>
      <c r="J282" s="161">
        <f>BK282</f>
        <v>0</v>
      </c>
      <c r="K282" s="12"/>
      <c r="L282" s="149"/>
      <c r="M282" s="154"/>
      <c r="N282" s="155"/>
      <c r="O282" s="155"/>
      <c r="P282" s="156">
        <f>SUM(P283:P290)</f>
        <v>0</v>
      </c>
      <c r="Q282" s="155"/>
      <c r="R282" s="156">
        <f>SUM(R283:R290)</f>
        <v>1.10290475</v>
      </c>
      <c r="S282" s="155"/>
      <c r="T282" s="157">
        <f>SUM(T283:T290)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150" t="s">
        <v>82</v>
      </c>
      <c r="AT282" s="158" t="s">
        <v>71</v>
      </c>
      <c r="AU282" s="158" t="s">
        <v>80</v>
      </c>
      <c r="AY282" s="150" t="s">
        <v>145</v>
      </c>
      <c r="BK282" s="159">
        <f>SUM(BK283:BK290)</f>
        <v>0</v>
      </c>
    </row>
    <row r="283" spans="1:65" s="2" customFormat="1" ht="21.75" customHeight="1">
      <c r="A283" s="39"/>
      <c r="B283" s="162"/>
      <c r="C283" s="163" t="s">
        <v>445</v>
      </c>
      <c r="D283" s="163" t="s">
        <v>147</v>
      </c>
      <c r="E283" s="164" t="s">
        <v>446</v>
      </c>
      <c r="F283" s="165" t="s">
        <v>447</v>
      </c>
      <c r="G283" s="166" t="s">
        <v>150</v>
      </c>
      <c r="H283" s="167">
        <v>66.52</v>
      </c>
      <c r="I283" s="168"/>
      <c r="J283" s="169">
        <f>ROUND(I283*H283,2)</f>
        <v>0</v>
      </c>
      <c r="K283" s="165" t="s">
        <v>151</v>
      </c>
      <c r="L283" s="40"/>
      <c r="M283" s="170" t="s">
        <v>3</v>
      </c>
      <c r="N283" s="171" t="s">
        <v>43</v>
      </c>
      <c r="O283" s="73"/>
      <c r="P283" s="172">
        <f>O283*H283</f>
        <v>0</v>
      </c>
      <c r="Q283" s="172">
        <v>0</v>
      </c>
      <c r="R283" s="172">
        <f>Q283*H283</f>
        <v>0</v>
      </c>
      <c r="S283" s="172">
        <v>0</v>
      </c>
      <c r="T283" s="173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174" t="s">
        <v>264</v>
      </c>
      <c r="AT283" s="174" t="s">
        <v>147</v>
      </c>
      <c r="AU283" s="174" t="s">
        <v>82</v>
      </c>
      <c r="AY283" s="20" t="s">
        <v>145</v>
      </c>
      <c r="BE283" s="175">
        <f>IF(N283="základní",J283,0)</f>
        <v>0</v>
      </c>
      <c r="BF283" s="175">
        <f>IF(N283="snížená",J283,0)</f>
        <v>0</v>
      </c>
      <c r="BG283" s="175">
        <f>IF(N283="zákl. přenesená",J283,0)</f>
        <v>0</v>
      </c>
      <c r="BH283" s="175">
        <f>IF(N283="sníž. přenesená",J283,0)</f>
        <v>0</v>
      </c>
      <c r="BI283" s="175">
        <f>IF(N283="nulová",J283,0)</f>
        <v>0</v>
      </c>
      <c r="BJ283" s="20" t="s">
        <v>80</v>
      </c>
      <c r="BK283" s="175">
        <f>ROUND(I283*H283,2)</f>
        <v>0</v>
      </c>
      <c r="BL283" s="20" t="s">
        <v>264</v>
      </c>
      <c r="BM283" s="174" t="s">
        <v>448</v>
      </c>
    </row>
    <row r="284" spans="1:51" s="14" customFormat="1" ht="12">
      <c r="A284" s="14"/>
      <c r="B284" s="185"/>
      <c r="C284" s="14"/>
      <c r="D284" s="177" t="s">
        <v>154</v>
      </c>
      <c r="E284" s="186" t="s">
        <v>3</v>
      </c>
      <c r="F284" s="187" t="s">
        <v>449</v>
      </c>
      <c r="G284" s="14"/>
      <c r="H284" s="186" t="s">
        <v>3</v>
      </c>
      <c r="I284" s="188"/>
      <c r="J284" s="14"/>
      <c r="K284" s="14"/>
      <c r="L284" s="185"/>
      <c r="M284" s="189"/>
      <c r="N284" s="190"/>
      <c r="O284" s="190"/>
      <c r="P284" s="190"/>
      <c r="Q284" s="190"/>
      <c r="R284" s="190"/>
      <c r="S284" s="190"/>
      <c r="T284" s="191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186" t="s">
        <v>154</v>
      </c>
      <c r="AU284" s="186" t="s">
        <v>82</v>
      </c>
      <c r="AV284" s="14" t="s">
        <v>80</v>
      </c>
      <c r="AW284" s="14" t="s">
        <v>33</v>
      </c>
      <c r="AX284" s="14" t="s">
        <v>72</v>
      </c>
      <c r="AY284" s="186" t="s">
        <v>145</v>
      </c>
    </row>
    <row r="285" spans="1:51" s="13" customFormat="1" ht="12">
      <c r="A285" s="13"/>
      <c r="B285" s="176"/>
      <c r="C285" s="13"/>
      <c r="D285" s="177" t="s">
        <v>154</v>
      </c>
      <c r="E285" s="178" t="s">
        <v>3</v>
      </c>
      <c r="F285" s="179" t="s">
        <v>450</v>
      </c>
      <c r="G285" s="13"/>
      <c r="H285" s="180">
        <v>66.52</v>
      </c>
      <c r="I285" s="181"/>
      <c r="J285" s="13"/>
      <c r="K285" s="13"/>
      <c r="L285" s="176"/>
      <c r="M285" s="182"/>
      <c r="N285" s="183"/>
      <c r="O285" s="183"/>
      <c r="P285" s="183"/>
      <c r="Q285" s="183"/>
      <c r="R285" s="183"/>
      <c r="S285" s="183"/>
      <c r="T285" s="184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178" t="s">
        <v>154</v>
      </c>
      <c r="AU285" s="178" t="s">
        <v>82</v>
      </c>
      <c r="AV285" s="13" t="s">
        <v>82</v>
      </c>
      <c r="AW285" s="13" t="s">
        <v>33</v>
      </c>
      <c r="AX285" s="13" t="s">
        <v>80</v>
      </c>
      <c r="AY285" s="178" t="s">
        <v>145</v>
      </c>
    </row>
    <row r="286" spans="1:65" s="2" customFormat="1" ht="16.5" customHeight="1">
      <c r="A286" s="39"/>
      <c r="B286" s="162"/>
      <c r="C286" s="208" t="s">
        <v>451</v>
      </c>
      <c r="D286" s="208" t="s">
        <v>275</v>
      </c>
      <c r="E286" s="209" t="s">
        <v>452</v>
      </c>
      <c r="F286" s="210" t="s">
        <v>453</v>
      </c>
      <c r="G286" s="211" t="s">
        <v>150</v>
      </c>
      <c r="H286" s="212">
        <v>69.181</v>
      </c>
      <c r="I286" s="213"/>
      <c r="J286" s="214">
        <f>ROUND(I286*H286,2)</f>
        <v>0</v>
      </c>
      <c r="K286" s="210" t="s">
        <v>151</v>
      </c>
      <c r="L286" s="215"/>
      <c r="M286" s="216" t="s">
        <v>3</v>
      </c>
      <c r="N286" s="217" t="s">
        <v>43</v>
      </c>
      <c r="O286" s="73"/>
      <c r="P286" s="172">
        <f>O286*H286</f>
        <v>0</v>
      </c>
      <c r="Q286" s="172">
        <v>0.01575</v>
      </c>
      <c r="R286" s="172">
        <f>Q286*H286</f>
        <v>1.08960075</v>
      </c>
      <c r="S286" s="172">
        <v>0</v>
      </c>
      <c r="T286" s="173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174" t="s">
        <v>344</v>
      </c>
      <c r="AT286" s="174" t="s">
        <v>275</v>
      </c>
      <c r="AU286" s="174" t="s">
        <v>82</v>
      </c>
      <c r="AY286" s="20" t="s">
        <v>145</v>
      </c>
      <c r="BE286" s="175">
        <f>IF(N286="základní",J286,0)</f>
        <v>0</v>
      </c>
      <c r="BF286" s="175">
        <f>IF(N286="snížená",J286,0)</f>
        <v>0</v>
      </c>
      <c r="BG286" s="175">
        <f>IF(N286="zákl. přenesená",J286,0)</f>
        <v>0</v>
      </c>
      <c r="BH286" s="175">
        <f>IF(N286="sníž. přenesená",J286,0)</f>
        <v>0</v>
      </c>
      <c r="BI286" s="175">
        <f>IF(N286="nulová",J286,0)</f>
        <v>0</v>
      </c>
      <c r="BJ286" s="20" t="s">
        <v>80</v>
      </c>
      <c r="BK286" s="175">
        <f>ROUND(I286*H286,2)</f>
        <v>0</v>
      </c>
      <c r="BL286" s="20" t="s">
        <v>264</v>
      </c>
      <c r="BM286" s="174" t="s">
        <v>454</v>
      </c>
    </row>
    <row r="287" spans="1:51" s="13" customFormat="1" ht="12">
      <c r="A287" s="13"/>
      <c r="B287" s="176"/>
      <c r="C287" s="13"/>
      <c r="D287" s="177" t="s">
        <v>154</v>
      </c>
      <c r="E287" s="13"/>
      <c r="F287" s="179" t="s">
        <v>455</v>
      </c>
      <c r="G287" s="13"/>
      <c r="H287" s="180">
        <v>69.181</v>
      </c>
      <c r="I287" s="181"/>
      <c r="J287" s="13"/>
      <c r="K287" s="13"/>
      <c r="L287" s="176"/>
      <c r="M287" s="182"/>
      <c r="N287" s="183"/>
      <c r="O287" s="183"/>
      <c r="P287" s="183"/>
      <c r="Q287" s="183"/>
      <c r="R287" s="183"/>
      <c r="S287" s="183"/>
      <c r="T287" s="18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178" t="s">
        <v>154</v>
      </c>
      <c r="AU287" s="178" t="s">
        <v>82</v>
      </c>
      <c r="AV287" s="13" t="s">
        <v>82</v>
      </c>
      <c r="AW287" s="13" t="s">
        <v>4</v>
      </c>
      <c r="AX287" s="13" t="s">
        <v>80</v>
      </c>
      <c r="AY287" s="178" t="s">
        <v>145</v>
      </c>
    </row>
    <row r="288" spans="1:65" s="2" customFormat="1" ht="16.5" customHeight="1">
      <c r="A288" s="39"/>
      <c r="B288" s="162"/>
      <c r="C288" s="163" t="s">
        <v>456</v>
      </c>
      <c r="D288" s="163" t="s">
        <v>147</v>
      </c>
      <c r="E288" s="164" t="s">
        <v>457</v>
      </c>
      <c r="F288" s="165" t="s">
        <v>458</v>
      </c>
      <c r="G288" s="166" t="s">
        <v>150</v>
      </c>
      <c r="H288" s="167">
        <v>66.52</v>
      </c>
      <c r="I288" s="168"/>
      <c r="J288" s="169">
        <f>ROUND(I288*H288,2)</f>
        <v>0</v>
      </c>
      <c r="K288" s="165" t="s">
        <v>151</v>
      </c>
      <c r="L288" s="40"/>
      <c r="M288" s="170" t="s">
        <v>3</v>
      </c>
      <c r="N288" s="171" t="s">
        <v>43</v>
      </c>
      <c r="O288" s="73"/>
      <c r="P288" s="172">
        <f>O288*H288</f>
        <v>0</v>
      </c>
      <c r="Q288" s="172">
        <v>0.0002</v>
      </c>
      <c r="R288" s="172">
        <f>Q288*H288</f>
        <v>0.013304</v>
      </c>
      <c r="S288" s="172">
        <v>0</v>
      </c>
      <c r="T288" s="173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174" t="s">
        <v>264</v>
      </c>
      <c r="AT288" s="174" t="s">
        <v>147</v>
      </c>
      <c r="AU288" s="174" t="s">
        <v>82</v>
      </c>
      <c r="AY288" s="20" t="s">
        <v>145</v>
      </c>
      <c r="BE288" s="175">
        <f>IF(N288="základní",J288,0)</f>
        <v>0</v>
      </c>
      <c r="BF288" s="175">
        <f>IF(N288="snížená",J288,0)</f>
        <v>0</v>
      </c>
      <c r="BG288" s="175">
        <f>IF(N288="zákl. přenesená",J288,0)</f>
        <v>0</v>
      </c>
      <c r="BH288" s="175">
        <f>IF(N288="sníž. přenesená",J288,0)</f>
        <v>0</v>
      </c>
      <c r="BI288" s="175">
        <f>IF(N288="nulová",J288,0)</f>
        <v>0</v>
      </c>
      <c r="BJ288" s="20" t="s">
        <v>80</v>
      </c>
      <c r="BK288" s="175">
        <f>ROUND(I288*H288,2)</f>
        <v>0</v>
      </c>
      <c r="BL288" s="20" t="s">
        <v>264</v>
      </c>
      <c r="BM288" s="174" t="s">
        <v>459</v>
      </c>
    </row>
    <row r="289" spans="1:51" s="13" customFormat="1" ht="12">
      <c r="A289" s="13"/>
      <c r="B289" s="176"/>
      <c r="C289" s="13"/>
      <c r="D289" s="177" t="s">
        <v>154</v>
      </c>
      <c r="E289" s="178" t="s">
        <v>3</v>
      </c>
      <c r="F289" s="179" t="s">
        <v>460</v>
      </c>
      <c r="G289" s="13"/>
      <c r="H289" s="180">
        <v>66.52</v>
      </c>
      <c r="I289" s="181"/>
      <c r="J289" s="13"/>
      <c r="K289" s="13"/>
      <c r="L289" s="176"/>
      <c r="M289" s="182"/>
      <c r="N289" s="183"/>
      <c r="O289" s="183"/>
      <c r="P289" s="183"/>
      <c r="Q289" s="183"/>
      <c r="R289" s="183"/>
      <c r="S289" s="183"/>
      <c r="T289" s="184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178" t="s">
        <v>154</v>
      </c>
      <c r="AU289" s="178" t="s">
        <v>82</v>
      </c>
      <c r="AV289" s="13" t="s">
        <v>82</v>
      </c>
      <c r="AW289" s="13" t="s">
        <v>33</v>
      </c>
      <c r="AX289" s="13" t="s">
        <v>80</v>
      </c>
      <c r="AY289" s="178" t="s">
        <v>145</v>
      </c>
    </row>
    <row r="290" spans="1:65" s="2" customFormat="1" ht="12">
      <c r="A290" s="39"/>
      <c r="B290" s="162"/>
      <c r="C290" s="163" t="s">
        <v>461</v>
      </c>
      <c r="D290" s="163" t="s">
        <v>147</v>
      </c>
      <c r="E290" s="164" t="s">
        <v>462</v>
      </c>
      <c r="F290" s="165" t="s">
        <v>463</v>
      </c>
      <c r="G290" s="166" t="s">
        <v>464</v>
      </c>
      <c r="H290" s="218"/>
      <c r="I290" s="168"/>
      <c r="J290" s="169">
        <f>ROUND(I290*H290,2)</f>
        <v>0</v>
      </c>
      <c r="K290" s="165" t="s">
        <v>151</v>
      </c>
      <c r="L290" s="40"/>
      <c r="M290" s="170" t="s">
        <v>3</v>
      </c>
      <c r="N290" s="171" t="s">
        <v>43</v>
      </c>
      <c r="O290" s="73"/>
      <c r="P290" s="172">
        <f>O290*H290</f>
        <v>0</v>
      </c>
      <c r="Q290" s="172">
        <v>0</v>
      </c>
      <c r="R290" s="172">
        <f>Q290*H290</f>
        <v>0</v>
      </c>
      <c r="S290" s="172">
        <v>0</v>
      </c>
      <c r="T290" s="173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174" t="s">
        <v>264</v>
      </c>
      <c r="AT290" s="174" t="s">
        <v>147</v>
      </c>
      <c r="AU290" s="174" t="s">
        <v>82</v>
      </c>
      <c r="AY290" s="20" t="s">
        <v>145</v>
      </c>
      <c r="BE290" s="175">
        <f>IF(N290="základní",J290,0)</f>
        <v>0</v>
      </c>
      <c r="BF290" s="175">
        <f>IF(N290="snížená",J290,0)</f>
        <v>0</v>
      </c>
      <c r="BG290" s="175">
        <f>IF(N290="zákl. přenesená",J290,0)</f>
        <v>0</v>
      </c>
      <c r="BH290" s="175">
        <f>IF(N290="sníž. přenesená",J290,0)</f>
        <v>0</v>
      </c>
      <c r="BI290" s="175">
        <f>IF(N290="nulová",J290,0)</f>
        <v>0</v>
      </c>
      <c r="BJ290" s="20" t="s">
        <v>80</v>
      </c>
      <c r="BK290" s="175">
        <f>ROUND(I290*H290,2)</f>
        <v>0</v>
      </c>
      <c r="BL290" s="20" t="s">
        <v>264</v>
      </c>
      <c r="BM290" s="174" t="s">
        <v>465</v>
      </c>
    </row>
    <row r="291" spans="1:63" s="12" customFormat="1" ht="22.8" customHeight="1">
      <c r="A291" s="12"/>
      <c r="B291" s="149"/>
      <c r="C291" s="12"/>
      <c r="D291" s="150" t="s">
        <v>71</v>
      </c>
      <c r="E291" s="160" t="s">
        <v>466</v>
      </c>
      <c r="F291" s="160" t="s">
        <v>467</v>
      </c>
      <c r="G291" s="12"/>
      <c r="H291" s="12"/>
      <c r="I291" s="152"/>
      <c r="J291" s="161">
        <f>BK291</f>
        <v>0</v>
      </c>
      <c r="K291" s="12"/>
      <c r="L291" s="149"/>
      <c r="M291" s="154"/>
      <c r="N291" s="155"/>
      <c r="O291" s="155"/>
      <c r="P291" s="156">
        <f>SUM(P292:P346)</f>
        <v>0</v>
      </c>
      <c r="Q291" s="155"/>
      <c r="R291" s="156">
        <f>SUM(R292:R346)</f>
        <v>1.14798014</v>
      </c>
      <c r="S291" s="155"/>
      <c r="T291" s="157">
        <f>SUM(T292:T346)</f>
        <v>3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150" t="s">
        <v>82</v>
      </c>
      <c r="AT291" s="158" t="s">
        <v>71</v>
      </c>
      <c r="AU291" s="158" t="s">
        <v>80</v>
      </c>
      <c r="AY291" s="150" t="s">
        <v>145</v>
      </c>
      <c r="BK291" s="159">
        <f>SUM(BK292:BK346)</f>
        <v>0</v>
      </c>
    </row>
    <row r="292" spans="1:65" s="2" customFormat="1" ht="16.5" customHeight="1">
      <c r="A292" s="39"/>
      <c r="B292" s="162"/>
      <c r="C292" s="163" t="s">
        <v>468</v>
      </c>
      <c r="D292" s="163" t="s">
        <v>147</v>
      </c>
      <c r="E292" s="164" t="s">
        <v>469</v>
      </c>
      <c r="F292" s="165" t="s">
        <v>470</v>
      </c>
      <c r="G292" s="166" t="s">
        <v>402</v>
      </c>
      <c r="H292" s="167">
        <v>2</v>
      </c>
      <c r="I292" s="168"/>
      <c r="J292" s="169">
        <f>ROUND(I292*H292,2)</f>
        <v>0</v>
      </c>
      <c r="K292" s="165" t="s">
        <v>3</v>
      </c>
      <c r="L292" s="40"/>
      <c r="M292" s="170" t="s">
        <v>3</v>
      </c>
      <c r="N292" s="171" t="s">
        <v>43</v>
      </c>
      <c r="O292" s="73"/>
      <c r="P292" s="172">
        <f>O292*H292</f>
        <v>0</v>
      </c>
      <c r="Q292" s="172">
        <v>0</v>
      </c>
      <c r="R292" s="172">
        <f>Q292*H292</f>
        <v>0</v>
      </c>
      <c r="S292" s="172">
        <v>0</v>
      </c>
      <c r="T292" s="173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174" t="s">
        <v>264</v>
      </c>
      <c r="AT292" s="174" t="s">
        <v>147</v>
      </c>
      <c r="AU292" s="174" t="s">
        <v>82</v>
      </c>
      <c r="AY292" s="20" t="s">
        <v>145</v>
      </c>
      <c r="BE292" s="175">
        <f>IF(N292="základní",J292,0)</f>
        <v>0</v>
      </c>
      <c r="BF292" s="175">
        <f>IF(N292="snížená",J292,0)</f>
        <v>0</v>
      </c>
      <c r="BG292" s="175">
        <f>IF(N292="zákl. přenesená",J292,0)</f>
        <v>0</v>
      </c>
      <c r="BH292" s="175">
        <f>IF(N292="sníž. přenesená",J292,0)</f>
        <v>0</v>
      </c>
      <c r="BI292" s="175">
        <f>IF(N292="nulová",J292,0)</f>
        <v>0</v>
      </c>
      <c r="BJ292" s="20" t="s">
        <v>80</v>
      </c>
      <c r="BK292" s="175">
        <f>ROUND(I292*H292,2)</f>
        <v>0</v>
      </c>
      <c r="BL292" s="20" t="s">
        <v>264</v>
      </c>
      <c r="BM292" s="174" t="s">
        <v>471</v>
      </c>
    </row>
    <row r="293" spans="1:65" s="2" customFormat="1" ht="16.5" customHeight="1">
      <c r="A293" s="39"/>
      <c r="B293" s="162"/>
      <c r="C293" s="163" t="s">
        <v>472</v>
      </c>
      <c r="D293" s="163" t="s">
        <v>147</v>
      </c>
      <c r="E293" s="164" t="s">
        <v>473</v>
      </c>
      <c r="F293" s="165" t="s">
        <v>474</v>
      </c>
      <c r="G293" s="166" t="s">
        <v>402</v>
      </c>
      <c r="H293" s="167">
        <v>18</v>
      </c>
      <c r="I293" s="168"/>
      <c r="J293" s="169">
        <f>ROUND(I293*H293,2)</f>
        <v>0</v>
      </c>
      <c r="K293" s="165" t="s">
        <v>3</v>
      </c>
      <c r="L293" s="40"/>
      <c r="M293" s="170" t="s">
        <v>3</v>
      </c>
      <c r="N293" s="171" t="s">
        <v>43</v>
      </c>
      <c r="O293" s="73"/>
      <c r="P293" s="172">
        <f>O293*H293</f>
        <v>0</v>
      </c>
      <c r="Q293" s="172">
        <v>0</v>
      </c>
      <c r="R293" s="172">
        <f>Q293*H293</f>
        <v>0</v>
      </c>
      <c r="S293" s="172">
        <v>0</v>
      </c>
      <c r="T293" s="173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174" t="s">
        <v>264</v>
      </c>
      <c r="AT293" s="174" t="s">
        <v>147</v>
      </c>
      <c r="AU293" s="174" t="s">
        <v>82</v>
      </c>
      <c r="AY293" s="20" t="s">
        <v>145</v>
      </c>
      <c r="BE293" s="175">
        <f>IF(N293="základní",J293,0)</f>
        <v>0</v>
      </c>
      <c r="BF293" s="175">
        <f>IF(N293="snížená",J293,0)</f>
        <v>0</v>
      </c>
      <c r="BG293" s="175">
        <f>IF(N293="zákl. přenesená",J293,0)</f>
        <v>0</v>
      </c>
      <c r="BH293" s="175">
        <f>IF(N293="sníž. přenesená",J293,0)</f>
        <v>0</v>
      </c>
      <c r="BI293" s="175">
        <f>IF(N293="nulová",J293,0)</f>
        <v>0</v>
      </c>
      <c r="BJ293" s="20" t="s">
        <v>80</v>
      </c>
      <c r="BK293" s="175">
        <f>ROUND(I293*H293,2)</f>
        <v>0</v>
      </c>
      <c r="BL293" s="20" t="s">
        <v>264</v>
      </c>
      <c r="BM293" s="174" t="s">
        <v>475</v>
      </c>
    </row>
    <row r="294" spans="1:51" s="13" customFormat="1" ht="12">
      <c r="A294" s="13"/>
      <c r="B294" s="176"/>
      <c r="C294" s="13"/>
      <c r="D294" s="177" t="s">
        <v>154</v>
      </c>
      <c r="E294" s="178" t="s">
        <v>3</v>
      </c>
      <c r="F294" s="179" t="s">
        <v>476</v>
      </c>
      <c r="G294" s="13"/>
      <c r="H294" s="180">
        <v>18</v>
      </c>
      <c r="I294" s="181"/>
      <c r="J294" s="13"/>
      <c r="K294" s="13"/>
      <c r="L294" s="176"/>
      <c r="M294" s="182"/>
      <c r="N294" s="183"/>
      <c r="O294" s="183"/>
      <c r="P294" s="183"/>
      <c r="Q294" s="183"/>
      <c r="R294" s="183"/>
      <c r="S294" s="183"/>
      <c r="T294" s="18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178" t="s">
        <v>154</v>
      </c>
      <c r="AU294" s="178" t="s">
        <v>82</v>
      </c>
      <c r="AV294" s="13" t="s">
        <v>82</v>
      </c>
      <c r="AW294" s="13" t="s">
        <v>33</v>
      </c>
      <c r="AX294" s="13" t="s">
        <v>80</v>
      </c>
      <c r="AY294" s="178" t="s">
        <v>145</v>
      </c>
    </row>
    <row r="295" spans="1:65" s="2" customFormat="1" ht="12">
      <c r="A295" s="39"/>
      <c r="B295" s="162"/>
      <c r="C295" s="163" t="s">
        <v>477</v>
      </c>
      <c r="D295" s="163" t="s">
        <v>147</v>
      </c>
      <c r="E295" s="164" t="s">
        <v>478</v>
      </c>
      <c r="F295" s="165" t="s">
        <v>479</v>
      </c>
      <c r="G295" s="166" t="s">
        <v>480</v>
      </c>
      <c r="H295" s="167">
        <v>4</v>
      </c>
      <c r="I295" s="168"/>
      <c r="J295" s="169">
        <f>ROUND(I295*H295,2)</f>
        <v>0</v>
      </c>
      <c r="K295" s="165" t="s">
        <v>3</v>
      </c>
      <c r="L295" s="40"/>
      <c r="M295" s="170" t="s">
        <v>3</v>
      </c>
      <c r="N295" s="171" t="s">
        <v>43</v>
      </c>
      <c r="O295" s="73"/>
      <c r="P295" s="172">
        <f>O295*H295</f>
        <v>0</v>
      </c>
      <c r="Q295" s="172">
        <v>0</v>
      </c>
      <c r="R295" s="172">
        <f>Q295*H295</f>
        <v>0</v>
      </c>
      <c r="S295" s="172">
        <v>0</v>
      </c>
      <c r="T295" s="173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174" t="s">
        <v>264</v>
      </c>
      <c r="AT295" s="174" t="s">
        <v>147</v>
      </c>
      <c r="AU295" s="174" t="s">
        <v>82</v>
      </c>
      <c r="AY295" s="20" t="s">
        <v>145</v>
      </c>
      <c r="BE295" s="175">
        <f>IF(N295="základní",J295,0)</f>
        <v>0</v>
      </c>
      <c r="BF295" s="175">
        <f>IF(N295="snížená",J295,0)</f>
        <v>0</v>
      </c>
      <c r="BG295" s="175">
        <f>IF(N295="zákl. přenesená",J295,0)</f>
        <v>0</v>
      </c>
      <c r="BH295" s="175">
        <f>IF(N295="sníž. přenesená",J295,0)</f>
        <v>0</v>
      </c>
      <c r="BI295" s="175">
        <f>IF(N295="nulová",J295,0)</f>
        <v>0</v>
      </c>
      <c r="BJ295" s="20" t="s">
        <v>80</v>
      </c>
      <c r="BK295" s="175">
        <f>ROUND(I295*H295,2)</f>
        <v>0</v>
      </c>
      <c r="BL295" s="20" t="s">
        <v>264</v>
      </c>
      <c r="BM295" s="174" t="s">
        <v>481</v>
      </c>
    </row>
    <row r="296" spans="1:65" s="2" customFormat="1" ht="16.5" customHeight="1">
      <c r="A296" s="39"/>
      <c r="B296" s="162"/>
      <c r="C296" s="163" t="s">
        <v>482</v>
      </c>
      <c r="D296" s="163" t="s">
        <v>147</v>
      </c>
      <c r="E296" s="164" t="s">
        <v>483</v>
      </c>
      <c r="F296" s="165" t="s">
        <v>484</v>
      </c>
      <c r="G296" s="166" t="s">
        <v>402</v>
      </c>
      <c r="H296" s="167">
        <v>2</v>
      </c>
      <c r="I296" s="168"/>
      <c r="J296" s="169">
        <f>ROUND(I296*H296,2)</f>
        <v>0</v>
      </c>
      <c r="K296" s="165" t="s">
        <v>3</v>
      </c>
      <c r="L296" s="40"/>
      <c r="M296" s="170" t="s">
        <v>3</v>
      </c>
      <c r="N296" s="171" t="s">
        <v>43</v>
      </c>
      <c r="O296" s="73"/>
      <c r="P296" s="172">
        <f>O296*H296</f>
        <v>0</v>
      </c>
      <c r="Q296" s="172">
        <v>0</v>
      </c>
      <c r="R296" s="172">
        <f>Q296*H296</f>
        <v>0</v>
      </c>
      <c r="S296" s="172">
        <v>0</v>
      </c>
      <c r="T296" s="173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174" t="s">
        <v>264</v>
      </c>
      <c r="AT296" s="174" t="s">
        <v>147</v>
      </c>
      <c r="AU296" s="174" t="s">
        <v>82</v>
      </c>
      <c r="AY296" s="20" t="s">
        <v>145</v>
      </c>
      <c r="BE296" s="175">
        <f>IF(N296="základní",J296,0)</f>
        <v>0</v>
      </c>
      <c r="BF296" s="175">
        <f>IF(N296="snížená",J296,0)</f>
        <v>0</v>
      </c>
      <c r="BG296" s="175">
        <f>IF(N296="zákl. přenesená",J296,0)</f>
        <v>0</v>
      </c>
      <c r="BH296" s="175">
        <f>IF(N296="sníž. přenesená",J296,0)</f>
        <v>0</v>
      </c>
      <c r="BI296" s="175">
        <f>IF(N296="nulová",J296,0)</f>
        <v>0</v>
      </c>
      <c r="BJ296" s="20" t="s">
        <v>80</v>
      </c>
      <c r="BK296" s="175">
        <f>ROUND(I296*H296,2)</f>
        <v>0</v>
      </c>
      <c r="BL296" s="20" t="s">
        <v>264</v>
      </c>
      <c r="BM296" s="174" t="s">
        <v>485</v>
      </c>
    </row>
    <row r="297" spans="1:65" s="2" customFormat="1" ht="16.5" customHeight="1">
      <c r="A297" s="39"/>
      <c r="B297" s="162"/>
      <c r="C297" s="163" t="s">
        <v>486</v>
      </c>
      <c r="D297" s="163" t="s">
        <v>147</v>
      </c>
      <c r="E297" s="164" t="s">
        <v>487</v>
      </c>
      <c r="F297" s="165" t="s">
        <v>488</v>
      </c>
      <c r="G297" s="166" t="s">
        <v>402</v>
      </c>
      <c r="H297" s="167">
        <v>1</v>
      </c>
      <c r="I297" s="168"/>
      <c r="J297" s="169">
        <f>ROUND(I297*H297,2)</f>
        <v>0</v>
      </c>
      <c r="K297" s="165" t="s">
        <v>3</v>
      </c>
      <c r="L297" s="40"/>
      <c r="M297" s="170" t="s">
        <v>3</v>
      </c>
      <c r="N297" s="171" t="s">
        <v>43</v>
      </c>
      <c r="O297" s="73"/>
      <c r="P297" s="172">
        <f>O297*H297</f>
        <v>0</v>
      </c>
      <c r="Q297" s="172">
        <v>0</v>
      </c>
      <c r="R297" s="172">
        <f>Q297*H297</f>
        <v>0</v>
      </c>
      <c r="S297" s="172">
        <v>0</v>
      </c>
      <c r="T297" s="173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174" t="s">
        <v>264</v>
      </c>
      <c r="AT297" s="174" t="s">
        <v>147</v>
      </c>
      <c r="AU297" s="174" t="s">
        <v>82</v>
      </c>
      <c r="AY297" s="20" t="s">
        <v>145</v>
      </c>
      <c r="BE297" s="175">
        <f>IF(N297="základní",J297,0)</f>
        <v>0</v>
      </c>
      <c r="BF297" s="175">
        <f>IF(N297="snížená",J297,0)</f>
        <v>0</v>
      </c>
      <c r="BG297" s="175">
        <f>IF(N297="zákl. přenesená",J297,0)</f>
        <v>0</v>
      </c>
      <c r="BH297" s="175">
        <f>IF(N297="sníž. přenesená",J297,0)</f>
        <v>0</v>
      </c>
      <c r="BI297" s="175">
        <f>IF(N297="nulová",J297,0)</f>
        <v>0</v>
      </c>
      <c r="BJ297" s="20" t="s">
        <v>80</v>
      </c>
      <c r="BK297" s="175">
        <f>ROUND(I297*H297,2)</f>
        <v>0</v>
      </c>
      <c r="BL297" s="20" t="s">
        <v>264</v>
      </c>
      <c r="BM297" s="174" t="s">
        <v>489</v>
      </c>
    </row>
    <row r="298" spans="1:65" s="2" customFormat="1" ht="16.5" customHeight="1">
      <c r="A298" s="39"/>
      <c r="B298" s="162"/>
      <c r="C298" s="163" t="s">
        <v>490</v>
      </c>
      <c r="D298" s="163" t="s">
        <v>147</v>
      </c>
      <c r="E298" s="164" t="s">
        <v>491</v>
      </c>
      <c r="F298" s="165" t="s">
        <v>492</v>
      </c>
      <c r="G298" s="166" t="s">
        <v>237</v>
      </c>
      <c r="H298" s="167">
        <v>66.52</v>
      </c>
      <c r="I298" s="168"/>
      <c r="J298" s="169">
        <f>ROUND(I298*H298,2)</f>
        <v>0</v>
      </c>
      <c r="K298" s="165" t="s">
        <v>151</v>
      </c>
      <c r="L298" s="40"/>
      <c r="M298" s="170" t="s">
        <v>3</v>
      </c>
      <c r="N298" s="171" t="s">
        <v>43</v>
      </c>
      <c r="O298" s="73"/>
      <c r="P298" s="172">
        <f>O298*H298</f>
        <v>0</v>
      </c>
      <c r="Q298" s="172">
        <v>1E-05</v>
      </c>
      <c r="R298" s="172">
        <f>Q298*H298</f>
        <v>0.0006652</v>
      </c>
      <c r="S298" s="172">
        <v>0</v>
      </c>
      <c r="T298" s="173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174" t="s">
        <v>264</v>
      </c>
      <c r="AT298" s="174" t="s">
        <v>147</v>
      </c>
      <c r="AU298" s="174" t="s">
        <v>82</v>
      </c>
      <c r="AY298" s="20" t="s">
        <v>145</v>
      </c>
      <c r="BE298" s="175">
        <f>IF(N298="základní",J298,0)</f>
        <v>0</v>
      </c>
      <c r="BF298" s="175">
        <f>IF(N298="snížená",J298,0)</f>
        <v>0</v>
      </c>
      <c r="BG298" s="175">
        <f>IF(N298="zákl. přenesená",J298,0)</f>
        <v>0</v>
      </c>
      <c r="BH298" s="175">
        <f>IF(N298="sníž. přenesená",J298,0)</f>
        <v>0</v>
      </c>
      <c r="BI298" s="175">
        <f>IF(N298="nulová",J298,0)</f>
        <v>0</v>
      </c>
      <c r="BJ298" s="20" t="s">
        <v>80</v>
      </c>
      <c r="BK298" s="175">
        <f>ROUND(I298*H298,2)</f>
        <v>0</v>
      </c>
      <c r="BL298" s="20" t="s">
        <v>264</v>
      </c>
      <c r="BM298" s="174" t="s">
        <v>493</v>
      </c>
    </row>
    <row r="299" spans="1:51" s="14" customFormat="1" ht="12">
      <c r="A299" s="14"/>
      <c r="B299" s="185"/>
      <c r="C299" s="14"/>
      <c r="D299" s="177" t="s">
        <v>154</v>
      </c>
      <c r="E299" s="186" t="s">
        <v>3</v>
      </c>
      <c r="F299" s="187" t="s">
        <v>494</v>
      </c>
      <c r="G299" s="14"/>
      <c r="H299" s="186" t="s">
        <v>3</v>
      </c>
      <c r="I299" s="188"/>
      <c r="J299" s="14"/>
      <c r="K299" s="14"/>
      <c r="L299" s="185"/>
      <c r="M299" s="189"/>
      <c r="N299" s="190"/>
      <c r="O299" s="190"/>
      <c r="P299" s="190"/>
      <c r="Q299" s="190"/>
      <c r="R299" s="190"/>
      <c r="S299" s="190"/>
      <c r="T299" s="191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186" t="s">
        <v>154</v>
      </c>
      <c r="AU299" s="186" t="s">
        <v>82</v>
      </c>
      <c r="AV299" s="14" t="s">
        <v>80</v>
      </c>
      <c r="AW299" s="14" t="s">
        <v>33</v>
      </c>
      <c r="AX299" s="14" t="s">
        <v>72</v>
      </c>
      <c r="AY299" s="186" t="s">
        <v>145</v>
      </c>
    </row>
    <row r="300" spans="1:51" s="13" customFormat="1" ht="12">
      <c r="A300" s="13"/>
      <c r="B300" s="176"/>
      <c r="C300" s="13"/>
      <c r="D300" s="177" t="s">
        <v>154</v>
      </c>
      <c r="E300" s="178" t="s">
        <v>3</v>
      </c>
      <c r="F300" s="179" t="s">
        <v>495</v>
      </c>
      <c r="G300" s="13"/>
      <c r="H300" s="180">
        <v>66.52</v>
      </c>
      <c r="I300" s="181"/>
      <c r="J300" s="13"/>
      <c r="K300" s="13"/>
      <c r="L300" s="176"/>
      <c r="M300" s="182"/>
      <c r="N300" s="183"/>
      <c r="O300" s="183"/>
      <c r="P300" s="183"/>
      <c r="Q300" s="183"/>
      <c r="R300" s="183"/>
      <c r="S300" s="183"/>
      <c r="T300" s="184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178" t="s">
        <v>154</v>
      </c>
      <c r="AU300" s="178" t="s">
        <v>82</v>
      </c>
      <c r="AV300" s="13" t="s">
        <v>82</v>
      </c>
      <c r="AW300" s="13" t="s">
        <v>33</v>
      </c>
      <c r="AX300" s="13" t="s">
        <v>80</v>
      </c>
      <c r="AY300" s="178" t="s">
        <v>145</v>
      </c>
    </row>
    <row r="301" spans="1:65" s="2" customFormat="1" ht="24.15" customHeight="1">
      <c r="A301" s="39"/>
      <c r="B301" s="162"/>
      <c r="C301" s="208" t="s">
        <v>496</v>
      </c>
      <c r="D301" s="208" t="s">
        <v>275</v>
      </c>
      <c r="E301" s="209" t="s">
        <v>497</v>
      </c>
      <c r="F301" s="210" t="s">
        <v>498</v>
      </c>
      <c r="G301" s="211" t="s">
        <v>275</v>
      </c>
      <c r="H301" s="212">
        <v>73.172</v>
      </c>
      <c r="I301" s="213"/>
      <c r="J301" s="214">
        <f>ROUND(I301*H301,2)</f>
        <v>0</v>
      </c>
      <c r="K301" s="210" t="s">
        <v>3</v>
      </c>
      <c r="L301" s="215"/>
      <c r="M301" s="216" t="s">
        <v>3</v>
      </c>
      <c r="N301" s="217" t="s">
        <v>43</v>
      </c>
      <c r="O301" s="73"/>
      <c r="P301" s="172">
        <f>O301*H301</f>
        <v>0</v>
      </c>
      <c r="Q301" s="172">
        <v>0</v>
      </c>
      <c r="R301" s="172">
        <f>Q301*H301</f>
        <v>0</v>
      </c>
      <c r="S301" s="172">
        <v>0</v>
      </c>
      <c r="T301" s="173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174" t="s">
        <v>344</v>
      </c>
      <c r="AT301" s="174" t="s">
        <v>275</v>
      </c>
      <c r="AU301" s="174" t="s">
        <v>82</v>
      </c>
      <c r="AY301" s="20" t="s">
        <v>145</v>
      </c>
      <c r="BE301" s="175">
        <f>IF(N301="základní",J301,0)</f>
        <v>0</v>
      </c>
      <c r="BF301" s="175">
        <f>IF(N301="snížená",J301,0)</f>
        <v>0</v>
      </c>
      <c r="BG301" s="175">
        <f>IF(N301="zákl. přenesená",J301,0)</f>
        <v>0</v>
      </c>
      <c r="BH301" s="175">
        <f>IF(N301="sníž. přenesená",J301,0)</f>
        <v>0</v>
      </c>
      <c r="BI301" s="175">
        <f>IF(N301="nulová",J301,0)</f>
        <v>0</v>
      </c>
      <c r="BJ301" s="20" t="s">
        <v>80</v>
      </c>
      <c r="BK301" s="175">
        <f>ROUND(I301*H301,2)</f>
        <v>0</v>
      </c>
      <c r="BL301" s="20" t="s">
        <v>264</v>
      </c>
      <c r="BM301" s="174" t="s">
        <v>499</v>
      </c>
    </row>
    <row r="302" spans="1:51" s="13" customFormat="1" ht="12">
      <c r="A302" s="13"/>
      <c r="B302" s="176"/>
      <c r="C302" s="13"/>
      <c r="D302" s="177" t="s">
        <v>154</v>
      </c>
      <c r="E302" s="178" t="s">
        <v>3</v>
      </c>
      <c r="F302" s="179" t="s">
        <v>500</v>
      </c>
      <c r="G302" s="13"/>
      <c r="H302" s="180">
        <v>73.172</v>
      </c>
      <c r="I302" s="181"/>
      <c r="J302" s="13"/>
      <c r="K302" s="13"/>
      <c r="L302" s="176"/>
      <c r="M302" s="182"/>
      <c r="N302" s="183"/>
      <c r="O302" s="183"/>
      <c r="P302" s="183"/>
      <c r="Q302" s="183"/>
      <c r="R302" s="183"/>
      <c r="S302" s="183"/>
      <c r="T302" s="18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178" t="s">
        <v>154</v>
      </c>
      <c r="AU302" s="178" t="s">
        <v>82</v>
      </c>
      <c r="AV302" s="13" t="s">
        <v>82</v>
      </c>
      <c r="AW302" s="13" t="s">
        <v>33</v>
      </c>
      <c r="AX302" s="13" t="s">
        <v>80</v>
      </c>
      <c r="AY302" s="178" t="s">
        <v>145</v>
      </c>
    </row>
    <row r="303" spans="1:65" s="2" customFormat="1" ht="16.5" customHeight="1">
      <c r="A303" s="39"/>
      <c r="B303" s="162"/>
      <c r="C303" s="163" t="s">
        <v>501</v>
      </c>
      <c r="D303" s="163" t="s">
        <v>147</v>
      </c>
      <c r="E303" s="164" t="s">
        <v>502</v>
      </c>
      <c r="F303" s="165" t="s">
        <v>503</v>
      </c>
      <c r="G303" s="166" t="s">
        <v>504</v>
      </c>
      <c r="H303" s="167">
        <v>3125.322</v>
      </c>
      <c r="I303" s="168"/>
      <c r="J303" s="169">
        <f>ROUND(I303*H303,2)</f>
        <v>0</v>
      </c>
      <c r="K303" s="165" t="s">
        <v>151</v>
      </c>
      <c r="L303" s="40"/>
      <c r="M303" s="170" t="s">
        <v>3</v>
      </c>
      <c r="N303" s="171" t="s">
        <v>43</v>
      </c>
      <c r="O303" s="73"/>
      <c r="P303" s="172">
        <f>O303*H303</f>
        <v>0</v>
      </c>
      <c r="Q303" s="172">
        <v>5E-05</v>
      </c>
      <c r="R303" s="172">
        <f>Q303*H303</f>
        <v>0.15626610000000002</v>
      </c>
      <c r="S303" s="172">
        <v>0</v>
      </c>
      <c r="T303" s="173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174" t="s">
        <v>264</v>
      </c>
      <c r="AT303" s="174" t="s">
        <v>147</v>
      </c>
      <c r="AU303" s="174" t="s">
        <v>82</v>
      </c>
      <c r="AY303" s="20" t="s">
        <v>145</v>
      </c>
      <c r="BE303" s="175">
        <f>IF(N303="základní",J303,0)</f>
        <v>0</v>
      </c>
      <c r="BF303" s="175">
        <f>IF(N303="snížená",J303,0)</f>
        <v>0</v>
      </c>
      <c r="BG303" s="175">
        <f>IF(N303="zákl. přenesená",J303,0)</f>
        <v>0</v>
      </c>
      <c r="BH303" s="175">
        <f>IF(N303="sníž. přenesená",J303,0)</f>
        <v>0</v>
      </c>
      <c r="BI303" s="175">
        <f>IF(N303="nulová",J303,0)</f>
        <v>0</v>
      </c>
      <c r="BJ303" s="20" t="s">
        <v>80</v>
      </c>
      <c r="BK303" s="175">
        <f>ROUND(I303*H303,2)</f>
        <v>0</v>
      </c>
      <c r="BL303" s="20" t="s">
        <v>264</v>
      </c>
      <c r="BM303" s="174" t="s">
        <v>505</v>
      </c>
    </row>
    <row r="304" spans="1:51" s="14" customFormat="1" ht="12">
      <c r="A304" s="14"/>
      <c r="B304" s="185"/>
      <c r="C304" s="14"/>
      <c r="D304" s="177" t="s">
        <v>154</v>
      </c>
      <c r="E304" s="186" t="s">
        <v>3</v>
      </c>
      <c r="F304" s="187" t="s">
        <v>506</v>
      </c>
      <c r="G304" s="14"/>
      <c r="H304" s="186" t="s">
        <v>3</v>
      </c>
      <c r="I304" s="188"/>
      <c r="J304" s="14"/>
      <c r="K304" s="14"/>
      <c r="L304" s="185"/>
      <c r="M304" s="189"/>
      <c r="N304" s="190"/>
      <c r="O304" s="190"/>
      <c r="P304" s="190"/>
      <c r="Q304" s="190"/>
      <c r="R304" s="190"/>
      <c r="S304" s="190"/>
      <c r="T304" s="191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186" t="s">
        <v>154</v>
      </c>
      <c r="AU304" s="186" t="s">
        <v>82</v>
      </c>
      <c r="AV304" s="14" t="s">
        <v>80</v>
      </c>
      <c r="AW304" s="14" t="s">
        <v>33</v>
      </c>
      <c r="AX304" s="14" t="s">
        <v>72</v>
      </c>
      <c r="AY304" s="186" t="s">
        <v>145</v>
      </c>
    </row>
    <row r="305" spans="1:51" s="13" customFormat="1" ht="12">
      <c r="A305" s="13"/>
      <c r="B305" s="176"/>
      <c r="C305" s="13"/>
      <c r="D305" s="177" t="s">
        <v>154</v>
      </c>
      <c r="E305" s="178" t="s">
        <v>3</v>
      </c>
      <c r="F305" s="179" t="s">
        <v>507</v>
      </c>
      <c r="G305" s="13"/>
      <c r="H305" s="180">
        <v>230.4</v>
      </c>
      <c r="I305" s="181"/>
      <c r="J305" s="13"/>
      <c r="K305" s="13"/>
      <c r="L305" s="176"/>
      <c r="M305" s="182"/>
      <c r="N305" s="183"/>
      <c r="O305" s="183"/>
      <c r="P305" s="183"/>
      <c r="Q305" s="183"/>
      <c r="R305" s="183"/>
      <c r="S305" s="183"/>
      <c r="T305" s="184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178" t="s">
        <v>154</v>
      </c>
      <c r="AU305" s="178" t="s">
        <v>82</v>
      </c>
      <c r="AV305" s="13" t="s">
        <v>82</v>
      </c>
      <c r="AW305" s="13" t="s">
        <v>33</v>
      </c>
      <c r="AX305" s="13" t="s">
        <v>72</v>
      </c>
      <c r="AY305" s="178" t="s">
        <v>145</v>
      </c>
    </row>
    <row r="306" spans="1:51" s="15" customFormat="1" ht="12">
      <c r="A306" s="15"/>
      <c r="B306" s="192"/>
      <c r="C306" s="15"/>
      <c r="D306" s="177" t="s">
        <v>154</v>
      </c>
      <c r="E306" s="193" t="s">
        <v>91</v>
      </c>
      <c r="F306" s="194" t="s">
        <v>176</v>
      </c>
      <c r="G306" s="15"/>
      <c r="H306" s="195">
        <v>230.4</v>
      </c>
      <c r="I306" s="196"/>
      <c r="J306" s="15"/>
      <c r="K306" s="15"/>
      <c r="L306" s="192"/>
      <c r="M306" s="197"/>
      <c r="N306" s="198"/>
      <c r="O306" s="198"/>
      <c r="P306" s="198"/>
      <c r="Q306" s="198"/>
      <c r="R306" s="198"/>
      <c r="S306" s="198"/>
      <c r="T306" s="199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193" t="s">
        <v>154</v>
      </c>
      <c r="AU306" s="193" t="s">
        <v>82</v>
      </c>
      <c r="AV306" s="15" t="s">
        <v>160</v>
      </c>
      <c r="AW306" s="15" t="s">
        <v>33</v>
      </c>
      <c r="AX306" s="15" t="s">
        <v>72</v>
      </c>
      <c r="AY306" s="193" t="s">
        <v>145</v>
      </c>
    </row>
    <row r="307" spans="1:51" s="14" customFormat="1" ht="12">
      <c r="A307" s="14"/>
      <c r="B307" s="185"/>
      <c r="C307" s="14"/>
      <c r="D307" s="177" t="s">
        <v>154</v>
      </c>
      <c r="E307" s="186" t="s">
        <v>3</v>
      </c>
      <c r="F307" s="187" t="s">
        <v>508</v>
      </c>
      <c r="G307" s="14"/>
      <c r="H307" s="186" t="s">
        <v>3</v>
      </c>
      <c r="I307" s="188"/>
      <c r="J307" s="14"/>
      <c r="K307" s="14"/>
      <c r="L307" s="185"/>
      <c r="M307" s="189"/>
      <c r="N307" s="190"/>
      <c r="O307" s="190"/>
      <c r="P307" s="190"/>
      <c r="Q307" s="190"/>
      <c r="R307" s="190"/>
      <c r="S307" s="190"/>
      <c r="T307" s="191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186" t="s">
        <v>154</v>
      </c>
      <c r="AU307" s="186" t="s">
        <v>82</v>
      </c>
      <c r="AV307" s="14" t="s">
        <v>80</v>
      </c>
      <c r="AW307" s="14" t="s">
        <v>33</v>
      </c>
      <c r="AX307" s="14" t="s">
        <v>72</v>
      </c>
      <c r="AY307" s="186" t="s">
        <v>145</v>
      </c>
    </row>
    <row r="308" spans="1:51" s="13" customFormat="1" ht="12">
      <c r="A308" s="13"/>
      <c r="B308" s="176"/>
      <c r="C308" s="13"/>
      <c r="D308" s="177" t="s">
        <v>154</v>
      </c>
      <c r="E308" s="178" t="s">
        <v>3</v>
      </c>
      <c r="F308" s="179" t="s">
        <v>509</v>
      </c>
      <c r="G308" s="13"/>
      <c r="H308" s="180">
        <v>489.51</v>
      </c>
      <c r="I308" s="181"/>
      <c r="J308" s="13"/>
      <c r="K308" s="13"/>
      <c r="L308" s="176"/>
      <c r="M308" s="182"/>
      <c r="N308" s="183"/>
      <c r="O308" s="183"/>
      <c r="P308" s="183"/>
      <c r="Q308" s="183"/>
      <c r="R308" s="183"/>
      <c r="S308" s="183"/>
      <c r="T308" s="18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178" t="s">
        <v>154</v>
      </c>
      <c r="AU308" s="178" t="s">
        <v>82</v>
      </c>
      <c r="AV308" s="13" t="s">
        <v>82</v>
      </c>
      <c r="AW308" s="13" t="s">
        <v>33</v>
      </c>
      <c r="AX308" s="13" t="s">
        <v>72</v>
      </c>
      <c r="AY308" s="178" t="s">
        <v>145</v>
      </c>
    </row>
    <row r="309" spans="1:51" s="14" customFormat="1" ht="12">
      <c r="A309" s="14"/>
      <c r="B309" s="185"/>
      <c r="C309" s="14"/>
      <c r="D309" s="177" t="s">
        <v>154</v>
      </c>
      <c r="E309" s="186" t="s">
        <v>3</v>
      </c>
      <c r="F309" s="187" t="s">
        <v>510</v>
      </c>
      <c r="G309" s="14"/>
      <c r="H309" s="186" t="s">
        <v>3</v>
      </c>
      <c r="I309" s="188"/>
      <c r="J309" s="14"/>
      <c r="K309" s="14"/>
      <c r="L309" s="185"/>
      <c r="M309" s="189"/>
      <c r="N309" s="190"/>
      <c r="O309" s="190"/>
      <c r="P309" s="190"/>
      <c r="Q309" s="190"/>
      <c r="R309" s="190"/>
      <c r="S309" s="190"/>
      <c r="T309" s="191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186" t="s">
        <v>154</v>
      </c>
      <c r="AU309" s="186" t="s">
        <v>82</v>
      </c>
      <c r="AV309" s="14" t="s">
        <v>80</v>
      </c>
      <c r="AW309" s="14" t="s">
        <v>33</v>
      </c>
      <c r="AX309" s="14" t="s">
        <v>72</v>
      </c>
      <c r="AY309" s="186" t="s">
        <v>145</v>
      </c>
    </row>
    <row r="310" spans="1:51" s="13" customFormat="1" ht="12">
      <c r="A310" s="13"/>
      <c r="B310" s="176"/>
      <c r="C310" s="13"/>
      <c r="D310" s="177" t="s">
        <v>154</v>
      </c>
      <c r="E310" s="178" t="s">
        <v>3</v>
      </c>
      <c r="F310" s="179" t="s">
        <v>511</v>
      </c>
      <c r="G310" s="13"/>
      <c r="H310" s="180">
        <v>142.865</v>
      </c>
      <c r="I310" s="181"/>
      <c r="J310" s="13"/>
      <c r="K310" s="13"/>
      <c r="L310" s="176"/>
      <c r="M310" s="182"/>
      <c r="N310" s="183"/>
      <c r="O310" s="183"/>
      <c r="P310" s="183"/>
      <c r="Q310" s="183"/>
      <c r="R310" s="183"/>
      <c r="S310" s="183"/>
      <c r="T310" s="184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178" t="s">
        <v>154</v>
      </c>
      <c r="AU310" s="178" t="s">
        <v>82</v>
      </c>
      <c r="AV310" s="13" t="s">
        <v>82</v>
      </c>
      <c r="AW310" s="13" t="s">
        <v>33</v>
      </c>
      <c r="AX310" s="13" t="s">
        <v>72</v>
      </c>
      <c r="AY310" s="178" t="s">
        <v>145</v>
      </c>
    </row>
    <row r="311" spans="1:51" s="15" customFormat="1" ht="12">
      <c r="A311" s="15"/>
      <c r="B311" s="192"/>
      <c r="C311" s="15"/>
      <c r="D311" s="177" t="s">
        <v>154</v>
      </c>
      <c r="E311" s="193" t="s">
        <v>98</v>
      </c>
      <c r="F311" s="194" t="s">
        <v>176</v>
      </c>
      <c r="G311" s="15"/>
      <c r="H311" s="195">
        <v>632.375</v>
      </c>
      <c r="I311" s="196"/>
      <c r="J311" s="15"/>
      <c r="K311" s="15"/>
      <c r="L311" s="192"/>
      <c r="M311" s="197"/>
      <c r="N311" s="198"/>
      <c r="O311" s="198"/>
      <c r="P311" s="198"/>
      <c r="Q311" s="198"/>
      <c r="R311" s="198"/>
      <c r="S311" s="198"/>
      <c r="T311" s="199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193" t="s">
        <v>154</v>
      </c>
      <c r="AU311" s="193" t="s">
        <v>82</v>
      </c>
      <c r="AV311" s="15" t="s">
        <v>160</v>
      </c>
      <c r="AW311" s="15" t="s">
        <v>33</v>
      </c>
      <c r="AX311" s="15" t="s">
        <v>72</v>
      </c>
      <c r="AY311" s="193" t="s">
        <v>145</v>
      </c>
    </row>
    <row r="312" spans="1:51" s="14" customFormat="1" ht="12">
      <c r="A312" s="14"/>
      <c r="B312" s="185"/>
      <c r="C312" s="14"/>
      <c r="D312" s="177" t="s">
        <v>154</v>
      </c>
      <c r="E312" s="186" t="s">
        <v>3</v>
      </c>
      <c r="F312" s="187" t="s">
        <v>512</v>
      </c>
      <c r="G312" s="14"/>
      <c r="H312" s="186" t="s">
        <v>3</v>
      </c>
      <c r="I312" s="188"/>
      <c r="J312" s="14"/>
      <c r="K312" s="14"/>
      <c r="L312" s="185"/>
      <c r="M312" s="189"/>
      <c r="N312" s="190"/>
      <c r="O312" s="190"/>
      <c r="P312" s="190"/>
      <c r="Q312" s="190"/>
      <c r="R312" s="190"/>
      <c r="S312" s="190"/>
      <c r="T312" s="191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186" t="s">
        <v>154</v>
      </c>
      <c r="AU312" s="186" t="s">
        <v>82</v>
      </c>
      <c r="AV312" s="14" t="s">
        <v>80</v>
      </c>
      <c r="AW312" s="14" t="s">
        <v>33</v>
      </c>
      <c r="AX312" s="14" t="s">
        <v>72</v>
      </c>
      <c r="AY312" s="186" t="s">
        <v>145</v>
      </c>
    </row>
    <row r="313" spans="1:51" s="13" customFormat="1" ht="12">
      <c r="A313" s="13"/>
      <c r="B313" s="176"/>
      <c r="C313" s="13"/>
      <c r="D313" s="177" t="s">
        <v>154</v>
      </c>
      <c r="E313" s="178" t="s">
        <v>3</v>
      </c>
      <c r="F313" s="179" t="s">
        <v>513</v>
      </c>
      <c r="G313" s="13"/>
      <c r="H313" s="180">
        <v>2262.547</v>
      </c>
      <c r="I313" s="181"/>
      <c r="J313" s="13"/>
      <c r="K313" s="13"/>
      <c r="L313" s="176"/>
      <c r="M313" s="182"/>
      <c r="N313" s="183"/>
      <c r="O313" s="183"/>
      <c r="P313" s="183"/>
      <c r="Q313" s="183"/>
      <c r="R313" s="183"/>
      <c r="S313" s="183"/>
      <c r="T313" s="184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178" t="s">
        <v>154</v>
      </c>
      <c r="AU313" s="178" t="s">
        <v>82</v>
      </c>
      <c r="AV313" s="13" t="s">
        <v>82</v>
      </c>
      <c r="AW313" s="13" t="s">
        <v>33</v>
      </c>
      <c r="AX313" s="13" t="s">
        <v>72</v>
      </c>
      <c r="AY313" s="178" t="s">
        <v>145</v>
      </c>
    </row>
    <row r="314" spans="1:51" s="15" customFormat="1" ht="12">
      <c r="A314" s="15"/>
      <c r="B314" s="192"/>
      <c r="C314" s="15"/>
      <c r="D314" s="177" t="s">
        <v>154</v>
      </c>
      <c r="E314" s="193" t="s">
        <v>514</v>
      </c>
      <c r="F314" s="194" t="s">
        <v>176</v>
      </c>
      <c r="G314" s="15"/>
      <c r="H314" s="195">
        <v>2262.547</v>
      </c>
      <c r="I314" s="196"/>
      <c r="J314" s="15"/>
      <c r="K314" s="15"/>
      <c r="L314" s="192"/>
      <c r="M314" s="197"/>
      <c r="N314" s="198"/>
      <c r="O314" s="198"/>
      <c r="P314" s="198"/>
      <c r="Q314" s="198"/>
      <c r="R314" s="198"/>
      <c r="S314" s="198"/>
      <c r="T314" s="199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193" t="s">
        <v>154</v>
      </c>
      <c r="AU314" s="193" t="s">
        <v>82</v>
      </c>
      <c r="AV314" s="15" t="s">
        <v>160</v>
      </c>
      <c r="AW314" s="15" t="s">
        <v>33</v>
      </c>
      <c r="AX314" s="15" t="s">
        <v>72</v>
      </c>
      <c r="AY314" s="193" t="s">
        <v>145</v>
      </c>
    </row>
    <row r="315" spans="1:51" s="16" customFormat="1" ht="12">
      <c r="A315" s="16"/>
      <c r="B315" s="200"/>
      <c r="C315" s="16"/>
      <c r="D315" s="177" t="s">
        <v>154</v>
      </c>
      <c r="E315" s="201" t="s">
        <v>3</v>
      </c>
      <c r="F315" s="202" t="s">
        <v>186</v>
      </c>
      <c r="G315" s="16"/>
      <c r="H315" s="203">
        <v>3125.322</v>
      </c>
      <c r="I315" s="204"/>
      <c r="J315" s="16"/>
      <c r="K315" s="16"/>
      <c r="L315" s="200"/>
      <c r="M315" s="205"/>
      <c r="N315" s="206"/>
      <c r="O315" s="206"/>
      <c r="P315" s="206"/>
      <c r="Q315" s="206"/>
      <c r="R315" s="206"/>
      <c r="S315" s="206"/>
      <c r="T315" s="207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T315" s="201" t="s">
        <v>154</v>
      </c>
      <c r="AU315" s="201" t="s">
        <v>82</v>
      </c>
      <c r="AV315" s="16" t="s">
        <v>152</v>
      </c>
      <c r="AW315" s="16" t="s">
        <v>33</v>
      </c>
      <c r="AX315" s="16" t="s">
        <v>80</v>
      </c>
      <c r="AY315" s="201" t="s">
        <v>145</v>
      </c>
    </row>
    <row r="316" spans="1:65" s="2" customFormat="1" ht="16.5" customHeight="1">
      <c r="A316" s="39"/>
      <c r="B316" s="162"/>
      <c r="C316" s="208" t="s">
        <v>515</v>
      </c>
      <c r="D316" s="208" t="s">
        <v>275</v>
      </c>
      <c r="E316" s="209" t="s">
        <v>516</v>
      </c>
      <c r="F316" s="210" t="s">
        <v>517</v>
      </c>
      <c r="G316" s="211" t="s">
        <v>237</v>
      </c>
      <c r="H316" s="212">
        <v>209.682</v>
      </c>
      <c r="I316" s="213"/>
      <c r="J316" s="214">
        <f>ROUND(I316*H316,2)</f>
        <v>0</v>
      </c>
      <c r="K316" s="210" t="s">
        <v>151</v>
      </c>
      <c r="L316" s="215"/>
      <c r="M316" s="216" t="s">
        <v>3</v>
      </c>
      <c r="N316" s="217" t="s">
        <v>43</v>
      </c>
      <c r="O316" s="73"/>
      <c r="P316" s="172">
        <f>O316*H316</f>
        <v>0</v>
      </c>
      <c r="Q316" s="172">
        <v>0.00362</v>
      </c>
      <c r="R316" s="172">
        <f>Q316*H316</f>
        <v>0.75904884</v>
      </c>
      <c r="S316" s="172">
        <v>0</v>
      </c>
      <c r="T316" s="173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174" t="s">
        <v>344</v>
      </c>
      <c r="AT316" s="174" t="s">
        <v>275</v>
      </c>
      <c r="AU316" s="174" t="s">
        <v>82</v>
      </c>
      <c r="AY316" s="20" t="s">
        <v>145</v>
      </c>
      <c r="BE316" s="175">
        <f>IF(N316="základní",J316,0)</f>
        <v>0</v>
      </c>
      <c r="BF316" s="175">
        <f>IF(N316="snížená",J316,0)</f>
        <v>0</v>
      </c>
      <c r="BG316" s="175">
        <f>IF(N316="zákl. přenesená",J316,0)</f>
        <v>0</v>
      </c>
      <c r="BH316" s="175">
        <f>IF(N316="sníž. přenesená",J316,0)</f>
        <v>0</v>
      </c>
      <c r="BI316" s="175">
        <f>IF(N316="nulová",J316,0)</f>
        <v>0</v>
      </c>
      <c r="BJ316" s="20" t="s">
        <v>80</v>
      </c>
      <c r="BK316" s="175">
        <f>ROUND(I316*H316,2)</f>
        <v>0</v>
      </c>
      <c r="BL316" s="20" t="s">
        <v>264</v>
      </c>
      <c r="BM316" s="174" t="s">
        <v>518</v>
      </c>
    </row>
    <row r="317" spans="1:51" s="14" customFormat="1" ht="12">
      <c r="A317" s="14"/>
      <c r="B317" s="185"/>
      <c r="C317" s="14"/>
      <c r="D317" s="177" t="s">
        <v>154</v>
      </c>
      <c r="E317" s="186" t="s">
        <v>3</v>
      </c>
      <c r="F317" s="187" t="s">
        <v>508</v>
      </c>
      <c r="G317" s="14"/>
      <c r="H317" s="186" t="s">
        <v>3</v>
      </c>
      <c r="I317" s="188"/>
      <c r="J317" s="14"/>
      <c r="K317" s="14"/>
      <c r="L317" s="185"/>
      <c r="M317" s="189"/>
      <c r="N317" s="190"/>
      <c r="O317" s="190"/>
      <c r="P317" s="190"/>
      <c r="Q317" s="190"/>
      <c r="R317" s="190"/>
      <c r="S317" s="190"/>
      <c r="T317" s="191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186" t="s">
        <v>154</v>
      </c>
      <c r="AU317" s="186" t="s">
        <v>82</v>
      </c>
      <c r="AV317" s="14" t="s">
        <v>80</v>
      </c>
      <c r="AW317" s="14" t="s">
        <v>33</v>
      </c>
      <c r="AX317" s="14" t="s">
        <v>72</v>
      </c>
      <c r="AY317" s="186" t="s">
        <v>145</v>
      </c>
    </row>
    <row r="318" spans="1:51" s="13" customFormat="1" ht="12">
      <c r="A318" s="13"/>
      <c r="B318" s="176"/>
      <c r="C318" s="13"/>
      <c r="D318" s="177" t="s">
        <v>154</v>
      </c>
      <c r="E318" s="178" t="s">
        <v>3</v>
      </c>
      <c r="F318" s="179" t="s">
        <v>519</v>
      </c>
      <c r="G318" s="13"/>
      <c r="H318" s="180">
        <v>147</v>
      </c>
      <c r="I318" s="181"/>
      <c r="J318" s="13"/>
      <c r="K318" s="13"/>
      <c r="L318" s="176"/>
      <c r="M318" s="182"/>
      <c r="N318" s="183"/>
      <c r="O318" s="183"/>
      <c r="P318" s="183"/>
      <c r="Q318" s="183"/>
      <c r="R318" s="183"/>
      <c r="S318" s="183"/>
      <c r="T318" s="184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178" t="s">
        <v>154</v>
      </c>
      <c r="AU318" s="178" t="s">
        <v>82</v>
      </c>
      <c r="AV318" s="13" t="s">
        <v>82</v>
      </c>
      <c r="AW318" s="13" t="s">
        <v>33</v>
      </c>
      <c r="AX318" s="13" t="s">
        <v>72</v>
      </c>
      <c r="AY318" s="178" t="s">
        <v>145</v>
      </c>
    </row>
    <row r="319" spans="1:51" s="14" customFormat="1" ht="12">
      <c r="A319" s="14"/>
      <c r="B319" s="185"/>
      <c r="C319" s="14"/>
      <c r="D319" s="177" t="s">
        <v>154</v>
      </c>
      <c r="E319" s="186" t="s">
        <v>3</v>
      </c>
      <c r="F319" s="187" t="s">
        <v>510</v>
      </c>
      <c r="G319" s="14"/>
      <c r="H319" s="186" t="s">
        <v>3</v>
      </c>
      <c r="I319" s="188"/>
      <c r="J319" s="14"/>
      <c r="K319" s="14"/>
      <c r="L319" s="185"/>
      <c r="M319" s="189"/>
      <c r="N319" s="190"/>
      <c r="O319" s="190"/>
      <c r="P319" s="190"/>
      <c r="Q319" s="190"/>
      <c r="R319" s="190"/>
      <c r="S319" s="190"/>
      <c r="T319" s="191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186" t="s">
        <v>154</v>
      </c>
      <c r="AU319" s="186" t="s">
        <v>82</v>
      </c>
      <c r="AV319" s="14" t="s">
        <v>80</v>
      </c>
      <c r="AW319" s="14" t="s">
        <v>33</v>
      </c>
      <c r="AX319" s="14" t="s">
        <v>72</v>
      </c>
      <c r="AY319" s="186" t="s">
        <v>145</v>
      </c>
    </row>
    <row r="320" spans="1:51" s="13" customFormat="1" ht="12">
      <c r="A320" s="13"/>
      <c r="B320" s="176"/>
      <c r="C320" s="13"/>
      <c r="D320" s="177" t="s">
        <v>154</v>
      </c>
      <c r="E320" s="178" t="s">
        <v>3</v>
      </c>
      <c r="F320" s="179" t="s">
        <v>520</v>
      </c>
      <c r="G320" s="13"/>
      <c r="H320" s="180">
        <v>47.15</v>
      </c>
      <c r="I320" s="181"/>
      <c r="J320" s="13"/>
      <c r="K320" s="13"/>
      <c r="L320" s="176"/>
      <c r="M320" s="182"/>
      <c r="N320" s="183"/>
      <c r="O320" s="183"/>
      <c r="P320" s="183"/>
      <c r="Q320" s="183"/>
      <c r="R320" s="183"/>
      <c r="S320" s="183"/>
      <c r="T320" s="184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178" t="s">
        <v>154</v>
      </c>
      <c r="AU320" s="178" t="s">
        <v>82</v>
      </c>
      <c r="AV320" s="13" t="s">
        <v>82</v>
      </c>
      <c r="AW320" s="13" t="s">
        <v>33</v>
      </c>
      <c r="AX320" s="13" t="s">
        <v>72</v>
      </c>
      <c r="AY320" s="178" t="s">
        <v>145</v>
      </c>
    </row>
    <row r="321" spans="1:51" s="15" customFormat="1" ht="12">
      <c r="A321" s="15"/>
      <c r="B321" s="192"/>
      <c r="C321" s="15"/>
      <c r="D321" s="177" t="s">
        <v>154</v>
      </c>
      <c r="E321" s="193" t="s">
        <v>3</v>
      </c>
      <c r="F321" s="194" t="s">
        <v>176</v>
      </c>
      <c r="G321" s="15"/>
      <c r="H321" s="195">
        <v>194.15</v>
      </c>
      <c r="I321" s="196"/>
      <c r="J321" s="15"/>
      <c r="K321" s="15"/>
      <c r="L321" s="192"/>
      <c r="M321" s="197"/>
      <c r="N321" s="198"/>
      <c r="O321" s="198"/>
      <c r="P321" s="198"/>
      <c r="Q321" s="198"/>
      <c r="R321" s="198"/>
      <c r="S321" s="198"/>
      <c r="T321" s="199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193" t="s">
        <v>154</v>
      </c>
      <c r="AU321" s="193" t="s">
        <v>82</v>
      </c>
      <c r="AV321" s="15" t="s">
        <v>160</v>
      </c>
      <c r="AW321" s="15" t="s">
        <v>33</v>
      </c>
      <c r="AX321" s="15" t="s">
        <v>72</v>
      </c>
      <c r="AY321" s="193" t="s">
        <v>145</v>
      </c>
    </row>
    <row r="322" spans="1:51" s="13" customFormat="1" ht="12">
      <c r="A322" s="13"/>
      <c r="B322" s="176"/>
      <c r="C322" s="13"/>
      <c r="D322" s="177" t="s">
        <v>154</v>
      </c>
      <c r="E322" s="178" t="s">
        <v>3</v>
      </c>
      <c r="F322" s="179" t="s">
        <v>521</v>
      </c>
      <c r="G322" s="13"/>
      <c r="H322" s="180">
        <v>15.532</v>
      </c>
      <c r="I322" s="181"/>
      <c r="J322" s="13"/>
      <c r="K322" s="13"/>
      <c r="L322" s="176"/>
      <c r="M322" s="182"/>
      <c r="N322" s="183"/>
      <c r="O322" s="183"/>
      <c r="P322" s="183"/>
      <c r="Q322" s="183"/>
      <c r="R322" s="183"/>
      <c r="S322" s="183"/>
      <c r="T322" s="18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178" t="s">
        <v>154</v>
      </c>
      <c r="AU322" s="178" t="s">
        <v>82</v>
      </c>
      <c r="AV322" s="13" t="s">
        <v>82</v>
      </c>
      <c r="AW322" s="13" t="s">
        <v>33</v>
      </c>
      <c r="AX322" s="13" t="s">
        <v>72</v>
      </c>
      <c r="AY322" s="178" t="s">
        <v>145</v>
      </c>
    </row>
    <row r="323" spans="1:51" s="15" customFormat="1" ht="12">
      <c r="A323" s="15"/>
      <c r="B323" s="192"/>
      <c r="C323" s="15"/>
      <c r="D323" s="177" t="s">
        <v>154</v>
      </c>
      <c r="E323" s="193" t="s">
        <v>3</v>
      </c>
      <c r="F323" s="194" t="s">
        <v>176</v>
      </c>
      <c r="G323" s="15"/>
      <c r="H323" s="195">
        <v>15.532</v>
      </c>
      <c r="I323" s="196"/>
      <c r="J323" s="15"/>
      <c r="K323" s="15"/>
      <c r="L323" s="192"/>
      <c r="M323" s="197"/>
      <c r="N323" s="198"/>
      <c r="O323" s="198"/>
      <c r="P323" s="198"/>
      <c r="Q323" s="198"/>
      <c r="R323" s="198"/>
      <c r="S323" s="198"/>
      <c r="T323" s="199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193" t="s">
        <v>154</v>
      </c>
      <c r="AU323" s="193" t="s">
        <v>82</v>
      </c>
      <c r="AV323" s="15" t="s">
        <v>160</v>
      </c>
      <c r="AW323" s="15" t="s">
        <v>33</v>
      </c>
      <c r="AX323" s="15" t="s">
        <v>72</v>
      </c>
      <c r="AY323" s="193" t="s">
        <v>145</v>
      </c>
    </row>
    <row r="324" spans="1:51" s="16" customFormat="1" ht="12">
      <c r="A324" s="16"/>
      <c r="B324" s="200"/>
      <c r="C324" s="16"/>
      <c r="D324" s="177" t="s">
        <v>154</v>
      </c>
      <c r="E324" s="201" t="s">
        <v>3</v>
      </c>
      <c r="F324" s="202" t="s">
        <v>186</v>
      </c>
      <c r="G324" s="16"/>
      <c r="H324" s="203">
        <v>209.682</v>
      </c>
      <c r="I324" s="204"/>
      <c r="J324" s="16"/>
      <c r="K324" s="16"/>
      <c r="L324" s="200"/>
      <c r="M324" s="205"/>
      <c r="N324" s="206"/>
      <c r="O324" s="206"/>
      <c r="P324" s="206"/>
      <c r="Q324" s="206"/>
      <c r="R324" s="206"/>
      <c r="S324" s="206"/>
      <c r="T324" s="207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T324" s="201" t="s">
        <v>154</v>
      </c>
      <c r="AU324" s="201" t="s">
        <v>82</v>
      </c>
      <c r="AV324" s="16" t="s">
        <v>152</v>
      </c>
      <c r="AW324" s="16" t="s">
        <v>33</v>
      </c>
      <c r="AX324" s="16" t="s">
        <v>80</v>
      </c>
      <c r="AY324" s="201" t="s">
        <v>145</v>
      </c>
    </row>
    <row r="325" spans="1:65" s="2" customFormat="1" ht="16.5" customHeight="1">
      <c r="A325" s="39"/>
      <c r="B325" s="162"/>
      <c r="C325" s="208" t="s">
        <v>522</v>
      </c>
      <c r="D325" s="208" t="s">
        <v>275</v>
      </c>
      <c r="E325" s="209" t="s">
        <v>523</v>
      </c>
      <c r="F325" s="210" t="s">
        <v>524</v>
      </c>
      <c r="G325" s="211" t="s">
        <v>275</v>
      </c>
      <c r="H325" s="212">
        <v>344.647</v>
      </c>
      <c r="I325" s="213"/>
      <c r="J325" s="214">
        <f>ROUND(I325*H325,2)</f>
        <v>0</v>
      </c>
      <c r="K325" s="210" t="s">
        <v>3</v>
      </c>
      <c r="L325" s="215"/>
      <c r="M325" s="216" t="s">
        <v>3</v>
      </c>
      <c r="N325" s="217" t="s">
        <v>43</v>
      </c>
      <c r="O325" s="73"/>
      <c r="P325" s="172">
        <f>O325*H325</f>
        <v>0</v>
      </c>
      <c r="Q325" s="172">
        <v>0</v>
      </c>
      <c r="R325" s="172">
        <f>Q325*H325</f>
        <v>0</v>
      </c>
      <c r="S325" s="172">
        <v>0</v>
      </c>
      <c r="T325" s="173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174" t="s">
        <v>344</v>
      </c>
      <c r="AT325" s="174" t="s">
        <v>275</v>
      </c>
      <c r="AU325" s="174" t="s">
        <v>82</v>
      </c>
      <c r="AY325" s="20" t="s">
        <v>145</v>
      </c>
      <c r="BE325" s="175">
        <f>IF(N325="základní",J325,0)</f>
        <v>0</v>
      </c>
      <c r="BF325" s="175">
        <f>IF(N325="snížená",J325,0)</f>
        <v>0</v>
      </c>
      <c r="BG325" s="175">
        <f>IF(N325="zákl. přenesená",J325,0)</f>
        <v>0</v>
      </c>
      <c r="BH325" s="175">
        <f>IF(N325="sníž. přenesená",J325,0)</f>
        <v>0</v>
      </c>
      <c r="BI325" s="175">
        <f>IF(N325="nulová",J325,0)</f>
        <v>0</v>
      </c>
      <c r="BJ325" s="20" t="s">
        <v>80</v>
      </c>
      <c r="BK325" s="175">
        <f>ROUND(I325*H325,2)</f>
        <v>0</v>
      </c>
      <c r="BL325" s="20" t="s">
        <v>264</v>
      </c>
      <c r="BM325" s="174" t="s">
        <v>525</v>
      </c>
    </row>
    <row r="326" spans="1:51" s="14" customFormat="1" ht="12">
      <c r="A326" s="14"/>
      <c r="B326" s="185"/>
      <c r="C326" s="14"/>
      <c r="D326" s="177" t="s">
        <v>154</v>
      </c>
      <c r="E326" s="186" t="s">
        <v>3</v>
      </c>
      <c r="F326" s="187" t="s">
        <v>512</v>
      </c>
      <c r="G326" s="14"/>
      <c r="H326" s="186" t="s">
        <v>3</v>
      </c>
      <c r="I326" s="188"/>
      <c r="J326" s="14"/>
      <c r="K326" s="14"/>
      <c r="L326" s="185"/>
      <c r="M326" s="189"/>
      <c r="N326" s="190"/>
      <c r="O326" s="190"/>
      <c r="P326" s="190"/>
      <c r="Q326" s="190"/>
      <c r="R326" s="190"/>
      <c r="S326" s="190"/>
      <c r="T326" s="191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186" t="s">
        <v>154</v>
      </c>
      <c r="AU326" s="186" t="s">
        <v>82</v>
      </c>
      <c r="AV326" s="14" t="s">
        <v>80</v>
      </c>
      <c r="AW326" s="14" t="s">
        <v>33</v>
      </c>
      <c r="AX326" s="14" t="s">
        <v>72</v>
      </c>
      <c r="AY326" s="186" t="s">
        <v>145</v>
      </c>
    </row>
    <row r="327" spans="1:51" s="13" customFormat="1" ht="12">
      <c r="A327" s="13"/>
      <c r="B327" s="176"/>
      <c r="C327" s="13"/>
      <c r="D327" s="177" t="s">
        <v>154</v>
      </c>
      <c r="E327" s="178" t="s">
        <v>3</v>
      </c>
      <c r="F327" s="179" t="s">
        <v>526</v>
      </c>
      <c r="G327" s="13"/>
      <c r="H327" s="180">
        <v>319.118</v>
      </c>
      <c r="I327" s="181"/>
      <c r="J327" s="13"/>
      <c r="K327" s="13"/>
      <c r="L327" s="176"/>
      <c r="M327" s="182"/>
      <c r="N327" s="183"/>
      <c r="O327" s="183"/>
      <c r="P327" s="183"/>
      <c r="Q327" s="183"/>
      <c r="R327" s="183"/>
      <c r="S327" s="183"/>
      <c r="T327" s="184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178" t="s">
        <v>154</v>
      </c>
      <c r="AU327" s="178" t="s">
        <v>82</v>
      </c>
      <c r="AV327" s="13" t="s">
        <v>82</v>
      </c>
      <c r="AW327" s="13" t="s">
        <v>33</v>
      </c>
      <c r="AX327" s="13" t="s">
        <v>72</v>
      </c>
      <c r="AY327" s="178" t="s">
        <v>145</v>
      </c>
    </row>
    <row r="328" spans="1:51" s="15" customFormat="1" ht="12">
      <c r="A328" s="15"/>
      <c r="B328" s="192"/>
      <c r="C328" s="15"/>
      <c r="D328" s="177" t="s">
        <v>154</v>
      </c>
      <c r="E328" s="193" t="s">
        <v>3</v>
      </c>
      <c r="F328" s="194" t="s">
        <v>176</v>
      </c>
      <c r="G328" s="15"/>
      <c r="H328" s="195">
        <v>319.118</v>
      </c>
      <c r="I328" s="196"/>
      <c r="J328" s="15"/>
      <c r="K328" s="15"/>
      <c r="L328" s="192"/>
      <c r="M328" s="197"/>
      <c r="N328" s="198"/>
      <c r="O328" s="198"/>
      <c r="P328" s="198"/>
      <c r="Q328" s="198"/>
      <c r="R328" s="198"/>
      <c r="S328" s="198"/>
      <c r="T328" s="199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193" t="s">
        <v>154</v>
      </c>
      <c r="AU328" s="193" t="s">
        <v>82</v>
      </c>
      <c r="AV328" s="15" t="s">
        <v>160</v>
      </c>
      <c r="AW328" s="15" t="s">
        <v>33</v>
      </c>
      <c r="AX328" s="15" t="s">
        <v>72</v>
      </c>
      <c r="AY328" s="193" t="s">
        <v>145</v>
      </c>
    </row>
    <row r="329" spans="1:51" s="13" customFormat="1" ht="12">
      <c r="A329" s="13"/>
      <c r="B329" s="176"/>
      <c r="C329" s="13"/>
      <c r="D329" s="177" t="s">
        <v>154</v>
      </c>
      <c r="E329" s="178" t="s">
        <v>3</v>
      </c>
      <c r="F329" s="179" t="s">
        <v>527</v>
      </c>
      <c r="G329" s="13"/>
      <c r="H329" s="180">
        <v>25.529</v>
      </c>
      <c r="I329" s="181"/>
      <c r="J329" s="13"/>
      <c r="K329" s="13"/>
      <c r="L329" s="176"/>
      <c r="M329" s="182"/>
      <c r="N329" s="183"/>
      <c r="O329" s="183"/>
      <c r="P329" s="183"/>
      <c r="Q329" s="183"/>
      <c r="R329" s="183"/>
      <c r="S329" s="183"/>
      <c r="T329" s="18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178" t="s">
        <v>154</v>
      </c>
      <c r="AU329" s="178" t="s">
        <v>82</v>
      </c>
      <c r="AV329" s="13" t="s">
        <v>82</v>
      </c>
      <c r="AW329" s="13" t="s">
        <v>33</v>
      </c>
      <c r="AX329" s="13" t="s">
        <v>72</v>
      </c>
      <c r="AY329" s="178" t="s">
        <v>145</v>
      </c>
    </row>
    <row r="330" spans="1:51" s="15" customFormat="1" ht="12">
      <c r="A330" s="15"/>
      <c r="B330" s="192"/>
      <c r="C330" s="15"/>
      <c r="D330" s="177" t="s">
        <v>154</v>
      </c>
      <c r="E330" s="193" t="s">
        <v>3</v>
      </c>
      <c r="F330" s="194" t="s">
        <v>176</v>
      </c>
      <c r="G330" s="15"/>
      <c r="H330" s="195">
        <v>25.529</v>
      </c>
      <c r="I330" s="196"/>
      <c r="J330" s="15"/>
      <c r="K330" s="15"/>
      <c r="L330" s="192"/>
      <c r="M330" s="197"/>
      <c r="N330" s="198"/>
      <c r="O330" s="198"/>
      <c r="P330" s="198"/>
      <c r="Q330" s="198"/>
      <c r="R330" s="198"/>
      <c r="S330" s="198"/>
      <c r="T330" s="199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193" t="s">
        <v>154</v>
      </c>
      <c r="AU330" s="193" t="s">
        <v>82</v>
      </c>
      <c r="AV330" s="15" t="s">
        <v>160</v>
      </c>
      <c r="AW330" s="15" t="s">
        <v>33</v>
      </c>
      <c r="AX330" s="15" t="s">
        <v>72</v>
      </c>
      <c r="AY330" s="193" t="s">
        <v>145</v>
      </c>
    </row>
    <row r="331" spans="1:51" s="16" customFormat="1" ht="12">
      <c r="A331" s="16"/>
      <c r="B331" s="200"/>
      <c r="C331" s="16"/>
      <c r="D331" s="177" t="s">
        <v>154</v>
      </c>
      <c r="E331" s="201" t="s">
        <v>3</v>
      </c>
      <c r="F331" s="202" t="s">
        <v>186</v>
      </c>
      <c r="G331" s="16"/>
      <c r="H331" s="203">
        <v>344.647</v>
      </c>
      <c r="I331" s="204"/>
      <c r="J331" s="16"/>
      <c r="K331" s="16"/>
      <c r="L331" s="200"/>
      <c r="M331" s="205"/>
      <c r="N331" s="206"/>
      <c r="O331" s="206"/>
      <c r="P331" s="206"/>
      <c r="Q331" s="206"/>
      <c r="R331" s="206"/>
      <c r="S331" s="206"/>
      <c r="T331" s="207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T331" s="201" t="s">
        <v>154</v>
      </c>
      <c r="AU331" s="201" t="s">
        <v>82</v>
      </c>
      <c r="AV331" s="16" t="s">
        <v>152</v>
      </c>
      <c r="AW331" s="16" t="s">
        <v>33</v>
      </c>
      <c r="AX331" s="16" t="s">
        <v>80</v>
      </c>
      <c r="AY331" s="201" t="s">
        <v>145</v>
      </c>
    </row>
    <row r="332" spans="1:65" s="2" customFormat="1" ht="16.5" customHeight="1">
      <c r="A332" s="39"/>
      <c r="B332" s="162"/>
      <c r="C332" s="208" t="s">
        <v>528</v>
      </c>
      <c r="D332" s="208" t="s">
        <v>275</v>
      </c>
      <c r="E332" s="209" t="s">
        <v>529</v>
      </c>
      <c r="F332" s="210" t="s">
        <v>530</v>
      </c>
      <c r="G332" s="211" t="s">
        <v>230</v>
      </c>
      <c r="H332" s="212">
        <v>0.232</v>
      </c>
      <c r="I332" s="213"/>
      <c r="J332" s="214">
        <f>ROUND(I332*H332,2)</f>
        <v>0</v>
      </c>
      <c r="K332" s="210" t="s">
        <v>151</v>
      </c>
      <c r="L332" s="215"/>
      <c r="M332" s="216" t="s">
        <v>3</v>
      </c>
      <c r="N332" s="217" t="s">
        <v>43</v>
      </c>
      <c r="O332" s="73"/>
      <c r="P332" s="172">
        <f>O332*H332</f>
        <v>0</v>
      </c>
      <c r="Q332" s="172">
        <v>1</v>
      </c>
      <c r="R332" s="172">
        <f>Q332*H332</f>
        <v>0.232</v>
      </c>
      <c r="S332" s="172">
        <v>0</v>
      </c>
      <c r="T332" s="173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174" t="s">
        <v>344</v>
      </c>
      <c r="AT332" s="174" t="s">
        <v>275</v>
      </c>
      <c r="AU332" s="174" t="s">
        <v>82</v>
      </c>
      <c r="AY332" s="20" t="s">
        <v>145</v>
      </c>
      <c r="BE332" s="175">
        <f>IF(N332="základní",J332,0)</f>
        <v>0</v>
      </c>
      <c r="BF332" s="175">
        <f>IF(N332="snížená",J332,0)</f>
        <v>0</v>
      </c>
      <c r="BG332" s="175">
        <f>IF(N332="zákl. přenesená",J332,0)</f>
        <v>0</v>
      </c>
      <c r="BH332" s="175">
        <f>IF(N332="sníž. přenesená",J332,0)</f>
        <v>0</v>
      </c>
      <c r="BI332" s="175">
        <f>IF(N332="nulová",J332,0)</f>
        <v>0</v>
      </c>
      <c r="BJ332" s="20" t="s">
        <v>80</v>
      </c>
      <c r="BK332" s="175">
        <f>ROUND(I332*H332,2)</f>
        <v>0</v>
      </c>
      <c r="BL332" s="20" t="s">
        <v>264</v>
      </c>
      <c r="BM332" s="174" t="s">
        <v>531</v>
      </c>
    </row>
    <row r="333" spans="1:51" s="14" customFormat="1" ht="12">
      <c r="A333" s="14"/>
      <c r="B333" s="185"/>
      <c r="C333" s="14"/>
      <c r="D333" s="177" t="s">
        <v>154</v>
      </c>
      <c r="E333" s="186" t="s">
        <v>3</v>
      </c>
      <c r="F333" s="187" t="s">
        <v>506</v>
      </c>
      <c r="G333" s="14"/>
      <c r="H333" s="186" t="s">
        <v>3</v>
      </c>
      <c r="I333" s="188"/>
      <c r="J333" s="14"/>
      <c r="K333" s="14"/>
      <c r="L333" s="185"/>
      <c r="M333" s="189"/>
      <c r="N333" s="190"/>
      <c r="O333" s="190"/>
      <c r="P333" s="190"/>
      <c r="Q333" s="190"/>
      <c r="R333" s="190"/>
      <c r="S333" s="190"/>
      <c r="T333" s="191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186" t="s">
        <v>154</v>
      </c>
      <c r="AU333" s="186" t="s">
        <v>82</v>
      </c>
      <c r="AV333" s="14" t="s">
        <v>80</v>
      </c>
      <c r="AW333" s="14" t="s">
        <v>33</v>
      </c>
      <c r="AX333" s="14" t="s">
        <v>72</v>
      </c>
      <c r="AY333" s="186" t="s">
        <v>145</v>
      </c>
    </row>
    <row r="334" spans="1:51" s="13" customFormat="1" ht="12">
      <c r="A334" s="13"/>
      <c r="B334" s="176"/>
      <c r="C334" s="13"/>
      <c r="D334" s="177" t="s">
        <v>154</v>
      </c>
      <c r="E334" s="178" t="s">
        <v>3</v>
      </c>
      <c r="F334" s="179" t="s">
        <v>532</v>
      </c>
      <c r="G334" s="13"/>
      <c r="H334" s="180">
        <v>0.23</v>
      </c>
      <c r="I334" s="181"/>
      <c r="J334" s="13"/>
      <c r="K334" s="13"/>
      <c r="L334" s="176"/>
      <c r="M334" s="182"/>
      <c r="N334" s="183"/>
      <c r="O334" s="183"/>
      <c r="P334" s="183"/>
      <c r="Q334" s="183"/>
      <c r="R334" s="183"/>
      <c r="S334" s="183"/>
      <c r="T334" s="184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178" t="s">
        <v>154</v>
      </c>
      <c r="AU334" s="178" t="s">
        <v>82</v>
      </c>
      <c r="AV334" s="13" t="s">
        <v>82</v>
      </c>
      <c r="AW334" s="13" t="s">
        <v>33</v>
      </c>
      <c r="AX334" s="13" t="s">
        <v>72</v>
      </c>
      <c r="AY334" s="178" t="s">
        <v>145</v>
      </c>
    </row>
    <row r="335" spans="1:51" s="15" customFormat="1" ht="12">
      <c r="A335" s="15"/>
      <c r="B335" s="192"/>
      <c r="C335" s="15"/>
      <c r="D335" s="177" t="s">
        <v>154</v>
      </c>
      <c r="E335" s="193" t="s">
        <v>3</v>
      </c>
      <c r="F335" s="194" t="s">
        <v>176</v>
      </c>
      <c r="G335" s="15"/>
      <c r="H335" s="195">
        <v>0.23</v>
      </c>
      <c r="I335" s="196"/>
      <c r="J335" s="15"/>
      <c r="K335" s="15"/>
      <c r="L335" s="192"/>
      <c r="M335" s="197"/>
      <c r="N335" s="198"/>
      <c r="O335" s="198"/>
      <c r="P335" s="198"/>
      <c r="Q335" s="198"/>
      <c r="R335" s="198"/>
      <c r="S335" s="198"/>
      <c r="T335" s="199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193" t="s">
        <v>154</v>
      </c>
      <c r="AU335" s="193" t="s">
        <v>82</v>
      </c>
      <c r="AV335" s="15" t="s">
        <v>160</v>
      </c>
      <c r="AW335" s="15" t="s">
        <v>33</v>
      </c>
      <c r="AX335" s="15" t="s">
        <v>72</v>
      </c>
      <c r="AY335" s="193" t="s">
        <v>145</v>
      </c>
    </row>
    <row r="336" spans="1:51" s="14" customFormat="1" ht="12">
      <c r="A336" s="14"/>
      <c r="B336" s="185"/>
      <c r="C336" s="14"/>
      <c r="D336" s="177" t="s">
        <v>154</v>
      </c>
      <c r="E336" s="186" t="s">
        <v>3</v>
      </c>
      <c r="F336" s="187" t="s">
        <v>533</v>
      </c>
      <c r="G336" s="14"/>
      <c r="H336" s="186" t="s">
        <v>3</v>
      </c>
      <c r="I336" s="188"/>
      <c r="J336" s="14"/>
      <c r="K336" s="14"/>
      <c r="L336" s="185"/>
      <c r="M336" s="189"/>
      <c r="N336" s="190"/>
      <c r="O336" s="190"/>
      <c r="P336" s="190"/>
      <c r="Q336" s="190"/>
      <c r="R336" s="190"/>
      <c r="S336" s="190"/>
      <c r="T336" s="191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186" t="s">
        <v>154</v>
      </c>
      <c r="AU336" s="186" t="s">
        <v>82</v>
      </c>
      <c r="AV336" s="14" t="s">
        <v>80</v>
      </c>
      <c r="AW336" s="14" t="s">
        <v>33</v>
      </c>
      <c r="AX336" s="14" t="s">
        <v>72</v>
      </c>
      <c r="AY336" s="186" t="s">
        <v>145</v>
      </c>
    </row>
    <row r="337" spans="1:51" s="13" customFormat="1" ht="12">
      <c r="A337" s="13"/>
      <c r="B337" s="176"/>
      <c r="C337" s="13"/>
      <c r="D337" s="177" t="s">
        <v>154</v>
      </c>
      <c r="E337" s="178" t="s">
        <v>3</v>
      </c>
      <c r="F337" s="179" t="s">
        <v>534</v>
      </c>
      <c r="G337" s="13"/>
      <c r="H337" s="180">
        <v>0.002</v>
      </c>
      <c r="I337" s="181"/>
      <c r="J337" s="13"/>
      <c r="K337" s="13"/>
      <c r="L337" s="176"/>
      <c r="M337" s="182"/>
      <c r="N337" s="183"/>
      <c r="O337" s="183"/>
      <c r="P337" s="183"/>
      <c r="Q337" s="183"/>
      <c r="R337" s="183"/>
      <c r="S337" s="183"/>
      <c r="T337" s="184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178" t="s">
        <v>154</v>
      </c>
      <c r="AU337" s="178" t="s">
        <v>82</v>
      </c>
      <c r="AV337" s="13" t="s">
        <v>82</v>
      </c>
      <c r="AW337" s="13" t="s">
        <v>33</v>
      </c>
      <c r="AX337" s="13" t="s">
        <v>72</v>
      </c>
      <c r="AY337" s="178" t="s">
        <v>145</v>
      </c>
    </row>
    <row r="338" spans="1:51" s="15" customFormat="1" ht="12">
      <c r="A338" s="15"/>
      <c r="B338" s="192"/>
      <c r="C338" s="15"/>
      <c r="D338" s="177" t="s">
        <v>154</v>
      </c>
      <c r="E338" s="193" t="s">
        <v>3</v>
      </c>
      <c r="F338" s="194" t="s">
        <v>176</v>
      </c>
      <c r="G338" s="15"/>
      <c r="H338" s="195">
        <v>0.002</v>
      </c>
      <c r="I338" s="196"/>
      <c r="J338" s="15"/>
      <c r="K338" s="15"/>
      <c r="L338" s="192"/>
      <c r="M338" s="197"/>
      <c r="N338" s="198"/>
      <c r="O338" s="198"/>
      <c r="P338" s="198"/>
      <c r="Q338" s="198"/>
      <c r="R338" s="198"/>
      <c r="S338" s="198"/>
      <c r="T338" s="199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193" t="s">
        <v>154</v>
      </c>
      <c r="AU338" s="193" t="s">
        <v>82</v>
      </c>
      <c r="AV338" s="15" t="s">
        <v>160</v>
      </c>
      <c r="AW338" s="15" t="s">
        <v>33</v>
      </c>
      <c r="AX338" s="15" t="s">
        <v>72</v>
      </c>
      <c r="AY338" s="193" t="s">
        <v>145</v>
      </c>
    </row>
    <row r="339" spans="1:51" s="16" customFormat="1" ht="12">
      <c r="A339" s="16"/>
      <c r="B339" s="200"/>
      <c r="C339" s="16"/>
      <c r="D339" s="177" t="s">
        <v>154</v>
      </c>
      <c r="E339" s="201" t="s">
        <v>3</v>
      </c>
      <c r="F339" s="202" t="s">
        <v>186</v>
      </c>
      <c r="G339" s="16"/>
      <c r="H339" s="203">
        <v>0.232</v>
      </c>
      <c r="I339" s="204"/>
      <c r="J339" s="16"/>
      <c r="K339" s="16"/>
      <c r="L339" s="200"/>
      <c r="M339" s="205"/>
      <c r="N339" s="206"/>
      <c r="O339" s="206"/>
      <c r="P339" s="206"/>
      <c r="Q339" s="206"/>
      <c r="R339" s="206"/>
      <c r="S339" s="206"/>
      <c r="T339" s="207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T339" s="201" t="s">
        <v>154</v>
      </c>
      <c r="AU339" s="201" t="s">
        <v>82</v>
      </c>
      <c r="AV339" s="16" t="s">
        <v>152</v>
      </c>
      <c r="AW339" s="16" t="s">
        <v>33</v>
      </c>
      <c r="AX339" s="16" t="s">
        <v>80</v>
      </c>
      <c r="AY339" s="201" t="s">
        <v>145</v>
      </c>
    </row>
    <row r="340" spans="1:65" s="2" customFormat="1" ht="21.75" customHeight="1">
      <c r="A340" s="39"/>
      <c r="B340" s="162"/>
      <c r="C340" s="163" t="s">
        <v>535</v>
      </c>
      <c r="D340" s="163" t="s">
        <v>147</v>
      </c>
      <c r="E340" s="164" t="s">
        <v>536</v>
      </c>
      <c r="F340" s="165" t="s">
        <v>537</v>
      </c>
      <c r="G340" s="166" t="s">
        <v>504</v>
      </c>
      <c r="H340" s="167">
        <v>3000</v>
      </c>
      <c r="I340" s="168"/>
      <c r="J340" s="169">
        <f>ROUND(I340*H340,2)</f>
        <v>0</v>
      </c>
      <c r="K340" s="165" t="s">
        <v>151</v>
      </c>
      <c r="L340" s="40"/>
      <c r="M340" s="170" t="s">
        <v>3</v>
      </c>
      <c r="N340" s="171" t="s">
        <v>43</v>
      </c>
      <c r="O340" s="73"/>
      <c r="P340" s="172">
        <f>O340*H340</f>
        <v>0</v>
      </c>
      <c r="Q340" s="172">
        <v>0</v>
      </c>
      <c r="R340" s="172">
        <f>Q340*H340</f>
        <v>0</v>
      </c>
      <c r="S340" s="172">
        <v>0.001</v>
      </c>
      <c r="T340" s="173">
        <f>S340*H340</f>
        <v>3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174" t="s">
        <v>264</v>
      </c>
      <c r="AT340" s="174" t="s">
        <v>147</v>
      </c>
      <c r="AU340" s="174" t="s">
        <v>82</v>
      </c>
      <c r="AY340" s="20" t="s">
        <v>145</v>
      </c>
      <c r="BE340" s="175">
        <f>IF(N340="základní",J340,0)</f>
        <v>0</v>
      </c>
      <c r="BF340" s="175">
        <f>IF(N340="snížená",J340,0)</f>
        <v>0</v>
      </c>
      <c r="BG340" s="175">
        <f>IF(N340="zákl. přenesená",J340,0)</f>
        <v>0</v>
      </c>
      <c r="BH340" s="175">
        <f>IF(N340="sníž. přenesená",J340,0)</f>
        <v>0</v>
      </c>
      <c r="BI340" s="175">
        <f>IF(N340="nulová",J340,0)</f>
        <v>0</v>
      </c>
      <c r="BJ340" s="20" t="s">
        <v>80</v>
      </c>
      <c r="BK340" s="175">
        <f>ROUND(I340*H340,2)</f>
        <v>0</v>
      </c>
      <c r="BL340" s="20" t="s">
        <v>264</v>
      </c>
      <c r="BM340" s="174" t="s">
        <v>538</v>
      </c>
    </row>
    <row r="341" spans="1:51" s="14" customFormat="1" ht="12">
      <c r="A341" s="14"/>
      <c r="B341" s="185"/>
      <c r="C341" s="14"/>
      <c r="D341" s="177" t="s">
        <v>154</v>
      </c>
      <c r="E341" s="186" t="s">
        <v>3</v>
      </c>
      <c r="F341" s="187" t="s">
        <v>539</v>
      </c>
      <c r="G341" s="14"/>
      <c r="H341" s="186" t="s">
        <v>3</v>
      </c>
      <c r="I341" s="188"/>
      <c r="J341" s="14"/>
      <c r="K341" s="14"/>
      <c r="L341" s="185"/>
      <c r="M341" s="189"/>
      <c r="N341" s="190"/>
      <c r="O341" s="190"/>
      <c r="P341" s="190"/>
      <c r="Q341" s="190"/>
      <c r="R341" s="190"/>
      <c r="S341" s="190"/>
      <c r="T341" s="191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186" t="s">
        <v>154</v>
      </c>
      <c r="AU341" s="186" t="s">
        <v>82</v>
      </c>
      <c r="AV341" s="14" t="s">
        <v>80</v>
      </c>
      <c r="AW341" s="14" t="s">
        <v>33</v>
      </c>
      <c r="AX341" s="14" t="s">
        <v>72</v>
      </c>
      <c r="AY341" s="186" t="s">
        <v>145</v>
      </c>
    </row>
    <row r="342" spans="1:51" s="14" customFormat="1" ht="12">
      <c r="A342" s="14"/>
      <c r="B342" s="185"/>
      <c r="C342" s="14"/>
      <c r="D342" s="177" t="s">
        <v>154</v>
      </c>
      <c r="E342" s="186" t="s">
        <v>3</v>
      </c>
      <c r="F342" s="187" t="s">
        <v>540</v>
      </c>
      <c r="G342" s="14"/>
      <c r="H342" s="186" t="s">
        <v>3</v>
      </c>
      <c r="I342" s="188"/>
      <c r="J342" s="14"/>
      <c r="K342" s="14"/>
      <c r="L342" s="185"/>
      <c r="M342" s="189"/>
      <c r="N342" s="190"/>
      <c r="O342" s="190"/>
      <c r="P342" s="190"/>
      <c r="Q342" s="190"/>
      <c r="R342" s="190"/>
      <c r="S342" s="190"/>
      <c r="T342" s="191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186" t="s">
        <v>154</v>
      </c>
      <c r="AU342" s="186" t="s">
        <v>82</v>
      </c>
      <c r="AV342" s="14" t="s">
        <v>80</v>
      </c>
      <c r="AW342" s="14" t="s">
        <v>33</v>
      </c>
      <c r="AX342" s="14" t="s">
        <v>72</v>
      </c>
      <c r="AY342" s="186" t="s">
        <v>145</v>
      </c>
    </row>
    <row r="343" spans="1:51" s="13" customFormat="1" ht="12">
      <c r="A343" s="13"/>
      <c r="B343" s="176"/>
      <c r="C343" s="13"/>
      <c r="D343" s="177" t="s">
        <v>154</v>
      </c>
      <c r="E343" s="178" t="s">
        <v>3</v>
      </c>
      <c r="F343" s="179" t="s">
        <v>541</v>
      </c>
      <c r="G343" s="13"/>
      <c r="H343" s="180">
        <v>3000</v>
      </c>
      <c r="I343" s="181"/>
      <c r="J343" s="13"/>
      <c r="K343" s="13"/>
      <c r="L343" s="176"/>
      <c r="M343" s="182"/>
      <c r="N343" s="183"/>
      <c r="O343" s="183"/>
      <c r="P343" s="183"/>
      <c r="Q343" s="183"/>
      <c r="R343" s="183"/>
      <c r="S343" s="183"/>
      <c r="T343" s="184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178" t="s">
        <v>154</v>
      </c>
      <c r="AU343" s="178" t="s">
        <v>82</v>
      </c>
      <c r="AV343" s="13" t="s">
        <v>82</v>
      </c>
      <c r="AW343" s="13" t="s">
        <v>33</v>
      </c>
      <c r="AX343" s="13" t="s">
        <v>80</v>
      </c>
      <c r="AY343" s="178" t="s">
        <v>145</v>
      </c>
    </row>
    <row r="344" spans="1:65" s="2" customFormat="1" ht="24.15" customHeight="1">
      <c r="A344" s="39"/>
      <c r="B344" s="162"/>
      <c r="C344" s="163" t="s">
        <v>542</v>
      </c>
      <c r="D344" s="163" t="s">
        <v>147</v>
      </c>
      <c r="E344" s="164" t="s">
        <v>543</v>
      </c>
      <c r="F344" s="165" t="s">
        <v>544</v>
      </c>
      <c r="G344" s="166" t="s">
        <v>545</v>
      </c>
      <c r="H344" s="167">
        <v>3125.322</v>
      </c>
      <c r="I344" s="168"/>
      <c r="J344" s="169">
        <f>ROUND(I344*H344,2)</f>
        <v>0</v>
      </c>
      <c r="K344" s="165" t="s">
        <v>3</v>
      </c>
      <c r="L344" s="40"/>
      <c r="M344" s="170" t="s">
        <v>3</v>
      </c>
      <c r="N344" s="171" t="s">
        <v>43</v>
      </c>
      <c r="O344" s="73"/>
      <c r="P344" s="172">
        <f>O344*H344</f>
        <v>0</v>
      </c>
      <c r="Q344" s="172">
        <v>0</v>
      </c>
      <c r="R344" s="172">
        <f>Q344*H344</f>
        <v>0</v>
      </c>
      <c r="S344" s="172">
        <v>0</v>
      </c>
      <c r="T344" s="173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174" t="s">
        <v>264</v>
      </c>
      <c r="AT344" s="174" t="s">
        <v>147</v>
      </c>
      <c r="AU344" s="174" t="s">
        <v>82</v>
      </c>
      <c r="AY344" s="20" t="s">
        <v>145</v>
      </c>
      <c r="BE344" s="175">
        <f>IF(N344="základní",J344,0)</f>
        <v>0</v>
      </c>
      <c r="BF344" s="175">
        <f>IF(N344="snížená",J344,0)</f>
        <v>0</v>
      </c>
      <c r="BG344" s="175">
        <f>IF(N344="zákl. přenesená",J344,0)</f>
        <v>0</v>
      </c>
      <c r="BH344" s="175">
        <f>IF(N344="sníž. přenesená",J344,0)</f>
        <v>0</v>
      </c>
      <c r="BI344" s="175">
        <f>IF(N344="nulová",J344,0)</f>
        <v>0</v>
      </c>
      <c r="BJ344" s="20" t="s">
        <v>80</v>
      </c>
      <c r="BK344" s="175">
        <f>ROUND(I344*H344,2)</f>
        <v>0</v>
      </c>
      <c r="BL344" s="20" t="s">
        <v>264</v>
      </c>
      <c r="BM344" s="174" t="s">
        <v>546</v>
      </c>
    </row>
    <row r="345" spans="1:51" s="13" customFormat="1" ht="12">
      <c r="A345" s="13"/>
      <c r="B345" s="176"/>
      <c r="C345" s="13"/>
      <c r="D345" s="177" t="s">
        <v>154</v>
      </c>
      <c r="E345" s="178" t="s">
        <v>3</v>
      </c>
      <c r="F345" s="179" t="s">
        <v>547</v>
      </c>
      <c r="G345" s="13"/>
      <c r="H345" s="180">
        <v>3125.322</v>
      </c>
      <c r="I345" s="181"/>
      <c r="J345" s="13"/>
      <c r="K345" s="13"/>
      <c r="L345" s="176"/>
      <c r="M345" s="182"/>
      <c r="N345" s="183"/>
      <c r="O345" s="183"/>
      <c r="P345" s="183"/>
      <c r="Q345" s="183"/>
      <c r="R345" s="183"/>
      <c r="S345" s="183"/>
      <c r="T345" s="184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178" t="s">
        <v>154</v>
      </c>
      <c r="AU345" s="178" t="s">
        <v>82</v>
      </c>
      <c r="AV345" s="13" t="s">
        <v>82</v>
      </c>
      <c r="AW345" s="13" t="s">
        <v>33</v>
      </c>
      <c r="AX345" s="13" t="s">
        <v>80</v>
      </c>
      <c r="AY345" s="178" t="s">
        <v>145</v>
      </c>
    </row>
    <row r="346" spans="1:65" s="2" customFormat="1" ht="12">
      <c r="A346" s="39"/>
      <c r="B346" s="162"/>
      <c r="C346" s="163" t="s">
        <v>548</v>
      </c>
      <c r="D346" s="163" t="s">
        <v>147</v>
      </c>
      <c r="E346" s="164" t="s">
        <v>549</v>
      </c>
      <c r="F346" s="165" t="s">
        <v>550</v>
      </c>
      <c r="G346" s="166" t="s">
        <v>464</v>
      </c>
      <c r="H346" s="218"/>
      <c r="I346" s="168"/>
      <c r="J346" s="169">
        <f>ROUND(I346*H346,2)</f>
        <v>0</v>
      </c>
      <c r="K346" s="165" t="s">
        <v>151</v>
      </c>
      <c r="L346" s="40"/>
      <c r="M346" s="170" t="s">
        <v>3</v>
      </c>
      <c r="N346" s="171" t="s">
        <v>43</v>
      </c>
      <c r="O346" s="73"/>
      <c r="P346" s="172">
        <f>O346*H346</f>
        <v>0</v>
      </c>
      <c r="Q346" s="172">
        <v>0</v>
      </c>
      <c r="R346" s="172">
        <f>Q346*H346</f>
        <v>0</v>
      </c>
      <c r="S346" s="172">
        <v>0</v>
      </c>
      <c r="T346" s="173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174" t="s">
        <v>264</v>
      </c>
      <c r="AT346" s="174" t="s">
        <v>147</v>
      </c>
      <c r="AU346" s="174" t="s">
        <v>82</v>
      </c>
      <c r="AY346" s="20" t="s">
        <v>145</v>
      </c>
      <c r="BE346" s="175">
        <f>IF(N346="základní",J346,0)</f>
        <v>0</v>
      </c>
      <c r="BF346" s="175">
        <f>IF(N346="snížená",J346,0)</f>
        <v>0</v>
      </c>
      <c r="BG346" s="175">
        <f>IF(N346="zákl. přenesená",J346,0)</f>
        <v>0</v>
      </c>
      <c r="BH346" s="175">
        <f>IF(N346="sníž. přenesená",J346,0)</f>
        <v>0</v>
      </c>
      <c r="BI346" s="175">
        <f>IF(N346="nulová",J346,0)</f>
        <v>0</v>
      </c>
      <c r="BJ346" s="20" t="s">
        <v>80</v>
      </c>
      <c r="BK346" s="175">
        <f>ROUND(I346*H346,2)</f>
        <v>0</v>
      </c>
      <c r="BL346" s="20" t="s">
        <v>264</v>
      </c>
      <c r="BM346" s="174" t="s">
        <v>551</v>
      </c>
    </row>
    <row r="347" spans="1:63" s="12" customFormat="1" ht="22.8" customHeight="1">
      <c r="A347" s="12"/>
      <c r="B347" s="149"/>
      <c r="C347" s="12"/>
      <c r="D347" s="150" t="s">
        <v>71</v>
      </c>
      <c r="E347" s="160" t="s">
        <v>552</v>
      </c>
      <c r="F347" s="160" t="s">
        <v>553</v>
      </c>
      <c r="G347" s="12"/>
      <c r="H347" s="12"/>
      <c r="I347" s="152"/>
      <c r="J347" s="161">
        <f>BK347</f>
        <v>0</v>
      </c>
      <c r="K347" s="12"/>
      <c r="L347" s="149"/>
      <c r="M347" s="154"/>
      <c r="N347" s="155"/>
      <c r="O347" s="155"/>
      <c r="P347" s="156">
        <f>SUM(P348:P364)</f>
        <v>0</v>
      </c>
      <c r="Q347" s="155"/>
      <c r="R347" s="156">
        <f>SUM(R348:R364)</f>
        <v>0.04198184</v>
      </c>
      <c r="S347" s="155"/>
      <c r="T347" s="157">
        <f>SUM(T348:T364)</f>
        <v>0</v>
      </c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R347" s="150" t="s">
        <v>82</v>
      </c>
      <c r="AT347" s="158" t="s">
        <v>71</v>
      </c>
      <c r="AU347" s="158" t="s">
        <v>80</v>
      </c>
      <c r="AY347" s="150" t="s">
        <v>145</v>
      </c>
      <c r="BK347" s="159">
        <f>SUM(BK348:BK364)</f>
        <v>0</v>
      </c>
    </row>
    <row r="348" spans="1:65" s="2" customFormat="1" ht="12">
      <c r="A348" s="39"/>
      <c r="B348" s="162"/>
      <c r="C348" s="163" t="s">
        <v>554</v>
      </c>
      <c r="D348" s="163" t="s">
        <v>147</v>
      </c>
      <c r="E348" s="164" t="s">
        <v>555</v>
      </c>
      <c r="F348" s="165" t="s">
        <v>556</v>
      </c>
      <c r="G348" s="166" t="s">
        <v>150</v>
      </c>
      <c r="H348" s="167">
        <v>123.476</v>
      </c>
      <c r="I348" s="168"/>
      <c r="J348" s="169">
        <f>ROUND(I348*H348,2)</f>
        <v>0</v>
      </c>
      <c r="K348" s="165" t="s">
        <v>151</v>
      </c>
      <c r="L348" s="40"/>
      <c r="M348" s="170" t="s">
        <v>3</v>
      </c>
      <c r="N348" s="171" t="s">
        <v>43</v>
      </c>
      <c r="O348" s="73"/>
      <c r="P348" s="172">
        <f>O348*H348</f>
        <v>0</v>
      </c>
      <c r="Q348" s="172">
        <v>8E-05</v>
      </c>
      <c r="R348" s="172">
        <f>Q348*H348</f>
        <v>0.009878080000000001</v>
      </c>
      <c r="S348" s="172">
        <v>0</v>
      </c>
      <c r="T348" s="173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174" t="s">
        <v>264</v>
      </c>
      <c r="AT348" s="174" t="s">
        <v>147</v>
      </c>
      <c r="AU348" s="174" t="s">
        <v>82</v>
      </c>
      <c r="AY348" s="20" t="s">
        <v>145</v>
      </c>
      <c r="BE348" s="175">
        <f>IF(N348="základní",J348,0)</f>
        <v>0</v>
      </c>
      <c r="BF348" s="175">
        <f>IF(N348="snížená",J348,0)</f>
        <v>0</v>
      </c>
      <c r="BG348" s="175">
        <f>IF(N348="zákl. přenesená",J348,0)</f>
        <v>0</v>
      </c>
      <c r="BH348" s="175">
        <f>IF(N348="sníž. přenesená",J348,0)</f>
        <v>0</v>
      </c>
      <c r="BI348" s="175">
        <f>IF(N348="nulová",J348,0)</f>
        <v>0</v>
      </c>
      <c r="BJ348" s="20" t="s">
        <v>80</v>
      </c>
      <c r="BK348" s="175">
        <f>ROUND(I348*H348,2)</f>
        <v>0</v>
      </c>
      <c r="BL348" s="20" t="s">
        <v>264</v>
      </c>
      <c r="BM348" s="174" t="s">
        <v>557</v>
      </c>
    </row>
    <row r="349" spans="1:51" s="14" customFormat="1" ht="12">
      <c r="A349" s="14"/>
      <c r="B349" s="185"/>
      <c r="C349" s="14"/>
      <c r="D349" s="177" t="s">
        <v>154</v>
      </c>
      <c r="E349" s="186" t="s">
        <v>3</v>
      </c>
      <c r="F349" s="187" t="s">
        <v>558</v>
      </c>
      <c r="G349" s="14"/>
      <c r="H349" s="186" t="s">
        <v>3</v>
      </c>
      <c r="I349" s="188"/>
      <c r="J349" s="14"/>
      <c r="K349" s="14"/>
      <c r="L349" s="185"/>
      <c r="M349" s="189"/>
      <c r="N349" s="190"/>
      <c r="O349" s="190"/>
      <c r="P349" s="190"/>
      <c r="Q349" s="190"/>
      <c r="R349" s="190"/>
      <c r="S349" s="190"/>
      <c r="T349" s="191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186" t="s">
        <v>154</v>
      </c>
      <c r="AU349" s="186" t="s">
        <v>82</v>
      </c>
      <c r="AV349" s="14" t="s">
        <v>80</v>
      </c>
      <c r="AW349" s="14" t="s">
        <v>33</v>
      </c>
      <c r="AX349" s="14" t="s">
        <v>72</v>
      </c>
      <c r="AY349" s="186" t="s">
        <v>145</v>
      </c>
    </row>
    <row r="350" spans="1:51" s="13" customFormat="1" ht="12">
      <c r="A350" s="13"/>
      <c r="B350" s="176"/>
      <c r="C350" s="13"/>
      <c r="D350" s="177" t="s">
        <v>154</v>
      </c>
      <c r="E350" s="178" t="s">
        <v>3</v>
      </c>
      <c r="F350" s="179" t="s">
        <v>559</v>
      </c>
      <c r="G350" s="13"/>
      <c r="H350" s="180">
        <v>6.912</v>
      </c>
      <c r="I350" s="181"/>
      <c r="J350" s="13"/>
      <c r="K350" s="13"/>
      <c r="L350" s="176"/>
      <c r="M350" s="182"/>
      <c r="N350" s="183"/>
      <c r="O350" s="183"/>
      <c r="P350" s="183"/>
      <c r="Q350" s="183"/>
      <c r="R350" s="183"/>
      <c r="S350" s="183"/>
      <c r="T350" s="184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178" t="s">
        <v>154</v>
      </c>
      <c r="AU350" s="178" t="s">
        <v>82</v>
      </c>
      <c r="AV350" s="13" t="s">
        <v>82</v>
      </c>
      <c r="AW350" s="13" t="s">
        <v>33</v>
      </c>
      <c r="AX350" s="13" t="s">
        <v>72</v>
      </c>
      <c r="AY350" s="178" t="s">
        <v>145</v>
      </c>
    </row>
    <row r="351" spans="1:51" s="15" customFormat="1" ht="12">
      <c r="A351" s="15"/>
      <c r="B351" s="192"/>
      <c r="C351" s="15"/>
      <c r="D351" s="177" t="s">
        <v>154</v>
      </c>
      <c r="E351" s="193" t="s">
        <v>3</v>
      </c>
      <c r="F351" s="194" t="s">
        <v>176</v>
      </c>
      <c r="G351" s="15"/>
      <c r="H351" s="195">
        <v>6.912</v>
      </c>
      <c r="I351" s="196"/>
      <c r="J351" s="15"/>
      <c r="K351" s="15"/>
      <c r="L351" s="192"/>
      <c r="M351" s="197"/>
      <c r="N351" s="198"/>
      <c r="O351" s="198"/>
      <c r="P351" s="198"/>
      <c r="Q351" s="198"/>
      <c r="R351" s="198"/>
      <c r="S351" s="198"/>
      <c r="T351" s="199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193" t="s">
        <v>154</v>
      </c>
      <c r="AU351" s="193" t="s">
        <v>82</v>
      </c>
      <c r="AV351" s="15" t="s">
        <v>160</v>
      </c>
      <c r="AW351" s="15" t="s">
        <v>33</v>
      </c>
      <c r="AX351" s="15" t="s">
        <v>72</v>
      </c>
      <c r="AY351" s="193" t="s">
        <v>145</v>
      </c>
    </row>
    <row r="352" spans="1:51" s="14" customFormat="1" ht="12">
      <c r="A352" s="14"/>
      <c r="B352" s="185"/>
      <c r="C352" s="14"/>
      <c r="D352" s="177" t="s">
        <v>154</v>
      </c>
      <c r="E352" s="186" t="s">
        <v>3</v>
      </c>
      <c r="F352" s="187" t="s">
        <v>560</v>
      </c>
      <c r="G352" s="14"/>
      <c r="H352" s="186" t="s">
        <v>3</v>
      </c>
      <c r="I352" s="188"/>
      <c r="J352" s="14"/>
      <c r="K352" s="14"/>
      <c r="L352" s="185"/>
      <c r="M352" s="189"/>
      <c r="N352" s="190"/>
      <c r="O352" s="190"/>
      <c r="P352" s="190"/>
      <c r="Q352" s="190"/>
      <c r="R352" s="190"/>
      <c r="S352" s="190"/>
      <c r="T352" s="191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186" t="s">
        <v>154</v>
      </c>
      <c r="AU352" s="186" t="s">
        <v>82</v>
      </c>
      <c r="AV352" s="14" t="s">
        <v>80</v>
      </c>
      <c r="AW352" s="14" t="s">
        <v>33</v>
      </c>
      <c r="AX352" s="14" t="s">
        <v>72</v>
      </c>
      <c r="AY352" s="186" t="s">
        <v>145</v>
      </c>
    </row>
    <row r="353" spans="1:51" s="13" customFormat="1" ht="12">
      <c r="A353" s="13"/>
      <c r="B353" s="176"/>
      <c r="C353" s="13"/>
      <c r="D353" s="177" t="s">
        <v>154</v>
      </c>
      <c r="E353" s="178" t="s">
        <v>3</v>
      </c>
      <c r="F353" s="179" t="s">
        <v>561</v>
      </c>
      <c r="G353" s="13"/>
      <c r="H353" s="180">
        <v>22.294</v>
      </c>
      <c r="I353" s="181"/>
      <c r="J353" s="13"/>
      <c r="K353" s="13"/>
      <c r="L353" s="176"/>
      <c r="M353" s="182"/>
      <c r="N353" s="183"/>
      <c r="O353" s="183"/>
      <c r="P353" s="183"/>
      <c r="Q353" s="183"/>
      <c r="R353" s="183"/>
      <c r="S353" s="183"/>
      <c r="T353" s="184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178" t="s">
        <v>154</v>
      </c>
      <c r="AU353" s="178" t="s">
        <v>82</v>
      </c>
      <c r="AV353" s="13" t="s">
        <v>82</v>
      </c>
      <c r="AW353" s="13" t="s">
        <v>33</v>
      </c>
      <c r="AX353" s="13" t="s">
        <v>72</v>
      </c>
      <c r="AY353" s="178" t="s">
        <v>145</v>
      </c>
    </row>
    <row r="354" spans="1:51" s="14" customFormat="1" ht="12">
      <c r="A354" s="14"/>
      <c r="B354" s="185"/>
      <c r="C354" s="14"/>
      <c r="D354" s="177" t="s">
        <v>154</v>
      </c>
      <c r="E354" s="186" t="s">
        <v>3</v>
      </c>
      <c r="F354" s="187" t="s">
        <v>510</v>
      </c>
      <c r="G354" s="14"/>
      <c r="H354" s="186" t="s">
        <v>3</v>
      </c>
      <c r="I354" s="188"/>
      <c r="J354" s="14"/>
      <c r="K354" s="14"/>
      <c r="L354" s="185"/>
      <c r="M354" s="189"/>
      <c r="N354" s="190"/>
      <c r="O354" s="190"/>
      <c r="P354" s="190"/>
      <c r="Q354" s="190"/>
      <c r="R354" s="190"/>
      <c r="S354" s="190"/>
      <c r="T354" s="191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186" t="s">
        <v>154</v>
      </c>
      <c r="AU354" s="186" t="s">
        <v>82</v>
      </c>
      <c r="AV354" s="14" t="s">
        <v>80</v>
      </c>
      <c r="AW354" s="14" t="s">
        <v>33</v>
      </c>
      <c r="AX354" s="14" t="s">
        <v>72</v>
      </c>
      <c r="AY354" s="186" t="s">
        <v>145</v>
      </c>
    </row>
    <row r="355" spans="1:51" s="13" customFormat="1" ht="12">
      <c r="A355" s="13"/>
      <c r="B355" s="176"/>
      <c r="C355" s="13"/>
      <c r="D355" s="177" t="s">
        <v>154</v>
      </c>
      <c r="E355" s="178" t="s">
        <v>3</v>
      </c>
      <c r="F355" s="179" t="s">
        <v>562</v>
      </c>
      <c r="G355" s="13"/>
      <c r="H355" s="180">
        <v>7.151</v>
      </c>
      <c r="I355" s="181"/>
      <c r="J355" s="13"/>
      <c r="K355" s="13"/>
      <c r="L355" s="176"/>
      <c r="M355" s="182"/>
      <c r="N355" s="183"/>
      <c r="O355" s="183"/>
      <c r="P355" s="183"/>
      <c r="Q355" s="183"/>
      <c r="R355" s="183"/>
      <c r="S355" s="183"/>
      <c r="T355" s="184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178" t="s">
        <v>154</v>
      </c>
      <c r="AU355" s="178" t="s">
        <v>82</v>
      </c>
      <c r="AV355" s="13" t="s">
        <v>82</v>
      </c>
      <c r="AW355" s="13" t="s">
        <v>33</v>
      </c>
      <c r="AX355" s="13" t="s">
        <v>72</v>
      </c>
      <c r="AY355" s="178" t="s">
        <v>145</v>
      </c>
    </row>
    <row r="356" spans="1:51" s="15" customFormat="1" ht="12">
      <c r="A356" s="15"/>
      <c r="B356" s="192"/>
      <c r="C356" s="15"/>
      <c r="D356" s="177" t="s">
        <v>154</v>
      </c>
      <c r="E356" s="193" t="s">
        <v>3</v>
      </c>
      <c r="F356" s="194" t="s">
        <v>176</v>
      </c>
      <c r="G356" s="15"/>
      <c r="H356" s="195">
        <v>29.445</v>
      </c>
      <c r="I356" s="196"/>
      <c r="J356" s="15"/>
      <c r="K356" s="15"/>
      <c r="L356" s="192"/>
      <c r="M356" s="197"/>
      <c r="N356" s="198"/>
      <c r="O356" s="198"/>
      <c r="P356" s="198"/>
      <c r="Q356" s="198"/>
      <c r="R356" s="198"/>
      <c r="S356" s="198"/>
      <c r="T356" s="199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193" t="s">
        <v>154</v>
      </c>
      <c r="AU356" s="193" t="s">
        <v>82</v>
      </c>
      <c r="AV356" s="15" t="s">
        <v>160</v>
      </c>
      <c r="AW356" s="15" t="s">
        <v>33</v>
      </c>
      <c r="AX356" s="15" t="s">
        <v>72</v>
      </c>
      <c r="AY356" s="193" t="s">
        <v>145</v>
      </c>
    </row>
    <row r="357" spans="1:51" s="14" customFormat="1" ht="12">
      <c r="A357" s="14"/>
      <c r="B357" s="185"/>
      <c r="C357" s="14"/>
      <c r="D357" s="177" t="s">
        <v>154</v>
      </c>
      <c r="E357" s="186" t="s">
        <v>3</v>
      </c>
      <c r="F357" s="187" t="s">
        <v>563</v>
      </c>
      <c r="G357" s="14"/>
      <c r="H357" s="186" t="s">
        <v>3</v>
      </c>
      <c r="I357" s="188"/>
      <c r="J357" s="14"/>
      <c r="K357" s="14"/>
      <c r="L357" s="185"/>
      <c r="M357" s="189"/>
      <c r="N357" s="190"/>
      <c r="O357" s="190"/>
      <c r="P357" s="190"/>
      <c r="Q357" s="190"/>
      <c r="R357" s="190"/>
      <c r="S357" s="190"/>
      <c r="T357" s="191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186" t="s">
        <v>154</v>
      </c>
      <c r="AU357" s="186" t="s">
        <v>82</v>
      </c>
      <c r="AV357" s="14" t="s">
        <v>80</v>
      </c>
      <c r="AW357" s="14" t="s">
        <v>33</v>
      </c>
      <c r="AX357" s="14" t="s">
        <v>72</v>
      </c>
      <c r="AY357" s="186" t="s">
        <v>145</v>
      </c>
    </row>
    <row r="358" spans="1:51" s="13" customFormat="1" ht="12">
      <c r="A358" s="13"/>
      <c r="B358" s="176"/>
      <c r="C358" s="13"/>
      <c r="D358" s="177" t="s">
        <v>154</v>
      </c>
      <c r="E358" s="178" t="s">
        <v>3</v>
      </c>
      <c r="F358" s="179" t="s">
        <v>564</v>
      </c>
      <c r="G358" s="13"/>
      <c r="H358" s="180">
        <v>87.119</v>
      </c>
      <c r="I358" s="181"/>
      <c r="J358" s="13"/>
      <c r="K358" s="13"/>
      <c r="L358" s="176"/>
      <c r="M358" s="182"/>
      <c r="N358" s="183"/>
      <c r="O358" s="183"/>
      <c r="P358" s="183"/>
      <c r="Q358" s="183"/>
      <c r="R358" s="183"/>
      <c r="S358" s="183"/>
      <c r="T358" s="184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178" t="s">
        <v>154</v>
      </c>
      <c r="AU358" s="178" t="s">
        <v>82</v>
      </c>
      <c r="AV358" s="13" t="s">
        <v>82</v>
      </c>
      <c r="AW358" s="13" t="s">
        <v>33</v>
      </c>
      <c r="AX358" s="13" t="s">
        <v>72</v>
      </c>
      <c r="AY358" s="178" t="s">
        <v>145</v>
      </c>
    </row>
    <row r="359" spans="1:51" s="15" customFormat="1" ht="12">
      <c r="A359" s="15"/>
      <c r="B359" s="192"/>
      <c r="C359" s="15"/>
      <c r="D359" s="177" t="s">
        <v>154</v>
      </c>
      <c r="E359" s="193" t="s">
        <v>3</v>
      </c>
      <c r="F359" s="194" t="s">
        <v>176</v>
      </c>
      <c r="G359" s="15"/>
      <c r="H359" s="195">
        <v>87.119</v>
      </c>
      <c r="I359" s="196"/>
      <c r="J359" s="15"/>
      <c r="K359" s="15"/>
      <c r="L359" s="192"/>
      <c r="M359" s="197"/>
      <c r="N359" s="198"/>
      <c r="O359" s="198"/>
      <c r="P359" s="198"/>
      <c r="Q359" s="198"/>
      <c r="R359" s="198"/>
      <c r="S359" s="198"/>
      <c r="T359" s="199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193" t="s">
        <v>154</v>
      </c>
      <c r="AU359" s="193" t="s">
        <v>82</v>
      </c>
      <c r="AV359" s="15" t="s">
        <v>160</v>
      </c>
      <c r="AW359" s="15" t="s">
        <v>33</v>
      </c>
      <c r="AX359" s="15" t="s">
        <v>72</v>
      </c>
      <c r="AY359" s="193" t="s">
        <v>145</v>
      </c>
    </row>
    <row r="360" spans="1:51" s="16" customFormat="1" ht="12">
      <c r="A360" s="16"/>
      <c r="B360" s="200"/>
      <c r="C360" s="16"/>
      <c r="D360" s="177" t="s">
        <v>154</v>
      </c>
      <c r="E360" s="201" t="s">
        <v>86</v>
      </c>
      <c r="F360" s="202" t="s">
        <v>186</v>
      </c>
      <c r="G360" s="16"/>
      <c r="H360" s="203">
        <v>123.476</v>
      </c>
      <c r="I360" s="204"/>
      <c r="J360" s="16"/>
      <c r="K360" s="16"/>
      <c r="L360" s="200"/>
      <c r="M360" s="205"/>
      <c r="N360" s="206"/>
      <c r="O360" s="206"/>
      <c r="P360" s="206"/>
      <c r="Q360" s="206"/>
      <c r="R360" s="206"/>
      <c r="S360" s="206"/>
      <c r="T360" s="207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T360" s="201" t="s">
        <v>154</v>
      </c>
      <c r="AU360" s="201" t="s">
        <v>82</v>
      </c>
      <c r="AV360" s="16" t="s">
        <v>152</v>
      </c>
      <c r="AW360" s="16" t="s">
        <v>33</v>
      </c>
      <c r="AX360" s="16" t="s">
        <v>80</v>
      </c>
      <c r="AY360" s="201" t="s">
        <v>145</v>
      </c>
    </row>
    <row r="361" spans="1:65" s="2" customFormat="1" ht="16.5" customHeight="1">
      <c r="A361" s="39"/>
      <c r="B361" s="162"/>
      <c r="C361" s="163" t="s">
        <v>565</v>
      </c>
      <c r="D361" s="163" t="s">
        <v>147</v>
      </c>
      <c r="E361" s="164" t="s">
        <v>566</v>
      </c>
      <c r="F361" s="165" t="s">
        <v>567</v>
      </c>
      <c r="G361" s="166" t="s">
        <v>150</v>
      </c>
      <c r="H361" s="167">
        <v>123.476</v>
      </c>
      <c r="I361" s="168"/>
      <c r="J361" s="169">
        <f>ROUND(I361*H361,2)</f>
        <v>0</v>
      </c>
      <c r="K361" s="165" t="s">
        <v>151</v>
      </c>
      <c r="L361" s="40"/>
      <c r="M361" s="170" t="s">
        <v>3</v>
      </c>
      <c r="N361" s="171" t="s">
        <v>43</v>
      </c>
      <c r="O361" s="73"/>
      <c r="P361" s="172">
        <f>O361*H361</f>
        <v>0</v>
      </c>
      <c r="Q361" s="172">
        <v>0.00014</v>
      </c>
      <c r="R361" s="172">
        <f>Q361*H361</f>
        <v>0.01728664</v>
      </c>
      <c r="S361" s="172">
        <v>0</v>
      </c>
      <c r="T361" s="173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174" t="s">
        <v>264</v>
      </c>
      <c r="AT361" s="174" t="s">
        <v>147</v>
      </c>
      <c r="AU361" s="174" t="s">
        <v>82</v>
      </c>
      <c r="AY361" s="20" t="s">
        <v>145</v>
      </c>
      <c r="BE361" s="175">
        <f>IF(N361="základní",J361,0)</f>
        <v>0</v>
      </c>
      <c r="BF361" s="175">
        <f>IF(N361="snížená",J361,0)</f>
        <v>0</v>
      </c>
      <c r="BG361" s="175">
        <f>IF(N361="zákl. přenesená",J361,0)</f>
        <v>0</v>
      </c>
      <c r="BH361" s="175">
        <f>IF(N361="sníž. přenesená",J361,0)</f>
        <v>0</v>
      </c>
      <c r="BI361" s="175">
        <f>IF(N361="nulová",J361,0)</f>
        <v>0</v>
      </c>
      <c r="BJ361" s="20" t="s">
        <v>80</v>
      </c>
      <c r="BK361" s="175">
        <f>ROUND(I361*H361,2)</f>
        <v>0</v>
      </c>
      <c r="BL361" s="20" t="s">
        <v>264</v>
      </c>
      <c r="BM361" s="174" t="s">
        <v>568</v>
      </c>
    </row>
    <row r="362" spans="1:51" s="13" customFormat="1" ht="12">
      <c r="A362" s="13"/>
      <c r="B362" s="176"/>
      <c r="C362" s="13"/>
      <c r="D362" s="177" t="s">
        <v>154</v>
      </c>
      <c r="E362" s="178" t="s">
        <v>3</v>
      </c>
      <c r="F362" s="179" t="s">
        <v>86</v>
      </c>
      <c r="G362" s="13"/>
      <c r="H362" s="180">
        <v>123.476</v>
      </c>
      <c r="I362" s="181"/>
      <c r="J362" s="13"/>
      <c r="K362" s="13"/>
      <c r="L362" s="176"/>
      <c r="M362" s="182"/>
      <c r="N362" s="183"/>
      <c r="O362" s="183"/>
      <c r="P362" s="183"/>
      <c r="Q362" s="183"/>
      <c r="R362" s="183"/>
      <c r="S362" s="183"/>
      <c r="T362" s="184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178" t="s">
        <v>154</v>
      </c>
      <c r="AU362" s="178" t="s">
        <v>82</v>
      </c>
      <c r="AV362" s="13" t="s">
        <v>82</v>
      </c>
      <c r="AW362" s="13" t="s">
        <v>33</v>
      </c>
      <c r="AX362" s="13" t="s">
        <v>80</v>
      </c>
      <c r="AY362" s="178" t="s">
        <v>145</v>
      </c>
    </row>
    <row r="363" spans="1:65" s="2" customFormat="1" ht="16.5" customHeight="1">
      <c r="A363" s="39"/>
      <c r="B363" s="162"/>
      <c r="C363" s="163" t="s">
        <v>569</v>
      </c>
      <c r="D363" s="163" t="s">
        <v>147</v>
      </c>
      <c r="E363" s="164" t="s">
        <v>570</v>
      </c>
      <c r="F363" s="165" t="s">
        <v>571</v>
      </c>
      <c r="G363" s="166" t="s">
        <v>150</v>
      </c>
      <c r="H363" s="167">
        <v>123.476</v>
      </c>
      <c r="I363" s="168"/>
      <c r="J363" s="169">
        <f>ROUND(I363*H363,2)</f>
        <v>0</v>
      </c>
      <c r="K363" s="165" t="s">
        <v>151</v>
      </c>
      <c r="L363" s="40"/>
      <c r="M363" s="170" t="s">
        <v>3</v>
      </c>
      <c r="N363" s="171" t="s">
        <v>43</v>
      </c>
      <c r="O363" s="73"/>
      <c r="P363" s="172">
        <f>O363*H363</f>
        <v>0</v>
      </c>
      <c r="Q363" s="172">
        <v>0.00012</v>
      </c>
      <c r="R363" s="172">
        <f>Q363*H363</f>
        <v>0.01481712</v>
      </c>
      <c r="S363" s="172">
        <v>0</v>
      </c>
      <c r="T363" s="173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174" t="s">
        <v>264</v>
      </c>
      <c r="AT363" s="174" t="s">
        <v>147</v>
      </c>
      <c r="AU363" s="174" t="s">
        <v>82</v>
      </c>
      <c r="AY363" s="20" t="s">
        <v>145</v>
      </c>
      <c r="BE363" s="175">
        <f>IF(N363="základní",J363,0)</f>
        <v>0</v>
      </c>
      <c r="BF363" s="175">
        <f>IF(N363="snížená",J363,0)</f>
        <v>0</v>
      </c>
      <c r="BG363" s="175">
        <f>IF(N363="zákl. přenesená",J363,0)</f>
        <v>0</v>
      </c>
      <c r="BH363" s="175">
        <f>IF(N363="sníž. přenesená",J363,0)</f>
        <v>0</v>
      </c>
      <c r="BI363" s="175">
        <f>IF(N363="nulová",J363,0)</f>
        <v>0</v>
      </c>
      <c r="BJ363" s="20" t="s">
        <v>80</v>
      </c>
      <c r="BK363" s="175">
        <f>ROUND(I363*H363,2)</f>
        <v>0</v>
      </c>
      <c r="BL363" s="20" t="s">
        <v>264</v>
      </c>
      <c r="BM363" s="174" t="s">
        <v>572</v>
      </c>
    </row>
    <row r="364" spans="1:51" s="13" customFormat="1" ht="12">
      <c r="A364" s="13"/>
      <c r="B364" s="176"/>
      <c r="C364" s="13"/>
      <c r="D364" s="177" t="s">
        <v>154</v>
      </c>
      <c r="E364" s="178" t="s">
        <v>3</v>
      </c>
      <c r="F364" s="179" t="s">
        <v>86</v>
      </c>
      <c r="G364" s="13"/>
      <c r="H364" s="180">
        <v>123.476</v>
      </c>
      <c r="I364" s="181"/>
      <c r="J364" s="13"/>
      <c r="K364" s="13"/>
      <c r="L364" s="176"/>
      <c r="M364" s="182"/>
      <c r="N364" s="183"/>
      <c r="O364" s="183"/>
      <c r="P364" s="183"/>
      <c r="Q364" s="183"/>
      <c r="R364" s="183"/>
      <c r="S364" s="183"/>
      <c r="T364" s="184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178" t="s">
        <v>154</v>
      </c>
      <c r="AU364" s="178" t="s">
        <v>82</v>
      </c>
      <c r="AV364" s="13" t="s">
        <v>82</v>
      </c>
      <c r="AW364" s="13" t="s">
        <v>33</v>
      </c>
      <c r="AX364" s="13" t="s">
        <v>80</v>
      </c>
      <c r="AY364" s="178" t="s">
        <v>145</v>
      </c>
    </row>
    <row r="365" spans="1:63" s="12" customFormat="1" ht="25.9" customHeight="1">
      <c r="A365" s="12"/>
      <c r="B365" s="149"/>
      <c r="C365" s="12"/>
      <c r="D365" s="150" t="s">
        <v>71</v>
      </c>
      <c r="E365" s="151" t="s">
        <v>573</v>
      </c>
      <c r="F365" s="151" t="s">
        <v>574</v>
      </c>
      <c r="G365" s="12"/>
      <c r="H365" s="12"/>
      <c r="I365" s="152"/>
      <c r="J365" s="153">
        <f>BK365</f>
        <v>0</v>
      </c>
      <c r="K365" s="12"/>
      <c r="L365" s="149"/>
      <c r="M365" s="154"/>
      <c r="N365" s="155"/>
      <c r="O365" s="155"/>
      <c r="P365" s="156">
        <f>SUM(P366:P367)</f>
        <v>0</v>
      </c>
      <c r="Q365" s="155"/>
      <c r="R365" s="156">
        <f>SUM(R366:R367)</f>
        <v>0</v>
      </c>
      <c r="S365" s="155"/>
      <c r="T365" s="157">
        <f>SUM(T366:T367)</f>
        <v>0</v>
      </c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150" t="s">
        <v>152</v>
      </c>
      <c r="AT365" s="158" t="s">
        <v>71</v>
      </c>
      <c r="AU365" s="158" t="s">
        <v>72</v>
      </c>
      <c r="AY365" s="150" t="s">
        <v>145</v>
      </c>
      <c r="BK365" s="159">
        <f>SUM(BK366:BK367)</f>
        <v>0</v>
      </c>
    </row>
    <row r="366" spans="1:65" s="2" customFormat="1" ht="12">
      <c r="A366" s="39"/>
      <c r="B366" s="162"/>
      <c r="C366" s="163" t="s">
        <v>575</v>
      </c>
      <c r="D366" s="163" t="s">
        <v>147</v>
      </c>
      <c r="E366" s="164" t="s">
        <v>576</v>
      </c>
      <c r="F366" s="165" t="s">
        <v>577</v>
      </c>
      <c r="G366" s="166" t="s">
        <v>578</v>
      </c>
      <c r="H366" s="167">
        <v>8</v>
      </c>
      <c r="I366" s="168"/>
      <c r="J366" s="169">
        <f>ROUND(I366*H366,2)</f>
        <v>0</v>
      </c>
      <c r="K366" s="165" t="s">
        <v>151</v>
      </c>
      <c r="L366" s="40"/>
      <c r="M366" s="170" t="s">
        <v>3</v>
      </c>
      <c r="N366" s="171" t="s">
        <v>43</v>
      </c>
      <c r="O366" s="73"/>
      <c r="P366" s="172">
        <f>O366*H366</f>
        <v>0</v>
      </c>
      <c r="Q366" s="172">
        <v>0</v>
      </c>
      <c r="R366" s="172">
        <f>Q366*H366</f>
        <v>0</v>
      </c>
      <c r="S366" s="172">
        <v>0</v>
      </c>
      <c r="T366" s="173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174" t="s">
        <v>579</v>
      </c>
      <c r="AT366" s="174" t="s">
        <v>147</v>
      </c>
      <c r="AU366" s="174" t="s">
        <v>80</v>
      </c>
      <c r="AY366" s="20" t="s">
        <v>145</v>
      </c>
      <c r="BE366" s="175">
        <f>IF(N366="základní",J366,0)</f>
        <v>0</v>
      </c>
      <c r="BF366" s="175">
        <f>IF(N366="snížená",J366,0)</f>
        <v>0</v>
      </c>
      <c r="BG366" s="175">
        <f>IF(N366="zákl. přenesená",J366,0)</f>
        <v>0</v>
      </c>
      <c r="BH366" s="175">
        <f>IF(N366="sníž. přenesená",J366,0)</f>
        <v>0</v>
      </c>
      <c r="BI366" s="175">
        <f>IF(N366="nulová",J366,0)</f>
        <v>0</v>
      </c>
      <c r="BJ366" s="20" t="s">
        <v>80</v>
      </c>
      <c r="BK366" s="175">
        <f>ROUND(I366*H366,2)</f>
        <v>0</v>
      </c>
      <c r="BL366" s="20" t="s">
        <v>579</v>
      </c>
      <c r="BM366" s="174" t="s">
        <v>580</v>
      </c>
    </row>
    <row r="367" spans="1:51" s="13" customFormat="1" ht="12">
      <c r="A367" s="13"/>
      <c r="B367" s="176"/>
      <c r="C367" s="13"/>
      <c r="D367" s="177" t="s">
        <v>154</v>
      </c>
      <c r="E367" s="178" t="s">
        <v>3</v>
      </c>
      <c r="F367" s="179" t="s">
        <v>581</v>
      </c>
      <c r="G367" s="13"/>
      <c r="H367" s="180">
        <v>8</v>
      </c>
      <c r="I367" s="181"/>
      <c r="J367" s="13"/>
      <c r="K367" s="13"/>
      <c r="L367" s="176"/>
      <c r="M367" s="182"/>
      <c r="N367" s="183"/>
      <c r="O367" s="183"/>
      <c r="P367" s="183"/>
      <c r="Q367" s="183"/>
      <c r="R367" s="183"/>
      <c r="S367" s="183"/>
      <c r="T367" s="184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178" t="s">
        <v>154</v>
      </c>
      <c r="AU367" s="178" t="s">
        <v>80</v>
      </c>
      <c r="AV367" s="13" t="s">
        <v>82</v>
      </c>
      <c r="AW367" s="13" t="s">
        <v>33</v>
      </c>
      <c r="AX367" s="13" t="s">
        <v>80</v>
      </c>
      <c r="AY367" s="178" t="s">
        <v>145</v>
      </c>
    </row>
    <row r="368" spans="1:63" s="12" customFormat="1" ht="25.9" customHeight="1">
      <c r="A368" s="12"/>
      <c r="B368" s="149"/>
      <c r="C368" s="12"/>
      <c r="D368" s="150" t="s">
        <v>71</v>
      </c>
      <c r="E368" s="151" t="s">
        <v>582</v>
      </c>
      <c r="F368" s="151" t="s">
        <v>583</v>
      </c>
      <c r="G368" s="12"/>
      <c r="H368" s="12"/>
      <c r="I368" s="152"/>
      <c r="J368" s="153">
        <f>BK368</f>
        <v>0</v>
      </c>
      <c r="K368" s="12"/>
      <c r="L368" s="149"/>
      <c r="M368" s="154"/>
      <c r="N368" s="155"/>
      <c r="O368" s="155"/>
      <c r="P368" s="156">
        <f>P369+P372+P375</f>
        <v>0</v>
      </c>
      <c r="Q368" s="155"/>
      <c r="R368" s="156">
        <f>R369+R372+R375</f>
        <v>0</v>
      </c>
      <c r="S368" s="155"/>
      <c r="T368" s="157">
        <f>T369+T372+T375</f>
        <v>0</v>
      </c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R368" s="150" t="s">
        <v>177</v>
      </c>
      <c r="AT368" s="158" t="s">
        <v>71</v>
      </c>
      <c r="AU368" s="158" t="s">
        <v>72</v>
      </c>
      <c r="AY368" s="150" t="s">
        <v>145</v>
      </c>
      <c r="BK368" s="159">
        <f>BK369+BK372+BK375</f>
        <v>0</v>
      </c>
    </row>
    <row r="369" spans="1:63" s="12" customFormat="1" ht="22.8" customHeight="1">
      <c r="A369" s="12"/>
      <c r="B369" s="149"/>
      <c r="C369" s="12"/>
      <c r="D369" s="150" t="s">
        <v>71</v>
      </c>
      <c r="E369" s="160" t="s">
        <v>584</v>
      </c>
      <c r="F369" s="160" t="s">
        <v>585</v>
      </c>
      <c r="G369" s="12"/>
      <c r="H369" s="12"/>
      <c r="I369" s="152"/>
      <c r="J369" s="161">
        <f>BK369</f>
        <v>0</v>
      </c>
      <c r="K369" s="12"/>
      <c r="L369" s="149"/>
      <c r="M369" s="154"/>
      <c r="N369" s="155"/>
      <c r="O369" s="155"/>
      <c r="P369" s="156">
        <f>SUM(P370:P371)</f>
        <v>0</v>
      </c>
      <c r="Q369" s="155"/>
      <c r="R369" s="156">
        <f>SUM(R370:R371)</f>
        <v>0</v>
      </c>
      <c r="S369" s="155"/>
      <c r="T369" s="157">
        <f>SUM(T370:T371)</f>
        <v>0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150" t="s">
        <v>177</v>
      </c>
      <c r="AT369" s="158" t="s">
        <v>71</v>
      </c>
      <c r="AU369" s="158" t="s">
        <v>80</v>
      </c>
      <c r="AY369" s="150" t="s">
        <v>145</v>
      </c>
      <c r="BK369" s="159">
        <f>SUM(BK370:BK371)</f>
        <v>0</v>
      </c>
    </row>
    <row r="370" spans="1:65" s="2" customFormat="1" ht="16.5" customHeight="1">
      <c r="A370" s="39"/>
      <c r="B370" s="162"/>
      <c r="C370" s="163" t="s">
        <v>586</v>
      </c>
      <c r="D370" s="163" t="s">
        <v>147</v>
      </c>
      <c r="E370" s="164" t="s">
        <v>587</v>
      </c>
      <c r="F370" s="165" t="s">
        <v>588</v>
      </c>
      <c r="G370" s="166" t="s">
        <v>589</v>
      </c>
      <c r="H370" s="167">
        <v>1</v>
      </c>
      <c r="I370" s="168"/>
      <c r="J370" s="169">
        <f>ROUND(I370*H370,2)</f>
        <v>0</v>
      </c>
      <c r="K370" s="165" t="s">
        <v>151</v>
      </c>
      <c r="L370" s="40"/>
      <c r="M370" s="170" t="s">
        <v>3</v>
      </c>
      <c r="N370" s="171" t="s">
        <v>43</v>
      </c>
      <c r="O370" s="73"/>
      <c r="P370" s="172">
        <f>O370*H370</f>
        <v>0</v>
      </c>
      <c r="Q370" s="172">
        <v>0</v>
      </c>
      <c r="R370" s="172">
        <f>Q370*H370</f>
        <v>0</v>
      </c>
      <c r="S370" s="172">
        <v>0</v>
      </c>
      <c r="T370" s="173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174" t="s">
        <v>590</v>
      </c>
      <c r="AT370" s="174" t="s">
        <v>147</v>
      </c>
      <c r="AU370" s="174" t="s">
        <v>82</v>
      </c>
      <c r="AY370" s="20" t="s">
        <v>145</v>
      </c>
      <c r="BE370" s="175">
        <f>IF(N370="základní",J370,0)</f>
        <v>0</v>
      </c>
      <c r="BF370" s="175">
        <f>IF(N370="snížená",J370,0)</f>
        <v>0</v>
      </c>
      <c r="BG370" s="175">
        <f>IF(N370="zákl. přenesená",J370,0)</f>
        <v>0</v>
      </c>
      <c r="BH370" s="175">
        <f>IF(N370="sníž. přenesená",J370,0)</f>
        <v>0</v>
      </c>
      <c r="BI370" s="175">
        <f>IF(N370="nulová",J370,0)</f>
        <v>0</v>
      </c>
      <c r="BJ370" s="20" t="s">
        <v>80</v>
      </c>
      <c r="BK370" s="175">
        <f>ROUND(I370*H370,2)</f>
        <v>0</v>
      </c>
      <c r="BL370" s="20" t="s">
        <v>590</v>
      </c>
      <c r="BM370" s="174" t="s">
        <v>591</v>
      </c>
    </row>
    <row r="371" spans="1:51" s="13" customFormat="1" ht="12">
      <c r="A371" s="13"/>
      <c r="B371" s="176"/>
      <c r="C371" s="13"/>
      <c r="D371" s="177" t="s">
        <v>154</v>
      </c>
      <c r="E371" s="178" t="s">
        <v>3</v>
      </c>
      <c r="F371" s="179" t="s">
        <v>592</v>
      </c>
      <c r="G371" s="13"/>
      <c r="H371" s="180">
        <v>1</v>
      </c>
      <c r="I371" s="181"/>
      <c r="J371" s="13"/>
      <c r="K371" s="13"/>
      <c r="L371" s="176"/>
      <c r="M371" s="182"/>
      <c r="N371" s="183"/>
      <c r="O371" s="183"/>
      <c r="P371" s="183"/>
      <c r="Q371" s="183"/>
      <c r="R371" s="183"/>
      <c r="S371" s="183"/>
      <c r="T371" s="184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178" t="s">
        <v>154</v>
      </c>
      <c r="AU371" s="178" t="s">
        <v>82</v>
      </c>
      <c r="AV371" s="13" t="s">
        <v>82</v>
      </c>
      <c r="AW371" s="13" t="s">
        <v>33</v>
      </c>
      <c r="AX371" s="13" t="s">
        <v>80</v>
      </c>
      <c r="AY371" s="178" t="s">
        <v>145</v>
      </c>
    </row>
    <row r="372" spans="1:63" s="12" customFormat="1" ht="22.8" customHeight="1">
      <c r="A372" s="12"/>
      <c r="B372" s="149"/>
      <c r="C372" s="12"/>
      <c r="D372" s="150" t="s">
        <v>71</v>
      </c>
      <c r="E372" s="160" t="s">
        <v>593</v>
      </c>
      <c r="F372" s="160" t="s">
        <v>594</v>
      </c>
      <c r="G372" s="12"/>
      <c r="H372" s="12"/>
      <c r="I372" s="152"/>
      <c r="J372" s="161">
        <f>BK372</f>
        <v>0</v>
      </c>
      <c r="K372" s="12"/>
      <c r="L372" s="149"/>
      <c r="M372" s="154"/>
      <c r="N372" s="155"/>
      <c r="O372" s="155"/>
      <c r="P372" s="156">
        <f>SUM(P373:P374)</f>
        <v>0</v>
      </c>
      <c r="Q372" s="155"/>
      <c r="R372" s="156">
        <f>SUM(R373:R374)</f>
        <v>0</v>
      </c>
      <c r="S372" s="155"/>
      <c r="T372" s="157">
        <f>SUM(T373:T374)</f>
        <v>0</v>
      </c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R372" s="150" t="s">
        <v>177</v>
      </c>
      <c r="AT372" s="158" t="s">
        <v>71</v>
      </c>
      <c r="AU372" s="158" t="s">
        <v>80</v>
      </c>
      <c r="AY372" s="150" t="s">
        <v>145</v>
      </c>
      <c r="BK372" s="159">
        <f>SUM(BK373:BK374)</f>
        <v>0</v>
      </c>
    </row>
    <row r="373" spans="1:65" s="2" customFormat="1" ht="16.5" customHeight="1">
      <c r="A373" s="39"/>
      <c r="B373" s="162"/>
      <c r="C373" s="163" t="s">
        <v>595</v>
      </c>
      <c r="D373" s="163" t="s">
        <v>147</v>
      </c>
      <c r="E373" s="164" t="s">
        <v>596</v>
      </c>
      <c r="F373" s="165" t="s">
        <v>594</v>
      </c>
      <c r="G373" s="166" t="s">
        <v>589</v>
      </c>
      <c r="H373" s="167">
        <v>1</v>
      </c>
      <c r="I373" s="168"/>
      <c r="J373" s="169">
        <f>ROUND(I373*H373,2)</f>
        <v>0</v>
      </c>
      <c r="K373" s="165" t="s">
        <v>151</v>
      </c>
      <c r="L373" s="40"/>
      <c r="M373" s="170" t="s">
        <v>3</v>
      </c>
      <c r="N373" s="171" t="s">
        <v>43</v>
      </c>
      <c r="O373" s="73"/>
      <c r="P373" s="172">
        <f>O373*H373</f>
        <v>0</v>
      </c>
      <c r="Q373" s="172">
        <v>0</v>
      </c>
      <c r="R373" s="172">
        <f>Q373*H373</f>
        <v>0</v>
      </c>
      <c r="S373" s="172">
        <v>0</v>
      </c>
      <c r="T373" s="173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174" t="s">
        <v>590</v>
      </c>
      <c r="AT373" s="174" t="s">
        <v>147</v>
      </c>
      <c r="AU373" s="174" t="s">
        <v>82</v>
      </c>
      <c r="AY373" s="20" t="s">
        <v>145</v>
      </c>
      <c r="BE373" s="175">
        <f>IF(N373="základní",J373,0)</f>
        <v>0</v>
      </c>
      <c r="BF373" s="175">
        <f>IF(N373="snížená",J373,0)</f>
        <v>0</v>
      </c>
      <c r="BG373" s="175">
        <f>IF(N373="zákl. přenesená",J373,0)</f>
        <v>0</v>
      </c>
      <c r="BH373" s="175">
        <f>IF(N373="sníž. přenesená",J373,0)</f>
        <v>0</v>
      </c>
      <c r="BI373" s="175">
        <f>IF(N373="nulová",J373,0)</f>
        <v>0</v>
      </c>
      <c r="BJ373" s="20" t="s">
        <v>80</v>
      </c>
      <c r="BK373" s="175">
        <f>ROUND(I373*H373,2)</f>
        <v>0</v>
      </c>
      <c r="BL373" s="20" t="s">
        <v>590</v>
      </c>
      <c r="BM373" s="174" t="s">
        <v>597</v>
      </c>
    </row>
    <row r="374" spans="1:51" s="13" customFormat="1" ht="12">
      <c r="A374" s="13"/>
      <c r="B374" s="176"/>
      <c r="C374" s="13"/>
      <c r="D374" s="177" t="s">
        <v>154</v>
      </c>
      <c r="E374" s="178" t="s">
        <v>3</v>
      </c>
      <c r="F374" s="179" t="s">
        <v>598</v>
      </c>
      <c r="G374" s="13"/>
      <c r="H374" s="180">
        <v>1</v>
      </c>
      <c r="I374" s="181"/>
      <c r="J374" s="13"/>
      <c r="K374" s="13"/>
      <c r="L374" s="176"/>
      <c r="M374" s="182"/>
      <c r="N374" s="183"/>
      <c r="O374" s="183"/>
      <c r="P374" s="183"/>
      <c r="Q374" s="183"/>
      <c r="R374" s="183"/>
      <c r="S374" s="183"/>
      <c r="T374" s="184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178" t="s">
        <v>154</v>
      </c>
      <c r="AU374" s="178" t="s">
        <v>82</v>
      </c>
      <c r="AV374" s="13" t="s">
        <v>82</v>
      </c>
      <c r="AW374" s="13" t="s">
        <v>33</v>
      </c>
      <c r="AX374" s="13" t="s">
        <v>80</v>
      </c>
      <c r="AY374" s="178" t="s">
        <v>145</v>
      </c>
    </row>
    <row r="375" spans="1:63" s="12" customFormat="1" ht="22.8" customHeight="1">
      <c r="A375" s="12"/>
      <c r="B375" s="149"/>
      <c r="C375" s="12"/>
      <c r="D375" s="150" t="s">
        <v>71</v>
      </c>
      <c r="E375" s="160" t="s">
        <v>599</v>
      </c>
      <c r="F375" s="160" t="s">
        <v>600</v>
      </c>
      <c r="G375" s="12"/>
      <c r="H375" s="12"/>
      <c r="I375" s="152"/>
      <c r="J375" s="161">
        <f>BK375</f>
        <v>0</v>
      </c>
      <c r="K375" s="12"/>
      <c r="L375" s="149"/>
      <c r="M375" s="154"/>
      <c r="N375" s="155"/>
      <c r="O375" s="155"/>
      <c r="P375" s="156">
        <f>SUM(P376:P377)</f>
        <v>0</v>
      </c>
      <c r="Q375" s="155"/>
      <c r="R375" s="156">
        <f>SUM(R376:R377)</f>
        <v>0</v>
      </c>
      <c r="S375" s="155"/>
      <c r="T375" s="157">
        <f>SUM(T376:T377)</f>
        <v>0</v>
      </c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R375" s="150" t="s">
        <v>177</v>
      </c>
      <c r="AT375" s="158" t="s">
        <v>71</v>
      </c>
      <c r="AU375" s="158" t="s">
        <v>80</v>
      </c>
      <c r="AY375" s="150" t="s">
        <v>145</v>
      </c>
      <c r="BK375" s="159">
        <f>SUM(BK376:BK377)</f>
        <v>0</v>
      </c>
    </row>
    <row r="376" spans="1:65" s="2" customFormat="1" ht="16.5" customHeight="1">
      <c r="A376" s="39"/>
      <c r="B376" s="162"/>
      <c r="C376" s="163" t="s">
        <v>601</v>
      </c>
      <c r="D376" s="163" t="s">
        <v>147</v>
      </c>
      <c r="E376" s="164" t="s">
        <v>602</v>
      </c>
      <c r="F376" s="165" t="s">
        <v>603</v>
      </c>
      <c r="G376" s="166" t="s">
        <v>589</v>
      </c>
      <c r="H376" s="167">
        <v>1</v>
      </c>
      <c r="I376" s="168"/>
      <c r="J376" s="169">
        <f>ROUND(I376*H376,2)</f>
        <v>0</v>
      </c>
      <c r="K376" s="165" t="s">
        <v>151</v>
      </c>
      <c r="L376" s="40"/>
      <c r="M376" s="170" t="s">
        <v>3</v>
      </c>
      <c r="N376" s="171" t="s">
        <v>43</v>
      </c>
      <c r="O376" s="73"/>
      <c r="P376" s="172">
        <f>O376*H376</f>
        <v>0</v>
      </c>
      <c r="Q376" s="172">
        <v>0</v>
      </c>
      <c r="R376" s="172">
        <f>Q376*H376</f>
        <v>0</v>
      </c>
      <c r="S376" s="172">
        <v>0</v>
      </c>
      <c r="T376" s="173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174" t="s">
        <v>590</v>
      </c>
      <c r="AT376" s="174" t="s">
        <v>147</v>
      </c>
      <c r="AU376" s="174" t="s">
        <v>82</v>
      </c>
      <c r="AY376" s="20" t="s">
        <v>145</v>
      </c>
      <c r="BE376" s="175">
        <f>IF(N376="základní",J376,0)</f>
        <v>0</v>
      </c>
      <c r="BF376" s="175">
        <f>IF(N376="snížená",J376,0)</f>
        <v>0</v>
      </c>
      <c r="BG376" s="175">
        <f>IF(N376="zákl. přenesená",J376,0)</f>
        <v>0</v>
      </c>
      <c r="BH376" s="175">
        <f>IF(N376="sníž. přenesená",J376,0)</f>
        <v>0</v>
      </c>
      <c r="BI376" s="175">
        <f>IF(N376="nulová",J376,0)</f>
        <v>0</v>
      </c>
      <c r="BJ376" s="20" t="s">
        <v>80</v>
      </c>
      <c r="BK376" s="175">
        <f>ROUND(I376*H376,2)</f>
        <v>0</v>
      </c>
      <c r="BL376" s="20" t="s">
        <v>590</v>
      </c>
      <c r="BM376" s="174" t="s">
        <v>604</v>
      </c>
    </row>
    <row r="377" spans="1:51" s="13" customFormat="1" ht="12">
      <c r="A377" s="13"/>
      <c r="B377" s="176"/>
      <c r="C377" s="13"/>
      <c r="D377" s="177" t="s">
        <v>154</v>
      </c>
      <c r="E377" s="178" t="s">
        <v>3</v>
      </c>
      <c r="F377" s="179" t="s">
        <v>605</v>
      </c>
      <c r="G377" s="13"/>
      <c r="H377" s="180">
        <v>1</v>
      </c>
      <c r="I377" s="181"/>
      <c r="J377" s="13"/>
      <c r="K377" s="13"/>
      <c r="L377" s="176"/>
      <c r="M377" s="219"/>
      <c r="N377" s="220"/>
      <c r="O377" s="220"/>
      <c r="P377" s="220"/>
      <c r="Q377" s="220"/>
      <c r="R377" s="220"/>
      <c r="S377" s="220"/>
      <c r="T377" s="221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178" t="s">
        <v>154</v>
      </c>
      <c r="AU377" s="178" t="s">
        <v>82</v>
      </c>
      <c r="AV377" s="13" t="s">
        <v>82</v>
      </c>
      <c r="AW377" s="13" t="s">
        <v>33</v>
      </c>
      <c r="AX377" s="13" t="s">
        <v>80</v>
      </c>
      <c r="AY377" s="178" t="s">
        <v>145</v>
      </c>
    </row>
    <row r="378" spans="1:31" s="2" customFormat="1" ht="6.95" customHeight="1">
      <c r="A378" s="39"/>
      <c r="B378" s="56"/>
      <c r="C378" s="57"/>
      <c r="D378" s="57"/>
      <c r="E378" s="57"/>
      <c r="F378" s="57"/>
      <c r="G378" s="57"/>
      <c r="H378" s="57"/>
      <c r="I378" s="57"/>
      <c r="J378" s="57"/>
      <c r="K378" s="57"/>
      <c r="L378" s="40"/>
      <c r="M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</row>
  </sheetData>
  <autoFilter ref="C98:K377"/>
  <mergeCells count="9">
    <mergeCell ref="E7:H7"/>
    <mergeCell ref="E9:H9"/>
    <mergeCell ref="E18:H18"/>
    <mergeCell ref="E27:H27"/>
    <mergeCell ref="E48:H48"/>
    <mergeCell ref="E50:H50"/>
    <mergeCell ref="E89:H89"/>
    <mergeCell ref="E91:H9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21"/>
      <c r="C3" s="22"/>
      <c r="D3" s="22"/>
      <c r="E3" s="22"/>
      <c r="F3" s="22"/>
      <c r="G3" s="22"/>
      <c r="H3" s="23"/>
    </row>
    <row r="4" spans="2:8" s="1" customFormat="1" ht="24.95" customHeight="1">
      <c r="B4" s="23"/>
      <c r="C4" s="24" t="s">
        <v>606</v>
      </c>
      <c r="H4" s="23"/>
    </row>
    <row r="5" spans="2:8" s="1" customFormat="1" ht="12" customHeight="1">
      <c r="B5" s="23"/>
      <c r="C5" s="27" t="s">
        <v>14</v>
      </c>
      <c r="D5" s="37" t="s">
        <v>15</v>
      </c>
      <c r="E5" s="1"/>
      <c r="F5" s="1"/>
      <c r="H5" s="23"/>
    </row>
    <row r="6" spans="2:8" s="1" customFormat="1" ht="36.95" customHeight="1">
      <c r="B6" s="23"/>
      <c r="C6" s="30" t="s">
        <v>17</v>
      </c>
      <c r="D6" s="31" t="s">
        <v>18</v>
      </c>
      <c r="E6" s="1"/>
      <c r="F6" s="1"/>
      <c r="H6" s="23"/>
    </row>
    <row r="7" spans="2:8" s="1" customFormat="1" ht="16.5" customHeight="1">
      <c r="B7" s="23"/>
      <c r="C7" s="33" t="s">
        <v>23</v>
      </c>
      <c r="D7" s="65" t="str">
        <f>'Rekapitulace stavby'!AN8</f>
        <v>20. 12. 2020</v>
      </c>
      <c r="H7" s="23"/>
    </row>
    <row r="8" spans="1:8" s="2" customFormat="1" ht="10.8" customHeight="1">
      <c r="A8" s="39"/>
      <c r="B8" s="40"/>
      <c r="C8" s="39"/>
      <c r="D8" s="39"/>
      <c r="E8" s="39"/>
      <c r="F8" s="39"/>
      <c r="G8" s="39"/>
      <c r="H8" s="40"/>
    </row>
    <row r="9" spans="1:8" s="11" customFormat="1" ht="29.25" customHeight="1">
      <c r="A9" s="139"/>
      <c r="B9" s="140"/>
      <c r="C9" s="141" t="s">
        <v>53</v>
      </c>
      <c r="D9" s="142" t="s">
        <v>54</v>
      </c>
      <c r="E9" s="142" t="s">
        <v>132</v>
      </c>
      <c r="F9" s="143" t="s">
        <v>607</v>
      </c>
      <c r="G9" s="139"/>
      <c r="H9" s="140"/>
    </row>
    <row r="10" spans="1:8" s="2" customFormat="1" ht="26.4" customHeight="1">
      <c r="A10" s="39"/>
      <c r="B10" s="40"/>
      <c r="C10" s="222" t="s">
        <v>608</v>
      </c>
      <c r="D10" s="222" t="s">
        <v>78</v>
      </c>
      <c r="E10" s="39"/>
      <c r="F10" s="39"/>
      <c r="G10" s="39"/>
      <c r="H10" s="40"/>
    </row>
    <row r="11" spans="1:8" s="2" customFormat="1" ht="16.8" customHeight="1">
      <c r="A11" s="39"/>
      <c r="B11" s="40"/>
      <c r="C11" s="223" t="s">
        <v>83</v>
      </c>
      <c r="D11" s="224" t="s">
        <v>84</v>
      </c>
      <c r="E11" s="225" t="s">
        <v>3</v>
      </c>
      <c r="F11" s="226">
        <v>419.57</v>
      </c>
      <c r="G11" s="39"/>
      <c r="H11" s="40"/>
    </row>
    <row r="12" spans="1:8" s="2" customFormat="1" ht="16.8" customHeight="1">
      <c r="A12" s="39"/>
      <c r="B12" s="40"/>
      <c r="C12" s="227" t="s">
        <v>3</v>
      </c>
      <c r="D12" s="227" t="s">
        <v>169</v>
      </c>
      <c r="E12" s="20" t="s">
        <v>3</v>
      </c>
      <c r="F12" s="228">
        <v>0</v>
      </c>
      <c r="G12" s="39"/>
      <c r="H12" s="40"/>
    </row>
    <row r="13" spans="1:8" s="2" customFormat="1" ht="16.8" customHeight="1">
      <c r="A13" s="39"/>
      <c r="B13" s="40"/>
      <c r="C13" s="227" t="s">
        <v>3</v>
      </c>
      <c r="D13" s="227" t="s">
        <v>170</v>
      </c>
      <c r="E13" s="20" t="s">
        <v>3</v>
      </c>
      <c r="F13" s="228">
        <v>258.19</v>
      </c>
      <c r="G13" s="39"/>
      <c r="H13" s="40"/>
    </row>
    <row r="14" spans="1:8" s="2" customFormat="1" ht="16.8" customHeight="1">
      <c r="A14" s="39"/>
      <c r="B14" s="40"/>
      <c r="C14" s="227" t="s">
        <v>3</v>
      </c>
      <c r="D14" s="227" t="s">
        <v>171</v>
      </c>
      <c r="E14" s="20" t="s">
        <v>3</v>
      </c>
      <c r="F14" s="228">
        <v>16.02</v>
      </c>
      <c r="G14" s="39"/>
      <c r="H14" s="40"/>
    </row>
    <row r="15" spans="1:8" s="2" customFormat="1" ht="16.8" customHeight="1">
      <c r="A15" s="39"/>
      <c r="B15" s="40"/>
      <c r="C15" s="227" t="s">
        <v>3</v>
      </c>
      <c r="D15" s="227" t="s">
        <v>172</v>
      </c>
      <c r="E15" s="20" t="s">
        <v>3</v>
      </c>
      <c r="F15" s="228">
        <v>32.91</v>
      </c>
      <c r="G15" s="39"/>
      <c r="H15" s="40"/>
    </row>
    <row r="16" spans="1:8" s="2" customFormat="1" ht="16.8" customHeight="1">
      <c r="A16" s="39"/>
      <c r="B16" s="40"/>
      <c r="C16" s="227" t="s">
        <v>3</v>
      </c>
      <c r="D16" s="227" t="s">
        <v>173</v>
      </c>
      <c r="E16" s="20" t="s">
        <v>3</v>
      </c>
      <c r="F16" s="228">
        <v>91</v>
      </c>
      <c r="G16" s="39"/>
      <c r="H16" s="40"/>
    </row>
    <row r="17" spans="1:8" s="2" customFormat="1" ht="16.8" customHeight="1">
      <c r="A17" s="39"/>
      <c r="B17" s="40"/>
      <c r="C17" s="227" t="s">
        <v>3</v>
      </c>
      <c r="D17" s="227" t="s">
        <v>174</v>
      </c>
      <c r="E17" s="20" t="s">
        <v>3</v>
      </c>
      <c r="F17" s="228">
        <v>16.2</v>
      </c>
      <c r="G17" s="39"/>
      <c r="H17" s="40"/>
    </row>
    <row r="18" spans="1:8" s="2" customFormat="1" ht="16.8" customHeight="1">
      <c r="A18" s="39"/>
      <c r="B18" s="40"/>
      <c r="C18" s="227" t="s">
        <v>3</v>
      </c>
      <c r="D18" s="227" t="s">
        <v>175</v>
      </c>
      <c r="E18" s="20" t="s">
        <v>3</v>
      </c>
      <c r="F18" s="228">
        <v>5.25</v>
      </c>
      <c r="G18" s="39"/>
      <c r="H18" s="40"/>
    </row>
    <row r="19" spans="1:8" s="2" customFormat="1" ht="16.8" customHeight="1">
      <c r="A19" s="39"/>
      <c r="B19" s="40"/>
      <c r="C19" s="227" t="s">
        <v>83</v>
      </c>
      <c r="D19" s="227" t="s">
        <v>176</v>
      </c>
      <c r="E19" s="20" t="s">
        <v>3</v>
      </c>
      <c r="F19" s="228">
        <v>419.57</v>
      </c>
      <c r="G19" s="39"/>
      <c r="H19" s="40"/>
    </row>
    <row r="20" spans="1:8" s="2" customFormat="1" ht="16.8" customHeight="1">
      <c r="A20" s="39"/>
      <c r="B20" s="40"/>
      <c r="C20" s="229" t="s">
        <v>609</v>
      </c>
      <c r="D20" s="39"/>
      <c r="E20" s="39"/>
      <c r="F20" s="39"/>
      <c r="G20" s="39"/>
      <c r="H20" s="40"/>
    </row>
    <row r="21" spans="1:8" s="2" customFormat="1" ht="16.8" customHeight="1">
      <c r="A21" s="39"/>
      <c r="B21" s="40"/>
      <c r="C21" s="227" t="s">
        <v>166</v>
      </c>
      <c r="D21" s="227" t="s">
        <v>610</v>
      </c>
      <c r="E21" s="20" t="s">
        <v>150</v>
      </c>
      <c r="F21" s="228">
        <v>419.57</v>
      </c>
      <c r="G21" s="39"/>
      <c r="H21" s="40"/>
    </row>
    <row r="22" spans="1:8" s="2" customFormat="1" ht="16.8" customHeight="1">
      <c r="A22" s="39"/>
      <c r="B22" s="40"/>
      <c r="C22" s="227" t="s">
        <v>148</v>
      </c>
      <c r="D22" s="227" t="s">
        <v>611</v>
      </c>
      <c r="E22" s="20" t="s">
        <v>150</v>
      </c>
      <c r="F22" s="228">
        <v>209.785</v>
      </c>
      <c r="G22" s="39"/>
      <c r="H22" s="40"/>
    </row>
    <row r="23" spans="1:8" s="2" customFormat="1" ht="16.8" customHeight="1">
      <c r="A23" s="39"/>
      <c r="B23" s="40"/>
      <c r="C23" s="227" t="s">
        <v>156</v>
      </c>
      <c r="D23" s="227" t="s">
        <v>612</v>
      </c>
      <c r="E23" s="20" t="s">
        <v>150</v>
      </c>
      <c r="F23" s="228">
        <v>209.785</v>
      </c>
      <c r="G23" s="39"/>
      <c r="H23" s="40"/>
    </row>
    <row r="24" spans="1:8" s="2" customFormat="1" ht="16.8" customHeight="1">
      <c r="A24" s="39"/>
      <c r="B24" s="40"/>
      <c r="C24" s="227" t="s">
        <v>161</v>
      </c>
      <c r="D24" s="227" t="s">
        <v>613</v>
      </c>
      <c r="E24" s="20" t="s">
        <v>150</v>
      </c>
      <c r="F24" s="228">
        <v>209.785</v>
      </c>
      <c r="G24" s="39"/>
      <c r="H24" s="40"/>
    </row>
    <row r="25" spans="1:8" s="2" customFormat="1" ht="16.8" customHeight="1">
      <c r="A25" s="39"/>
      <c r="B25" s="40"/>
      <c r="C25" s="227" t="s">
        <v>224</v>
      </c>
      <c r="D25" s="227" t="s">
        <v>614</v>
      </c>
      <c r="E25" s="20" t="s">
        <v>150</v>
      </c>
      <c r="F25" s="228">
        <v>419.57</v>
      </c>
      <c r="G25" s="39"/>
      <c r="H25" s="40"/>
    </row>
    <row r="26" spans="1:8" s="2" customFormat="1" ht="16.8" customHeight="1">
      <c r="A26" s="39"/>
      <c r="B26" s="40"/>
      <c r="C26" s="227" t="s">
        <v>307</v>
      </c>
      <c r="D26" s="227" t="s">
        <v>615</v>
      </c>
      <c r="E26" s="20" t="s">
        <v>150</v>
      </c>
      <c r="F26" s="228">
        <v>419.57</v>
      </c>
      <c r="G26" s="39"/>
      <c r="H26" s="40"/>
    </row>
    <row r="27" spans="1:8" s="2" customFormat="1" ht="16.8" customHeight="1">
      <c r="A27" s="39"/>
      <c r="B27" s="40"/>
      <c r="C27" s="227" t="s">
        <v>316</v>
      </c>
      <c r="D27" s="227" t="s">
        <v>616</v>
      </c>
      <c r="E27" s="20" t="s">
        <v>150</v>
      </c>
      <c r="F27" s="228">
        <v>44.419</v>
      </c>
      <c r="G27" s="39"/>
      <c r="H27" s="40"/>
    </row>
    <row r="28" spans="1:8" s="2" customFormat="1" ht="16.8" customHeight="1">
      <c r="A28" s="39"/>
      <c r="B28" s="40"/>
      <c r="C28" s="223" t="s">
        <v>86</v>
      </c>
      <c r="D28" s="224" t="s">
        <v>86</v>
      </c>
      <c r="E28" s="225" t="s">
        <v>3</v>
      </c>
      <c r="F28" s="226">
        <v>123.476</v>
      </c>
      <c r="G28" s="39"/>
      <c r="H28" s="40"/>
    </row>
    <row r="29" spans="1:8" s="2" customFormat="1" ht="16.8" customHeight="1">
      <c r="A29" s="39"/>
      <c r="B29" s="40"/>
      <c r="C29" s="227" t="s">
        <v>3</v>
      </c>
      <c r="D29" s="227" t="s">
        <v>558</v>
      </c>
      <c r="E29" s="20" t="s">
        <v>3</v>
      </c>
      <c r="F29" s="228">
        <v>0</v>
      </c>
      <c r="G29" s="39"/>
      <c r="H29" s="40"/>
    </row>
    <row r="30" spans="1:8" s="2" customFormat="1" ht="16.8" customHeight="1">
      <c r="A30" s="39"/>
      <c r="B30" s="40"/>
      <c r="C30" s="227" t="s">
        <v>3</v>
      </c>
      <c r="D30" s="227" t="s">
        <v>559</v>
      </c>
      <c r="E30" s="20" t="s">
        <v>3</v>
      </c>
      <c r="F30" s="228">
        <v>6.912</v>
      </c>
      <c r="G30" s="39"/>
      <c r="H30" s="40"/>
    </row>
    <row r="31" spans="1:8" s="2" customFormat="1" ht="16.8" customHeight="1">
      <c r="A31" s="39"/>
      <c r="B31" s="40"/>
      <c r="C31" s="227" t="s">
        <v>3</v>
      </c>
      <c r="D31" s="227" t="s">
        <v>560</v>
      </c>
      <c r="E31" s="20" t="s">
        <v>3</v>
      </c>
      <c r="F31" s="228">
        <v>0</v>
      </c>
      <c r="G31" s="39"/>
      <c r="H31" s="40"/>
    </row>
    <row r="32" spans="1:8" s="2" customFormat="1" ht="16.8" customHeight="1">
      <c r="A32" s="39"/>
      <c r="B32" s="40"/>
      <c r="C32" s="227" t="s">
        <v>3</v>
      </c>
      <c r="D32" s="227" t="s">
        <v>561</v>
      </c>
      <c r="E32" s="20" t="s">
        <v>3</v>
      </c>
      <c r="F32" s="228">
        <v>22.294</v>
      </c>
      <c r="G32" s="39"/>
      <c r="H32" s="40"/>
    </row>
    <row r="33" spans="1:8" s="2" customFormat="1" ht="16.8" customHeight="1">
      <c r="A33" s="39"/>
      <c r="B33" s="40"/>
      <c r="C33" s="227" t="s">
        <v>3</v>
      </c>
      <c r="D33" s="227" t="s">
        <v>510</v>
      </c>
      <c r="E33" s="20" t="s">
        <v>3</v>
      </c>
      <c r="F33" s="228">
        <v>0</v>
      </c>
      <c r="G33" s="39"/>
      <c r="H33" s="40"/>
    </row>
    <row r="34" spans="1:8" s="2" customFormat="1" ht="16.8" customHeight="1">
      <c r="A34" s="39"/>
      <c r="B34" s="40"/>
      <c r="C34" s="227" t="s">
        <v>3</v>
      </c>
      <c r="D34" s="227" t="s">
        <v>562</v>
      </c>
      <c r="E34" s="20" t="s">
        <v>3</v>
      </c>
      <c r="F34" s="228">
        <v>7.151</v>
      </c>
      <c r="G34" s="39"/>
      <c r="H34" s="40"/>
    </row>
    <row r="35" spans="1:8" s="2" customFormat="1" ht="16.8" customHeight="1">
      <c r="A35" s="39"/>
      <c r="B35" s="40"/>
      <c r="C35" s="227" t="s">
        <v>3</v>
      </c>
      <c r="D35" s="227" t="s">
        <v>563</v>
      </c>
      <c r="E35" s="20" t="s">
        <v>3</v>
      </c>
      <c r="F35" s="228">
        <v>0</v>
      </c>
      <c r="G35" s="39"/>
      <c r="H35" s="40"/>
    </row>
    <row r="36" spans="1:8" s="2" customFormat="1" ht="16.8" customHeight="1">
      <c r="A36" s="39"/>
      <c r="B36" s="40"/>
      <c r="C36" s="227" t="s">
        <v>3</v>
      </c>
      <c r="D36" s="227" t="s">
        <v>564</v>
      </c>
      <c r="E36" s="20" t="s">
        <v>3</v>
      </c>
      <c r="F36" s="228">
        <v>87.119</v>
      </c>
      <c r="G36" s="39"/>
      <c r="H36" s="40"/>
    </row>
    <row r="37" spans="1:8" s="2" customFormat="1" ht="16.8" customHeight="1">
      <c r="A37" s="39"/>
      <c r="B37" s="40"/>
      <c r="C37" s="227" t="s">
        <v>86</v>
      </c>
      <c r="D37" s="227" t="s">
        <v>186</v>
      </c>
      <c r="E37" s="20" t="s">
        <v>3</v>
      </c>
      <c r="F37" s="228">
        <v>123.476</v>
      </c>
      <c r="G37" s="39"/>
      <c r="H37" s="40"/>
    </row>
    <row r="38" spans="1:8" s="2" customFormat="1" ht="16.8" customHeight="1">
      <c r="A38" s="39"/>
      <c r="B38" s="40"/>
      <c r="C38" s="229" t="s">
        <v>609</v>
      </c>
      <c r="D38" s="39"/>
      <c r="E38" s="39"/>
      <c r="F38" s="39"/>
      <c r="G38" s="39"/>
      <c r="H38" s="40"/>
    </row>
    <row r="39" spans="1:8" s="2" customFormat="1" ht="16.8" customHeight="1">
      <c r="A39" s="39"/>
      <c r="B39" s="40"/>
      <c r="C39" s="227" t="s">
        <v>555</v>
      </c>
      <c r="D39" s="227" t="s">
        <v>617</v>
      </c>
      <c r="E39" s="20" t="s">
        <v>150</v>
      </c>
      <c r="F39" s="228">
        <v>123.476</v>
      </c>
      <c r="G39" s="39"/>
      <c r="H39" s="40"/>
    </row>
    <row r="40" spans="1:8" s="2" customFormat="1" ht="16.8" customHeight="1">
      <c r="A40" s="39"/>
      <c r="B40" s="40"/>
      <c r="C40" s="227" t="s">
        <v>566</v>
      </c>
      <c r="D40" s="227" t="s">
        <v>618</v>
      </c>
      <c r="E40" s="20" t="s">
        <v>150</v>
      </c>
      <c r="F40" s="228">
        <v>123.476</v>
      </c>
      <c r="G40" s="39"/>
      <c r="H40" s="40"/>
    </row>
    <row r="41" spans="1:8" s="2" customFormat="1" ht="16.8" customHeight="1">
      <c r="A41" s="39"/>
      <c r="B41" s="40"/>
      <c r="C41" s="227" t="s">
        <v>570</v>
      </c>
      <c r="D41" s="227" t="s">
        <v>619</v>
      </c>
      <c r="E41" s="20" t="s">
        <v>150</v>
      </c>
      <c r="F41" s="228">
        <v>123.476</v>
      </c>
      <c r="G41" s="39"/>
      <c r="H41" s="40"/>
    </row>
    <row r="42" spans="1:8" s="2" customFormat="1" ht="16.8" customHeight="1">
      <c r="A42" s="39"/>
      <c r="B42" s="40"/>
      <c r="C42" s="223" t="s">
        <v>89</v>
      </c>
      <c r="D42" s="224" t="s">
        <v>89</v>
      </c>
      <c r="E42" s="225" t="s">
        <v>3</v>
      </c>
      <c r="F42" s="226">
        <v>25.551</v>
      </c>
      <c r="G42" s="39"/>
      <c r="H42" s="40"/>
    </row>
    <row r="43" spans="1:8" s="2" customFormat="1" ht="16.8" customHeight="1">
      <c r="A43" s="39"/>
      <c r="B43" s="40"/>
      <c r="C43" s="227" t="s">
        <v>3</v>
      </c>
      <c r="D43" s="227" t="s">
        <v>354</v>
      </c>
      <c r="E43" s="20" t="s">
        <v>3</v>
      </c>
      <c r="F43" s="228">
        <v>6.423</v>
      </c>
      <c r="G43" s="39"/>
      <c r="H43" s="40"/>
    </row>
    <row r="44" spans="1:8" s="2" customFormat="1" ht="16.8" customHeight="1">
      <c r="A44" s="39"/>
      <c r="B44" s="40"/>
      <c r="C44" s="227" t="s">
        <v>3</v>
      </c>
      <c r="D44" s="227" t="s">
        <v>355</v>
      </c>
      <c r="E44" s="20" t="s">
        <v>3</v>
      </c>
      <c r="F44" s="228">
        <v>1.813</v>
      </c>
      <c r="G44" s="39"/>
      <c r="H44" s="40"/>
    </row>
    <row r="45" spans="1:8" s="2" customFormat="1" ht="16.8" customHeight="1">
      <c r="A45" s="39"/>
      <c r="B45" s="40"/>
      <c r="C45" s="227" t="s">
        <v>3</v>
      </c>
      <c r="D45" s="227" t="s">
        <v>356</v>
      </c>
      <c r="E45" s="20" t="s">
        <v>3</v>
      </c>
      <c r="F45" s="228">
        <v>1.5</v>
      </c>
      <c r="G45" s="39"/>
      <c r="H45" s="40"/>
    </row>
    <row r="46" spans="1:8" s="2" customFormat="1" ht="16.8" customHeight="1">
      <c r="A46" s="39"/>
      <c r="B46" s="40"/>
      <c r="C46" s="227" t="s">
        <v>3</v>
      </c>
      <c r="D46" s="227" t="s">
        <v>357</v>
      </c>
      <c r="E46" s="20" t="s">
        <v>3</v>
      </c>
      <c r="F46" s="228">
        <v>5.675</v>
      </c>
      <c r="G46" s="39"/>
      <c r="H46" s="40"/>
    </row>
    <row r="47" spans="1:8" s="2" customFormat="1" ht="16.8" customHeight="1">
      <c r="A47" s="39"/>
      <c r="B47" s="40"/>
      <c r="C47" s="227" t="s">
        <v>3</v>
      </c>
      <c r="D47" s="227" t="s">
        <v>358</v>
      </c>
      <c r="E47" s="20" t="s">
        <v>3</v>
      </c>
      <c r="F47" s="228">
        <v>10.14</v>
      </c>
      <c r="G47" s="39"/>
      <c r="H47" s="40"/>
    </row>
    <row r="48" spans="1:8" s="2" customFormat="1" ht="16.8" customHeight="1">
      <c r="A48" s="39"/>
      <c r="B48" s="40"/>
      <c r="C48" s="227" t="s">
        <v>89</v>
      </c>
      <c r="D48" s="227" t="s">
        <v>186</v>
      </c>
      <c r="E48" s="20" t="s">
        <v>3</v>
      </c>
      <c r="F48" s="228">
        <v>25.551</v>
      </c>
      <c r="G48" s="39"/>
      <c r="H48" s="40"/>
    </row>
    <row r="49" spans="1:8" s="2" customFormat="1" ht="16.8" customHeight="1">
      <c r="A49" s="39"/>
      <c r="B49" s="40"/>
      <c r="C49" s="229" t="s">
        <v>609</v>
      </c>
      <c r="D49" s="39"/>
      <c r="E49" s="39"/>
      <c r="F49" s="39"/>
      <c r="G49" s="39"/>
      <c r="H49" s="40"/>
    </row>
    <row r="50" spans="1:8" s="2" customFormat="1" ht="16.8" customHeight="1">
      <c r="A50" s="39"/>
      <c r="B50" s="40"/>
      <c r="C50" s="227" t="s">
        <v>351</v>
      </c>
      <c r="D50" s="227" t="s">
        <v>620</v>
      </c>
      <c r="E50" s="20" t="s">
        <v>150</v>
      </c>
      <c r="F50" s="228">
        <v>25.551</v>
      </c>
      <c r="G50" s="39"/>
      <c r="H50" s="40"/>
    </row>
    <row r="51" spans="1:8" s="2" customFormat="1" ht="16.8" customHeight="1">
      <c r="A51" s="39"/>
      <c r="B51" s="40"/>
      <c r="C51" s="227" t="s">
        <v>316</v>
      </c>
      <c r="D51" s="227" t="s">
        <v>616</v>
      </c>
      <c r="E51" s="20" t="s">
        <v>150</v>
      </c>
      <c r="F51" s="228">
        <v>44.419</v>
      </c>
      <c r="G51" s="39"/>
      <c r="H51" s="40"/>
    </row>
    <row r="52" spans="1:8" s="2" customFormat="1" ht="16.8" customHeight="1">
      <c r="A52" s="39"/>
      <c r="B52" s="40"/>
      <c r="C52" s="223" t="s">
        <v>91</v>
      </c>
      <c r="D52" s="224" t="s">
        <v>91</v>
      </c>
      <c r="E52" s="225" t="s">
        <v>3</v>
      </c>
      <c r="F52" s="226">
        <v>230.4</v>
      </c>
      <c r="G52" s="39"/>
      <c r="H52" s="40"/>
    </row>
    <row r="53" spans="1:8" s="2" customFormat="1" ht="16.8" customHeight="1">
      <c r="A53" s="39"/>
      <c r="B53" s="40"/>
      <c r="C53" s="227" t="s">
        <v>3</v>
      </c>
      <c r="D53" s="227" t="s">
        <v>506</v>
      </c>
      <c r="E53" s="20" t="s">
        <v>3</v>
      </c>
      <c r="F53" s="228">
        <v>0</v>
      </c>
      <c r="G53" s="39"/>
      <c r="H53" s="40"/>
    </row>
    <row r="54" spans="1:8" s="2" customFormat="1" ht="16.8" customHeight="1">
      <c r="A54" s="39"/>
      <c r="B54" s="40"/>
      <c r="C54" s="227" t="s">
        <v>3</v>
      </c>
      <c r="D54" s="227" t="s">
        <v>507</v>
      </c>
      <c r="E54" s="20" t="s">
        <v>3</v>
      </c>
      <c r="F54" s="228">
        <v>230.4</v>
      </c>
      <c r="G54" s="39"/>
      <c r="H54" s="40"/>
    </row>
    <row r="55" spans="1:8" s="2" customFormat="1" ht="16.8" customHeight="1">
      <c r="A55" s="39"/>
      <c r="B55" s="40"/>
      <c r="C55" s="227" t="s">
        <v>91</v>
      </c>
      <c r="D55" s="227" t="s">
        <v>176</v>
      </c>
      <c r="E55" s="20" t="s">
        <v>3</v>
      </c>
      <c r="F55" s="228">
        <v>230.4</v>
      </c>
      <c r="G55" s="39"/>
      <c r="H55" s="40"/>
    </row>
    <row r="56" spans="1:8" s="2" customFormat="1" ht="16.8" customHeight="1">
      <c r="A56" s="39"/>
      <c r="B56" s="40"/>
      <c r="C56" s="223" t="s">
        <v>93</v>
      </c>
      <c r="D56" s="224" t="s">
        <v>93</v>
      </c>
      <c r="E56" s="225" t="s">
        <v>3</v>
      </c>
      <c r="F56" s="226">
        <v>21.33</v>
      </c>
      <c r="G56" s="39"/>
      <c r="H56" s="40"/>
    </row>
    <row r="57" spans="1:8" s="2" customFormat="1" ht="16.8" customHeight="1">
      <c r="A57" s="39"/>
      <c r="B57" s="40"/>
      <c r="C57" s="227" t="s">
        <v>3</v>
      </c>
      <c r="D57" s="227" t="s">
        <v>182</v>
      </c>
      <c r="E57" s="20" t="s">
        <v>3</v>
      </c>
      <c r="F57" s="228">
        <v>0</v>
      </c>
      <c r="G57" s="39"/>
      <c r="H57" s="40"/>
    </row>
    <row r="58" spans="1:8" s="2" customFormat="1" ht="16.8" customHeight="1">
      <c r="A58" s="39"/>
      <c r="B58" s="40"/>
      <c r="C58" s="227" t="s">
        <v>3</v>
      </c>
      <c r="D58" s="227" t="s">
        <v>183</v>
      </c>
      <c r="E58" s="20" t="s">
        <v>3</v>
      </c>
      <c r="F58" s="228">
        <v>13.05</v>
      </c>
      <c r="G58" s="39"/>
      <c r="H58" s="40"/>
    </row>
    <row r="59" spans="1:8" s="2" customFormat="1" ht="16.8" customHeight="1">
      <c r="A59" s="39"/>
      <c r="B59" s="40"/>
      <c r="C59" s="227" t="s">
        <v>3</v>
      </c>
      <c r="D59" s="227" t="s">
        <v>184</v>
      </c>
      <c r="E59" s="20" t="s">
        <v>3</v>
      </c>
      <c r="F59" s="228">
        <v>0</v>
      </c>
      <c r="G59" s="39"/>
      <c r="H59" s="40"/>
    </row>
    <row r="60" spans="1:8" s="2" customFormat="1" ht="16.8" customHeight="1">
      <c r="A60" s="39"/>
      <c r="B60" s="40"/>
      <c r="C60" s="227" t="s">
        <v>3</v>
      </c>
      <c r="D60" s="227" t="s">
        <v>185</v>
      </c>
      <c r="E60" s="20" t="s">
        <v>3</v>
      </c>
      <c r="F60" s="228">
        <v>8.28</v>
      </c>
      <c r="G60" s="39"/>
      <c r="H60" s="40"/>
    </row>
    <row r="61" spans="1:8" s="2" customFormat="1" ht="16.8" customHeight="1">
      <c r="A61" s="39"/>
      <c r="B61" s="40"/>
      <c r="C61" s="227" t="s">
        <v>93</v>
      </c>
      <c r="D61" s="227" t="s">
        <v>186</v>
      </c>
      <c r="E61" s="20" t="s">
        <v>3</v>
      </c>
      <c r="F61" s="228">
        <v>21.33</v>
      </c>
      <c r="G61" s="39"/>
      <c r="H61" s="40"/>
    </row>
    <row r="62" spans="1:8" s="2" customFormat="1" ht="16.8" customHeight="1">
      <c r="A62" s="39"/>
      <c r="B62" s="40"/>
      <c r="C62" s="229" t="s">
        <v>609</v>
      </c>
      <c r="D62" s="39"/>
      <c r="E62" s="39"/>
      <c r="F62" s="39"/>
      <c r="G62" s="39"/>
      <c r="H62" s="40"/>
    </row>
    <row r="63" spans="1:8" s="2" customFormat="1" ht="16.8" customHeight="1">
      <c r="A63" s="39"/>
      <c r="B63" s="40"/>
      <c r="C63" s="227" t="s">
        <v>178</v>
      </c>
      <c r="D63" s="227" t="s">
        <v>621</v>
      </c>
      <c r="E63" s="20" t="s">
        <v>180</v>
      </c>
      <c r="F63" s="228">
        <v>21.33</v>
      </c>
      <c r="G63" s="39"/>
      <c r="H63" s="40"/>
    </row>
    <row r="64" spans="1:8" s="2" customFormat="1" ht="16.8" customHeight="1">
      <c r="A64" s="39"/>
      <c r="B64" s="40"/>
      <c r="C64" s="227" t="s">
        <v>205</v>
      </c>
      <c r="D64" s="227" t="s">
        <v>622</v>
      </c>
      <c r="E64" s="20" t="s">
        <v>180</v>
      </c>
      <c r="F64" s="228">
        <v>31.854</v>
      </c>
      <c r="G64" s="39"/>
      <c r="H64" s="40"/>
    </row>
    <row r="65" spans="1:8" s="2" customFormat="1" ht="16.8" customHeight="1">
      <c r="A65" s="39"/>
      <c r="B65" s="40"/>
      <c r="C65" s="227" t="s">
        <v>210</v>
      </c>
      <c r="D65" s="227" t="s">
        <v>623</v>
      </c>
      <c r="E65" s="20" t="s">
        <v>180</v>
      </c>
      <c r="F65" s="228">
        <v>31.854</v>
      </c>
      <c r="G65" s="39"/>
      <c r="H65" s="40"/>
    </row>
    <row r="66" spans="1:8" s="2" customFormat="1" ht="16.8" customHeight="1">
      <c r="A66" s="39"/>
      <c r="B66" s="40"/>
      <c r="C66" s="227" t="s">
        <v>214</v>
      </c>
      <c r="D66" s="227" t="s">
        <v>624</v>
      </c>
      <c r="E66" s="20" t="s">
        <v>180</v>
      </c>
      <c r="F66" s="228">
        <v>31.854</v>
      </c>
      <c r="G66" s="39"/>
      <c r="H66" s="40"/>
    </row>
    <row r="67" spans="1:8" s="2" customFormat="1" ht="16.8" customHeight="1">
      <c r="A67" s="39"/>
      <c r="B67" s="40"/>
      <c r="C67" s="227" t="s">
        <v>219</v>
      </c>
      <c r="D67" s="227" t="s">
        <v>625</v>
      </c>
      <c r="E67" s="20" t="s">
        <v>180</v>
      </c>
      <c r="F67" s="228">
        <v>573.372</v>
      </c>
      <c r="G67" s="39"/>
      <c r="H67" s="40"/>
    </row>
    <row r="68" spans="1:8" s="2" customFormat="1" ht="16.8" customHeight="1">
      <c r="A68" s="39"/>
      <c r="B68" s="40"/>
      <c r="C68" s="227" t="s">
        <v>228</v>
      </c>
      <c r="D68" s="227" t="s">
        <v>626</v>
      </c>
      <c r="E68" s="20" t="s">
        <v>230</v>
      </c>
      <c r="F68" s="228">
        <v>57.337</v>
      </c>
      <c r="G68" s="39"/>
      <c r="H68" s="40"/>
    </row>
    <row r="69" spans="1:8" s="2" customFormat="1" ht="16.8" customHeight="1">
      <c r="A69" s="39"/>
      <c r="B69" s="40"/>
      <c r="C69" s="223" t="s">
        <v>95</v>
      </c>
      <c r="D69" s="224" t="s">
        <v>95</v>
      </c>
      <c r="E69" s="225" t="s">
        <v>3</v>
      </c>
      <c r="F69" s="226">
        <v>10.524</v>
      </c>
      <c r="G69" s="39"/>
      <c r="H69" s="40"/>
    </row>
    <row r="70" spans="1:8" s="2" customFormat="1" ht="16.8" customHeight="1">
      <c r="A70" s="39"/>
      <c r="B70" s="40"/>
      <c r="C70" s="227" t="s">
        <v>3</v>
      </c>
      <c r="D70" s="227" t="s">
        <v>191</v>
      </c>
      <c r="E70" s="20" t="s">
        <v>3</v>
      </c>
      <c r="F70" s="228">
        <v>0</v>
      </c>
      <c r="G70" s="39"/>
      <c r="H70" s="40"/>
    </row>
    <row r="71" spans="1:8" s="2" customFormat="1" ht="16.8" customHeight="1">
      <c r="A71" s="39"/>
      <c r="B71" s="40"/>
      <c r="C71" s="227" t="s">
        <v>3</v>
      </c>
      <c r="D71" s="227" t="s">
        <v>192</v>
      </c>
      <c r="E71" s="20" t="s">
        <v>3</v>
      </c>
      <c r="F71" s="228">
        <v>0</v>
      </c>
      <c r="G71" s="39"/>
      <c r="H71" s="40"/>
    </row>
    <row r="72" spans="1:8" s="2" customFormat="1" ht="16.8" customHeight="1">
      <c r="A72" s="39"/>
      <c r="B72" s="40"/>
      <c r="C72" s="227" t="s">
        <v>3</v>
      </c>
      <c r="D72" s="227" t="s">
        <v>193</v>
      </c>
      <c r="E72" s="20" t="s">
        <v>3</v>
      </c>
      <c r="F72" s="228">
        <v>0.6</v>
      </c>
      <c r="G72" s="39"/>
      <c r="H72" s="40"/>
    </row>
    <row r="73" spans="1:8" s="2" customFormat="1" ht="16.8" customHeight="1">
      <c r="A73" s="39"/>
      <c r="B73" s="40"/>
      <c r="C73" s="227" t="s">
        <v>3</v>
      </c>
      <c r="D73" s="227" t="s">
        <v>194</v>
      </c>
      <c r="E73" s="20" t="s">
        <v>3</v>
      </c>
      <c r="F73" s="228">
        <v>0.288</v>
      </c>
      <c r="G73" s="39"/>
      <c r="H73" s="40"/>
    </row>
    <row r="74" spans="1:8" s="2" customFormat="1" ht="16.8" customHeight="1">
      <c r="A74" s="39"/>
      <c r="B74" s="40"/>
      <c r="C74" s="227" t="s">
        <v>3</v>
      </c>
      <c r="D74" s="227" t="s">
        <v>195</v>
      </c>
      <c r="E74" s="20" t="s">
        <v>3</v>
      </c>
      <c r="F74" s="228">
        <v>0.518</v>
      </c>
      <c r="G74" s="39"/>
      <c r="H74" s="40"/>
    </row>
    <row r="75" spans="1:8" s="2" customFormat="1" ht="16.8" customHeight="1">
      <c r="A75" s="39"/>
      <c r="B75" s="40"/>
      <c r="C75" s="227" t="s">
        <v>3</v>
      </c>
      <c r="D75" s="227" t="s">
        <v>196</v>
      </c>
      <c r="E75" s="20" t="s">
        <v>3</v>
      </c>
      <c r="F75" s="228">
        <v>1.2</v>
      </c>
      <c r="G75" s="39"/>
      <c r="H75" s="40"/>
    </row>
    <row r="76" spans="1:8" s="2" customFormat="1" ht="16.8" customHeight="1">
      <c r="A76" s="39"/>
      <c r="B76" s="40"/>
      <c r="C76" s="227" t="s">
        <v>3</v>
      </c>
      <c r="D76" s="227" t="s">
        <v>197</v>
      </c>
      <c r="E76" s="20" t="s">
        <v>3</v>
      </c>
      <c r="F76" s="228">
        <v>0</v>
      </c>
      <c r="G76" s="39"/>
      <c r="H76" s="40"/>
    </row>
    <row r="77" spans="1:8" s="2" customFormat="1" ht="16.8" customHeight="1">
      <c r="A77" s="39"/>
      <c r="B77" s="40"/>
      <c r="C77" s="227" t="s">
        <v>3</v>
      </c>
      <c r="D77" s="227" t="s">
        <v>198</v>
      </c>
      <c r="E77" s="20" t="s">
        <v>3</v>
      </c>
      <c r="F77" s="228">
        <v>1.45</v>
      </c>
      <c r="G77" s="39"/>
      <c r="H77" s="40"/>
    </row>
    <row r="78" spans="1:8" s="2" customFormat="1" ht="16.8" customHeight="1">
      <c r="A78" s="39"/>
      <c r="B78" s="40"/>
      <c r="C78" s="227" t="s">
        <v>3</v>
      </c>
      <c r="D78" s="227" t="s">
        <v>199</v>
      </c>
      <c r="E78" s="20" t="s">
        <v>3</v>
      </c>
      <c r="F78" s="228">
        <v>0.711</v>
      </c>
      <c r="G78" s="39"/>
      <c r="H78" s="40"/>
    </row>
    <row r="79" spans="1:8" s="2" customFormat="1" ht="16.8" customHeight="1">
      <c r="A79" s="39"/>
      <c r="B79" s="40"/>
      <c r="C79" s="227" t="s">
        <v>3</v>
      </c>
      <c r="D79" s="227" t="s">
        <v>200</v>
      </c>
      <c r="E79" s="20" t="s">
        <v>3</v>
      </c>
      <c r="F79" s="228">
        <v>0</v>
      </c>
      <c r="G79" s="39"/>
      <c r="H79" s="40"/>
    </row>
    <row r="80" spans="1:8" s="2" customFormat="1" ht="16.8" customHeight="1">
      <c r="A80" s="39"/>
      <c r="B80" s="40"/>
      <c r="C80" s="227" t="s">
        <v>3</v>
      </c>
      <c r="D80" s="227" t="s">
        <v>201</v>
      </c>
      <c r="E80" s="20" t="s">
        <v>3</v>
      </c>
      <c r="F80" s="228">
        <v>2.132</v>
      </c>
      <c r="G80" s="39"/>
      <c r="H80" s="40"/>
    </row>
    <row r="81" spans="1:8" s="2" customFormat="1" ht="16.8" customHeight="1">
      <c r="A81" s="39"/>
      <c r="B81" s="40"/>
      <c r="C81" s="227" t="s">
        <v>3</v>
      </c>
      <c r="D81" s="227" t="s">
        <v>202</v>
      </c>
      <c r="E81" s="20" t="s">
        <v>3</v>
      </c>
      <c r="F81" s="228">
        <v>2.175</v>
      </c>
      <c r="G81" s="39"/>
      <c r="H81" s="40"/>
    </row>
    <row r="82" spans="1:8" s="2" customFormat="1" ht="16.8" customHeight="1">
      <c r="A82" s="39"/>
      <c r="B82" s="40"/>
      <c r="C82" s="227" t="s">
        <v>3</v>
      </c>
      <c r="D82" s="227" t="s">
        <v>203</v>
      </c>
      <c r="E82" s="20" t="s">
        <v>3</v>
      </c>
      <c r="F82" s="228">
        <v>0</v>
      </c>
      <c r="G82" s="39"/>
      <c r="H82" s="40"/>
    </row>
    <row r="83" spans="1:8" s="2" customFormat="1" ht="16.8" customHeight="1">
      <c r="A83" s="39"/>
      <c r="B83" s="40"/>
      <c r="C83" s="227" t="s">
        <v>3</v>
      </c>
      <c r="D83" s="227" t="s">
        <v>198</v>
      </c>
      <c r="E83" s="20" t="s">
        <v>3</v>
      </c>
      <c r="F83" s="228">
        <v>1.45</v>
      </c>
      <c r="G83" s="39"/>
      <c r="H83" s="40"/>
    </row>
    <row r="84" spans="1:8" s="2" customFormat="1" ht="16.8" customHeight="1">
      <c r="A84" s="39"/>
      <c r="B84" s="40"/>
      <c r="C84" s="227" t="s">
        <v>95</v>
      </c>
      <c r="D84" s="227" t="s">
        <v>186</v>
      </c>
      <c r="E84" s="20" t="s">
        <v>3</v>
      </c>
      <c r="F84" s="228">
        <v>10.524</v>
      </c>
      <c r="G84" s="39"/>
      <c r="H84" s="40"/>
    </row>
    <row r="85" spans="1:8" s="2" customFormat="1" ht="16.8" customHeight="1">
      <c r="A85" s="39"/>
      <c r="B85" s="40"/>
      <c r="C85" s="229" t="s">
        <v>609</v>
      </c>
      <c r="D85" s="39"/>
      <c r="E85" s="39"/>
      <c r="F85" s="39"/>
      <c r="G85" s="39"/>
      <c r="H85" s="40"/>
    </row>
    <row r="86" spans="1:8" s="2" customFormat="1" ht="16.8" customHeight="1">
      <c r="A86" s="39"/>
      <c r="B86" s="40"/>
      <c r="C86" s="227" t="s">
        <v>188</v>
      </c>
      <c r="D86" s="227" t="s">
        <v>627</v>
      </c>
      <c r="E86" s="20" t="s">
        <v>180</v>
      </c>
      <c r="F86" s="228">
        <v>10.524</v>
      </c>
      <c r="G86" s="39"/>
      <c r="H86" s="40"/>
    </row>
    <row r="87" spans="1:8" s="2" customFormat="1" ht="16.8" customHeight="1">
      <c r="A87" s="39"/>
      <c r="B87" s="40"/>
      <c r="C87" s="227" t="s">
        <v>205</v>
      </c>
      <c r="D87" s="227" t="s">
        <v>622</v>
      </c>
      <c r="E87" s="20" t="s">
        <v>180</v>
      </c>
      <c r="F87" s="228">
        <v>31.854</v>
      </c>
      <c r="G87" s="39"/>
      <c r="H87" s="40"/>
    </row>
    <row r="88" spans="1:8" s="2" customFormat="1" ht="16.8" customHeight="1">
      <c r="A88" s="39"/>
      <c r="B88" s="40"/>
      <c r="C88" s="227" t="s">
        <v>210</v>
      </c>
      <c r="D88" s="227" t="s">
        <v>623</v>
      </c>
      <c r="E88" s="20" t="s">
        <v>180</v>
      </c>
      <c r="F88" s="228">
        <v>31.854</v>
      </c>
      <c r="G88" s="39"/>
      <c r="H88" s="40"/>
    </row>
    <row r="89" spans="1:8" s="2" customFormat="1" ht="16.8" customHeight="1">
      <c r="A89" s="39"/>
      <c r="B89" s="40"/>
      <c r="C89" s="227" t="s">
        <v>214</v>
      </c>
      <c r="D89" s="227" t="s">
        <v>624</v>
      </c>
      <c r="E89" s="20" t="s">
        <v>180</v>
      </c>
      <c r="F89" s="228">
        <v>31.854</v>
      </c>
      <c r="G89" s="39"/>
      <c r="H89" s="40"/>
    </row>
    <row r="90" spans="1:8" s="2" customFormat="1" ht="16.8" customHeight="1">
      <c r="A90" s="39"/>
      <c r="B90" s="40"/>
      <c r="C90" s="227" t="s">
        <v>219</v>
      </c>
      <c r="D90" s="227" t="s">
        <v>625</v>
      </c>
      <c r="E90" s="20" t="s">
        <v>180</v>
      </c>
      <c r="F90" s="228">
        <v>573.372</v>
      </c>
      <c r="G90" s="39"/>
      <c r="H90" s="40"/>
    </row>
    <row r="91" spans="1:8" s="2" customFormat="1" ht="16.8" customHeight="1">
      <c r="A91" s="39"/>
      <c r="B91" s="40"/>
      <c r="C91" s="227" t="s">
        <v>228</v>
      </c>
      <c r="D91" s="227" t="s">
        <v>626</v>
      </c>
      <c r="E91" s="20" t="s">
        <v>230</v>
      </c>
      <c r="F91" s="228">
        <v>57.337</v>
      </c>
      <c r="G91" s="39"/>
      <c r="H91" s="40"/>
    </row>
    <row r="92" spans="1:8" s="2" customFormat="1" ht="16.8" customHeight="1">
      <c r="A92" s="39"/>
      <c r="B92" s="40"/>
      <c r="C92" s="223" t="s">
        <v>98</v>
      </c>
      <c r="D92" s="224" t="s">
        <v>98</v>
      </c>
      <c r="E92" s="225" t="s">
        <v>3</v>
      </c>
      <c r="F92" s="226">
        <v>632.375</v>
      </c>
      <c r="G92" s="39"/>
      <c r="H92" s="40"/>
    </row>
    <row r="93" spans="1:8" s="2" customFormat="1" ht="16.8" customHeight="1">
      <c r="A93" s="39"/>
      <c r="B93" s="40"/>
      <c r="C93" s="227" t="s">
        <v>3</v>
      </c>
      <c r="D93" s="227" t="s">
        <v>508</v>
      </c>
      <c r="E93" s="20" t="s">
        <v>3</v>
      </c>
      <c r="F93" s="228">
        <v>0</v>
      </c>
      <c r="G93" s="39"/>
      <c r="H93" s="40"/>
    </row>
    <row r="94" spans="1:8" s="2" customFormat="1" ht="16.8" customHeight="1">
      <c r="A94" s="39"/>
      <c r="B94" s="40"/>
      <c r="C94" s="227" t="s">
        <v>3</v>
      </c>
      <c r="D94" s="227" t="s">
        <v>509</v>
      </c>
      <c r="E94" s="20" t="s">
        <v>3</v>
      </c>
      <c r="F94" s="228">
        <v>489.51</v>
      </c>
      <c r="G94" s="39"/>
      <c r="H94" s="40"/>
    </row>
    <row r="95" spans="1:8" s="2" customFormat="1" ht="16.8" customHeight="1">
      <c r="A95" s="39"/>
      <c r="B95" s="40"/>
      <c r="C95" s="227" t="s">
        <v>3</v>
      </c>
      <c r="D95" s="227" t="s">
        <v>510</v>
      </c>
      <c r="E95" s="20" t="s">
        <v>3</v>
      </c>
      <c r="F95" s="228">
        <v>0</v>
      </c>
      <c r="G95" s="39"/>
      <c r="H95" s="40"/>
    </row>
    <row r="96" spans="1:8" s="2" customFormat="1" ht="16.8" customHeight="1">
      <c r="A96" s="39"/>
      <c r="B96" s="40"/>
      <c r="C96" s="227" t="s">
        <v>3</v>
      </c>
      <c r="D96" s="227" t="s">
        <v>511</v>
      </c>
      <c r="E96" s="20" t="s">
        <v>3</v>
      </c>
      <c r="F96" s="228">
        <v>142.865</v>
      </c>
      <c r="G96" s="39"/>
      <c r="H96" s="40"/>
    </row>
    <row r="97" spans="1:8" s="2" customFormat="1" ht="16.8" customHeight="1">
      <c r="A97" s="39"/>
      <c r="B97" s="40"/>
      <c r="C97" s="227" t="s">
        <v>98</v>
      </c>
      <c r="D97" s="227" t="s">
        <v>176</v>
      </c>
      <c r="E97" s="20" t="s">
        <v>3</v>
      </c>
      <c r="F97" s="228">
        <v>632.375</v>
      </c>
      <c r="G97" s="39"/>
      <c r="H97" s="40"/>
    </row>
    <row r="98" spans="1:8" s="2" customFormat="1" ht="16.8" customHeight="1">
      <c r="A98" s="39"/>
      <c r="B98" s="40"/>
      <c r="C98" s="223" t="s">
        <v>101</v>
      </c>
      <c r="D98" s="224" t="s">
        <v>101</v>
      </c>
      <c r="E98" s="225" t="s">
        <v>3</v>
      </c>
      <c r="F98" s="226">
        <v>285.35</v>
      </c>
      <c r="G98" s="39"/>
      <c r="H98" s="40"/>
    </row>
    <row r="99" spans="1:8" s="2" customFormat="1" ht="16.8" customHeight="1">
      <c r="A99" s="39"/>
      <c r="B99" s="40"/>
      <c r="C99" s="227" t="s">
        <v>101</v>
      </c>
      <c r="D99" s="227" t="s">
        <v>300</v>
      </c>
      <c r="E99" s="20" t="s">
        <v>3</v>
      </c>
      <c r="F99" s="228">
        <v>285.35</v>
      </c>
      <c r="G99" s="39"/>
      <c r="H99" s="40"/>
    </row>
    <row r="100" spans="1:8" s="2" customFormat="1" ht="16.8" customHeight="1">
      <c r="A100" s="39"/>
      <c r="B100" s="40"/>
      <c r="C100" s="229" t="s">
        <v>609</v>
      </c>
      <c r="D100" s="39"/>
      <c r="E100" s="39"/>
      <c r="F100" s="39"/>
      <c r="G100" s="39"/>
      <c r="H100" s="40"/>
    </row>
    <row r="101" spans="1:8" s="2" customFormat="1" ht="16.8" customHeight="1">
      <c r="A101" s="39"/>
      <c r="B101" s="40"/>
      <c r="C101" s="227" t="s">
        <v>297</v>
      </c>
      <c r="D101" s="227" t="s">
        <v>628</v>
      </c>
      <c r="E101" s="20" t="s">
        <v>150</v>
      </c>
      <c r="F101" s="228">
        <v>349.6</v>
      </c>
      <c r="G101" s="39"/>
      <c r="H101" s="40"/>
    </row>
    <row r="102" spans="1:8" s="2" customFormat="1" ht="16.8" customHeight="1">
      <c r="A102" s="39"/>
      <c r="B102" s="40"/>
      <c r="C102" s="227" t="s">
        <v>293</v>
      </c>
      <c r="D102" s="227" t="s">
        <v>629</v>
      </c>
      <c r="E102" s="20" t="s">
        <v>150</v>
      </c>
      <c r="F102" s="228">
        <v>285.35</v>
      </c>
      <c r="G102" s="39"/>
      <c r="H102" s="40"/>
    </row>
    <row r="103" spans="1:8" s="2" customFormat="1" ht="16.8" customHeight="1">
      <c r="A103" s="39"/>
      <c r="B103" s="40"/>
      <c r="C103" s="227" t="s">
        <v>316</v>
      </c>
      <c r="D103" s="227" t="s">
        <v>616</v>
      </c>
      <c r="E103" s="20" t="s">
        <v>150</v>
      </c>
      <c r="F103" s="228">
        <v>44.419</v>
      </c>
      <c r="G103" s="39"/>
      <c r="H103" s="40"/>
    </row>
    <row r="104" spans="1:8" s="2" customFormat="1" ht="16.8" customHeight="1">
      <c r="A104" s="39"/>
      <c r="B104" s="40"/>
      <c r="C104" s="227" t="s">
        <v>321</v>
      </c>
      <c r="D104" s="227" t="s">
        <v>630</v>
      </c>
      <c r="E104" s="20" t="s">
        <v>150</v>
      </c>
      <c r="F104" s="228">
        <v>285.35</v>
      </c>
      <c r="G104" s="39"/>
      <c r="H104" s="40"/>
    </row>
    <row r="105" spans="1:8" s="2" customFormat="1" ht="16.8" customHeight="1">
      <c r="A105" s="39"/>
      <c r="B105" s="40"/>
      <c r="C105" s="227" t="s">
        <v>325</v>
      </c>
      <c r="D105" s="227" t="s">
        <v>631</v>
      </c>
      <c r="E105" s="20" t="s">
        <v>150</v>
      </c>
      <c r="F105" s="228">
        <v>285.35</v>
      </c>
      <c r="G105" s="39"/>
      <c r="H105" s="40"/>
    </row>
    <row r="106" spans="1:8" s="2" customFormat="1" ht="16.8" customHeight="1">
      <c r="A106" s="39"/>
      <c r="B106" s="40"/>
      <c r="C106" s="227" t="s">
        <v>329</v>
      </c>
      <c r="D106" s="227" t="s">
        <v>632</v>
      </c>
      <c r="E106" s="20" t="s">
        <v>150</v>
      </c>
      <c r="F106" s="228">
        <v>285.35</v>
      </c>
      <c r="G106" s="39"/>
      <c r="H106" s="40"/>
    </row>
    <row r="107" spans="1:8" s="2" customFormat="1" ht="16.8" customHeight="1">
      <c r="A107" s="39"/>
      <c r="B107" s="40"/>
      <c r="C107" s="223" t="s">
        <v>514</v>
      </c>
      <c r="D107" s="224" t="s">
        <v>514</v>
      </c>
      <c r="E107" s="225" t="s">
        <v>3</v>
      </c>
      <c r="F107" s="226">
        <v>2262.547</v>
      </c>
      <c r="G107" s="39"/>
      <c r="H107" s="40"/>
    </row>
    <row r="108" spans="1:8" s="2" customFormat="1" ht="16.8" customHeight="1">
      <c r="A108" s="39"/>
      <c r="B108" s="40"/>
      <c r="C108" s="227" t="s">
        <v>3</v>
      </c>
      <c r="D108" s="227" t="s">
        <v>512</v>
      </c>
      <c r="E108" s="20" t="s">
        <v>3</v>
      </c>
      <c r="F108" s="228">
        <v>0</v>
      </c>
      <c r="G108" s="39"/>
      <c r="H108" s="40"/>
    </row>
    <row r="109" spans="1:8" s="2" customFormat="1" ht="16.8" customHeight="1">
      <c r="A109" s="39"/>
      <c r="B109" s="40"/>
      <c r="C109" s="227" t="s">
        <v>3</v>
      </c>
      <c r="D109" s="227" t="s">
        <v>513</v>
      </c>
      <c r="E109" s="20" t="s">
        <v>3</v>
      </c>
      <c r="F109" s="228">
        <v>2262.547</v>
      </c>
      <c r="G109" s="39"/>
      <c r="H109" s="40"/>
    </row>
    <row r="110" spans="1:8" s="2" customFormat="1" ht="16.8" customHeight="1">
      <c r="A110" s="39"/>
      <c r="B110" s="40"/>
      <c r="C110" s="227" t="s">
        <v>514</v>
      </c>
      <c r="D110" s="227" t="s">
        <v>176</v>
      </c>
      <c r="E110" s="20" t="s">
        <v>3</v>
      </c>
      <c r="F110" s="228">
        <v>2262.547</v>
      </c>
      <c r="G110" s="39"/>
      <c r="H110" s="40"/>
    </row>
    <row r="111" spans="1:8" s="2" customFormat="1" ht="16.8" customHeight="1">
      <c r="A111" s="39"/>
      <c r="B111" s="40"/>
      <c r="C111" s="223" t="s">
        <v>103</v>
      </c>
      <c r="D111" s="224" t="s">
        <v>103</v>
      </c>
      <c r="E111" s="225" t="s">
        <v>3</v>
      </c>
      <c r="F111" s="226">
        <v>64.25</v>
      </c>
      <c r="G111" s="39"/>
      <c r="H111" s="40"/>
    </row>
    <row r="112" spans="1:8" s="2" customFormat="1" ht="16.8" customHeight="1">
      <c r="A112" s="39"/>
      <c r="B112" s="40"/>
      <c r="C112" s="227" t="s">
        <v>103</v>
      </c>
      <c r="D112" s="227" t="s">
        <v>305</v>
      </c>
      <c r="E112" s="20" t="s">
        <v>3</v>
      </c>
      <c r="F112" s="228">
        <v>64.25</v>
      </c>
      <c r="G112" s="39"/>
      <c r="H112" s="40"/>
    </row>
    <row r="113" spans="1:8" s="2" customFormat="1" ht="16.8" customHeight="1">
      <c r="A113" s="39"/>
      <c r="B113" s="40"/>
      <c r="C113" s="229" t="s">
        <v>609</v>
      </c>
      <c r="D113" s="39"/>
      <c r="E113" s="39"/>
      <c r="F113" s="39"/>
      <c r="G113" s="39"/>
      <c r="H113" s="40"/>
    </row>
    <row r="114" spans="1:8" s="2" customFormat="1" ht="16.8" customHeight="1">
      <c r="A114" s="39"/>
      <c r="B114" s="40"/>
      <c r="C114" s="227" t="s">
        <v>302</v>
      </c>
      <c r="D114" s="227" t="s">
        <v>633</v>
      </c>
      <c r="E114" s="20" t="s">
        <v>150</v>
      </c>
      <c r="F114" s="228">
        <v>64.25</v>
      </c>
      <c r="G114" s="39"/>
      <c r="H114" s="40"/>
    </row>
    <row r="115" spans="1:8" s="2" customFormat="1" ht="16.8" customHeight="1">
      <c r="A115" s="39"/>
      <c r="B115" s="40"/>
      <c r="C115" s="227" t="s">
        <v>297</v>
      </c>
      <c r="D115" s="227" t="s">
        <v>628</v>
      </c>
      <c r="E115" s="20" t="s">
        <v>150</v>
      </c>
      <c r="F115" s="228">
        <v>349.6</v>
      </c>
      <c r="G115" s="39"/>
      <c r="H115" s="40"/>
    </row>
    <row r="116" spans="1:8" s="2" customFormat="1" ht="16.8" customHeight="1">
      <c r="A116" s="39"/>
      <c r="B116" s="40"/>
      <c r="C116" s="227" t="s">
        <v>312</v>
      </c>
      <c r="D116" s="227" t="s">
        <v>634</v>
      </c>
      <c r="E116" s="20" t="s">
        <v>150</v>
      </c>
      <c r="F116" s="228">
        <v>64.25</v>
      </c>
      <c r="G116" s="39"/>
      <c r="H116" s="40"/>
    </row>
    <row r="117" spans="1:8" s="2" customFormat="1" ht="16.8" customHeight="1">
      <c r="A117" s="39"/>
      <c r="B117" s="40"/>
      <c r="C117" s="227" t="s">
        <v>316</v>
      </c>
      <c r="D117" s="227" t="s">
        <v>616</v>
      </c>
      <c r="E117" s="20" t="s">
        <v>150</v>
      </c>
      <c r="F117" s="228">
        <v>44.419</v>
      </c>
      <c r="G117" s="39"/>
      <c r="H117" s="40"/>
    </row>
    <row r="118" spans="1:8" s="2" customFormat="1" ht="16.8" customHeight="1">
      <c r="A118" s="39"/>
      <c r="B118" s="40"/>
      <c r="C118" s="227" t="s">
        <v>341</v>
      </c>
      <c r="D118" s="227" t="s">
        <v>635</v>
      </c>
      <c r="E118" s="20" t="s">
        <v>150</v>
      </c>
      <c r="F118" s="228">
        <v>64.25</v>
      </c>
      <c r="G118" s="39"/>
      <c r="H118" s="40"/>
    </row>
    <row r="119" spans="1:8" s="2" customFormat="1" ht="16.8" customHeight="1">
      <c r="A119" s="39"/>
      <c r="B119" s="40"/>
      <c r="C119" s="227" t="s">
        <v>345</v>
      </c>
      <c r="D119" s="227" t="s">
        <v>346</v>
      </c>
      <c r="E119" s="20" t="s">
        <v>150</v>
      </c>
      <c r="F119" s="228">
        <v>67.463</v>
      </c>
      <c r="G119" s="39"/>
      <c r="H119" s="40"/>
    </row>
    <row r="120" spans="1:8" s="2" customFormat="1" ht="7.4" customHeight="1">
      <c r="A120" s="39"/>
      <c r="B120" s="56"/>
      <c r="C120" s="57"/>
      <c r="D120" s="57"/>
      <c r="E120" s="57"/>
      <c r="F120" s="57"/>
      <c r="G120" s="57"/>
      <c r="H120" s="40"/>
    </row>
    <row r="121" spans="1:8" s="2" customFormat="1" ht="12">
      <c r="A121" s="39"/>
      <c r="B121" s="39"/>
      <c r="C121" s="39"/>
      <c r="D121" s="39"/>
      <c r="E121" s="39"/>
      <c r="F121" s="39"/>
      <c r="G121" s="39"/>
      <c r="H121" s="39"/>
    </row>
  </sheetData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0" customWidth="1"/>
    <col min="2" max="2" width="1.7109375" style="230" customWidth="1"/>
    <col min="3" max="4" width="5.00390625" style="230" customWidth="1"/>
    <col min="5" max="5" width="11.7109375" style="230" customWidth="1"/>
    <col min="6" max="6" width="9.140625" style="230" customWidth="1"/>
    <col min="7" max="7" width="5.00390625" style="230" customWidth="1"/>
    <col min="8" max="8" width="77.8515625" style="230" customWidth="1"/>
    <col min="9" max="10" width="20.00390625" style="230" customWidth="1"/>
    <col min="11" max="11" width="1.7109375" style="230" customWidth="1"/>
  </cols>
  <sheetData>
    <row r="1" s="1" customFormat="1" ht="37.5" customHeight="1"/>
    <row r="2" spans="2:11" s="1" customFormat="1" ht="7.5" customHeight="1">
      <c r="B2" s="231"/>
      <c r="C2" s="232"/>
      <c r="D2" s="232"/>
      <c r="E2" s="232"/>
      <c r="F2" s="232"/>
      <c r="G2" s="232"/>
      <c r="H2" s="232"/>
      <c r="I2" s="232"/>
      <c r="J2" s="232"/>
      <c r="K2" s="233"/>
    </row>
    <row r="3" spans="2:11" s="17" customFormat="1" ht="45" customHeight="1">
      <c r="B3" s="234"/>
      <c r="C3" s="235" t="s">
        <v>636</v>
      </c>
      <c r="D3" s="235"/>
      <c r="E3" s="235"/>
      <c r="F3" s="235"/>
      <c r="G3" s="235"/>
      <c r="H3" s="235"/>
      <c r="I3" s="235"/>
      <c r="J3" s="235"/>
      <c r="K3" s="236"/>
    </row>
    <row r="4" spans="2:11" s="1" customFormat="1" ht="25.5" customHeight="1">
      <c r="B4" s="237"/>
      <c r="C4" s="238" t="s">
        <v>637</v>
      </c>
      <c r="D4" s="238"/>
      <c r="E4" s="238"/>
      <c r="F4" s="238"/>
      <c r="G4" s="238"/>
      <c r="H4" s="238"/>
      <c r="I4" s="238"/>
      <c r="J4" s="238"/>
      <c r="K4" s="239"/>
    </row>
    <row r="5" spans="2:11" s="1" customFormat="1" ht="5.25" customHeight="1">
      <c r="B5" s="237"/>
      <c r="C5" s="240"/>
      <c r="D5" s="240"/>
      <c r="E5" s="240"/>
      <c r="F5" s="240"/>
      <c r="G5" s="240"/>
      <c r="H5" s="240"/>
      <c r="I5" s="240"/>
      <c r="J5" s="240"/>
      <c r="K5" s="239"/>
    </row>
    <row r="6" spans="2:11" s="1" customFormat="1" ht="15" customHeight="1">
      <c r="B6" s="237"/>
      <c r="C6" s="241" t="s">
        <v>638</v>
      </c>
      <c r="D6" s="241"/>
      <c r="E6" s="241"/>
      <c r="F6" s="241"/>
      <c r="G6" s="241"/>
      <c r="H6" s="241"/>
      <c r="I6" s="241"/>
      <c r="J6" s="241"/>
      <c r="K6" s="239"/>
    </row>
    <row r="7" spans="2:11" s="1" customFormat="1" ht="15" customHeight="1">
      <c r="B7" s="242"/>
      <c r="C7" s="241" t="s">
        <v>639</v>
      </c>
      <c r="D7" s="241"/>
      <c r="E7" s="241"/>
      <c r="F7" s="241"/>
      <c r="G7" s="241"/>
      <c r="H7" s="241"/>
      <c r="I7" s="241"/>
      <c r="J7" s="241"/>
      <c r="K7" s="239"/>
    </row>
    <row r="8" spans="2:11" s="1" customFormat="1" ht="12.75" customHeight="1">
      <c r="B8" s="242"/>
      <c r="C8" s="241"/>
      <c r="D8" s="241"/>
      <c r="E8" s="241"/>
      <c r="F8" s="241"/>
      <c r="G8" s="241"/>
      <c r="H8" s="241"/>
      <c r="I8" s="241"/>
      <c r="J8" s="241"/>
      <c r="K8" s="239"/>
    </row>
    <row r="9" spans="2:11" s="1" customFormat="1" ht="15" customHeight="1">
      <c r="B9" s="242"/>
      <c r="C9" s="241" t="s">
        <v>640</v>
      </c>
      <c r="D9" s="241"/>
      <c r="E9" s="241"/>
      <c r="F9" s="241"/>
      <c r="G9" s="241"/>
      <c r="H9" s="241"/>
      <c r="I9" s="241"/>
      <c r="J9" s="241"/>
      <c r="K9" s="239"/>
    </row>
    <row r="10" spans="2:11" s="1" customFormat="1" ht="15" customHeight="1">
      <c r="B10" s="242"/>
      <c r="C10" s="241"/>
      <c r="D10" s="241" t="s">
        <v>641</v>
      </c>
      <c r="E10" s="241"/>
      <c r="F10" s="241"/>
      <c r="G10" s="241"/>
      <c r="H10" s="241"/>
      <c r="I10" s="241"/>
      <c r="J10" s="241"/>
      <c r="K10" s="239"/>
    </row>
    <row r="11" spans="2:11" s="1" customFormat="1" ht="15" customHeight="1">
      <c r="B11" s="242"/>
      <c r="C11" s="243"/>
      <c r="D11" s="241" t="s">
        <v>642</v>
      </c>
      <c r="E11" s="241"/>
      <c r="F11" s="241"/>
      <c r="G11" s="241"/>
      <c r="H11" s="241"/>
      <c r="I11" s="241"/>
      <c r="J11" s="241"/>
      <c r="K11" s="239"/>
    </row>
    <row r="12" spans="2:11" s="1" customFormat="1" ht="15" customHeight="1">
      <c r="B12" s="242"/>
      <c r="C12" s="243"/>
      <c r="D12" s="241"/>
      <c r="E12" s="241"/>
      <c r="F12" s="241"/>
      <c r="G12" s="241"/>
      <c r="H12" s="241"/>
      <c r="I12" s="241"/>
      <c r="J12" s="241"/>
      <c r="K12" s="239"/>
    </row>
    <row r="13" spans="2:11" s="1" customFormat="1" ht="15" customHeight="1">
      <c r="B13" s="242"/>
      <c r="C13" s="243"/>
      <c r="D13" s="244" t="s">
        <v>643</v>
      </c>
      <c r="E13" s="241"/>
      <c r="F13" s="241"/>
      <c r="G13" s="241"/>
      <c r="H13" s="241"/>
      <c r="I13" s="241"/>
      <c r="J13" s="241"/>
      <c r="K13" s="239"/>
    </row>
    <row r="14" spans="2:11" s="1" customFormat="1" ht="12.75" customHeight="1">
      <c r="B14" s="242"/>
      <c r="C14" s="243"/>
      <c r="D14" s="243"/>
      <c r="E14" s="243"/>
      <c r="F14" s="243"/>
      <c r="G14" s="243"/>
      <c r="H14" s="243"/>
      <c r="I14" s="243"/>
      <c r="J14" s="243"/>
      <c r="K14" s="239"/>
    </row>
    <row r="15" spans="2:11" s="1" customFormat="1" ht="15" customHeight="1">
      <c r="B15" s="242"/>
      <c r="C15" s="243"/>
      <c r="D15" s="241" t="s">
        <v>644</v>
      </c>
      <c r="E15" s="241"/>
      <c r="F15" s="241"/>
      <c r="G15" s="241"/>
      <c r="H15" s="241"/>
      <c r="I15" s="241"/>
      <c r="J15" s="241"/>
      <c r="K15" s="239"/>
    </row>
    <row r="16" spans="2:11" s="1" customFormat="1" ht="15" customHeight="1">
      <c r="B16" s="242"/>
      <c r="C16" s="243"/>
      <c r="D16" s="241" t="s">
        <v>645</v>
      </c>
      <c r="E16" s="241"/>
      <c r="F16" s="241"/>
      <c r="G16" s="241"/>
      <c r="H16" s="241"/>
      <c r="I16" s="241"/>
      <c r="J16" s="241"/>
      <c r="K16" s="239"/>
    </row>
    <row r="17" spans="2:11" s="1" customFormat="1" ht="15" customHeight="1">
      <c r="B17" s="242"/>
      <c r="C17" s="243"/>
      <c r="D17" s="241" t="s">
        <v>646</v>
      </c>
      <c r="E17" s="241"/>
      <c r="F17" s="241"/>
      <c r="G17" s="241"/>
      <c r="H17" s="241"/>
      <c r="I17" s="241"/>
      <c r="J17" s="241"/>
      <c r="K17" s="239"/>
    </row>
    <row r="18" spans="2:11" s="1" customFormat="1" ht="15" customHeight="1">
      <c r="B18" s="242"/>
      <c r="C18" s="243"/>
      <c r="D18" s="243"/>
      <c r="E18" s="245" t="s">
        <v>79</v>
      </c>
      <c r="F18" s="241" t="s">
        <v>647</v>
      </c>
      <c r="G18" s="241"/>
      <c r="H18" s="241"/>
      <c r="I18" s="241"/>
      <c r="J18" s="241"/>
      <c r="K18" s="239"/>
    </row>
    <row r="19" spans="2:11" s="1" customFormat="1" ht="15" customHeight="1">
      <c r="B19" s="242"/>
      <c r="C19" s="243"/>
      <c r="D19" s="243"/>
      <c r="E19" s="245" t="s">
        <v>648</v>
      </c>
      <c r="F19" s="241" t="s">
        <v>649</v>
      </c>
      <c r="G19" s="241"/>
      <c r="H19" s="241"/>
      <c r="I19" s="241"/>
      <c r="J19" s="241"/>
      <c r="K19" s="239"/>
    </row>
    <row r="20" spans="2:11" s="1" customFormat="1" ht="15" customHeight="1">
      <c r="B20" s="242"/>
      <c r="C20" s="243"/>
      <c r="D20" s="243"/>
      <c r="E20" s="245" t="s">
        <v>650</v>
      </c>
      <c r="F20" s="241" t="s">
        <v>651</v>
      </c>
      <c r="G20" s="241"/>
      <c r="H20" s="241"/>
      <c r="I20" s="241"/>
      <c r="J20" s="241"/>
      <c r="K20" s="239"/>
    </row>
    <row r="21" spans="2:11" s="1" customFormat="1" ht="15" customHeight="1">
      <c r="B21" s="242"/>
      <c r="C21" s="243"/>
      <c r="D21" s="243"/>
      <c r="E21" s="245" t="s">
        <v>652</v>
      </c>
      <c r="F21" s="241" t="s">
        <v>653</v>
      </c>
      <c r="G21" s="241"/>
      <c r="H21" s="241"/>
      <c r="I21" s="241"/>
      <c r="J21" s="241"/>
      <c r="K21" s="239"/>
    </row>
    <row r="22" spans="2:11" s="1" customFormat="1" ht="15" customHeight="1">
      <c r="B22" s="242"/>
      <c r="C22" s="243"/>
      <c r="D22" s="243"/>
      <c r="E22" s="245" t="s">
        <v>654</v>
      </c>
      <c r="F22" s="241" t="s">
        <v>655</v>
      </c>
      <c r="G22" s="241"/>
      <c r="H22" s="241"/>
      <c r="I22" s="241"/>
      <c r="J22" s="241"/>
      <c r="K22" s="239"/>
    </row>
    <row r="23" spans="2:11" s="1" customFormat="1" ht="15" customHeight="1">
      <c r="B23" s="242"/>
      <c r="C23" s="243"/>
      <c r="D23" s="243"/>
      <c r="E23" s="245" t="s">
        <v>656</v>
      </c>
      <c r="F23" s="241" t="s">
        <v>657</v>
      </c>
      <c r="G23" s="241"/>
      <c r="H23" s="241"/>
      <c r="I23" s="241"/>
      <c r="J23" s="241"/>
      <c r="K23" s="239"/>
    </row>
    <row r="24" spans="2:11" s="1" customFormat="1" ht="12.75" customHeight="1">
      <c r="B24" s="242"/>
      <c r="C24" s="243"/>
      <c r="D24" s="243"/>
      <c r="E24" s="243"/>
      <c r="F24" s="243"/>
      <c r="G24" s="243"/>
      <c r="H24" s="243"/>
      <c r="I24" s="243"/>
      <c r="J24" s="243"/>
      <c r="K24" s="239"/>
    </row>
    <row r="25" spans="2:11" s="1" customFormat="1" ht="15" customHeight="1">
      <c r="B25" s="242"/>
      <c r="C25" s="241" t="s">
        <v>658</v>
      </c>
      <c r="D25" s="241"/>
      <c r="E25" s="241"/>
      <c r="F25" s="241"/>
      <c r="G25" s="241"/>
      <c r="H25" s="241"/>
      <c r="I25" s="241"/>
      <c r="J25" s="241"/>
      <c r="K25" s="239"/>
    </row>
    <row r="26" spans="2:11" s="1" customFormat="1" ht="15" customHeight="1">
      <c r="B26" s="242"/>
      <c r="C26" s="241" t="s">
        <v>659</v>
      </c>
      <c r="D26" s="241"/>
      <c r="E26" s="241"/>
      <c r="F26" s="241"/>
      <c r="G26" s="241"/>
      <c r="H26" s="241"/>
      <c r="I26" s="241"/>
      <c r="J26" s="241"/>
      <c r="K26" s="239"/>
    </row>
    <row r="27" spans="2:11" s="1" customFormat="1" ht="15" customHeight="1">
      <c r="B27" s="242"/>
      <c r="C27" s="241"/>
      <c r="D27" s="241" t="s">
        <v>660</v>
      </c>
      <c r="E27" s="241"/>
      <c r="F27" s="241"/>
      <c r="G27" s="241"/>
      <c r="H27" s="241"/>
      <c r="I27" s="241"/>
      <c r="J27" s="241"/>
      <c r="K27" s="239"/>
    </row>
    <row r="28" spans="2:11" s="1" customFormat="1" ht="15" customHeight="1">
      <c r="B28" s="242"/>
      <c r="C28" s="243"/>
      <c r="D28" s="241" t="s">
        <v>661</v>
      </c>
      <c r="E28" s="241"/>
      <c r="F28" s="241"/>
      <c r="G28" s="241"/>
      <c r="H28" s="241"/>
      <c r="I28" s="241"/>
      <c r="J28" s="241"/>
      <c r="K28" s="239"/>
    </row>
    <row r="29" spans="2:11" s="1" customFormat="1" ht="12.75" customHeight="1">
      <c r="B29" s="242"/>
      <c r="C29" s="243"/>
      <c r="D29" s="243"/>
      <c r="E29" s="243"/>
      <c r="F29" s="243"/>
      <c r="G29" s="243"/>
      <c r="H29" s="243"/>
      <c r="I29" s="243"/>
      <c r="J29" s="243"/>
      <c r="K29" s="239"/>
    </row>
    <row r="30" spans="2:11" s="1" customFormat="1" ht="15" customHeight="1">
      <c r="B30" s="242"/>
      <c r="C30" s="243"/>
      <c r="D30" s="241" t="s">
        <v>662</v>
      </c>
      <c r="E30" s="241"/>
      <c r="F30" s="241"/>
      <c r="G30" s="241"/>
      <c r="H30" s="241"/>
      <c r="I30" s="241"/>
      <c r="J30" s="241"/>
      <c r="K30" s="239"/>
    </row>
    <row r="31" spans="2:11" s="1" customFormat="1" ht="15" customHeight="1">
      <c r="B31" s="242"/>
      <c r="C31" s="243"/>
      <c r="D31" s="241" t="s">
        <v>663</v>
      </c>
      <c r="E31" s="241"/>
      <c r="F31" s="241"/>
      <c r="G31" s="241"/>
      <c r="H31" s="241"/>
      <c r="I31" s="241"/>
      <c r="J31" s="241"/>
      <c r="K31" s="239"/>
    </row>
    <row r="32" spans="2:11" s="1" customFormat="1" ht="12.75" customHeight="1">
      <c r="B32" s="242"/>
      <c r="C32" s="243"/>
      <c r="D32" s="243"/>
      <c r="E32" s="243"/>
      <c r="F32" s="243"/>
      <c r="G32" s="243"/>
      <c r="H32" s="243"/>
      <c r="I32" s="243"/>
      <c r="J32" s="243"/>
      <c r="K32" s="239"/>
    </row>
    <row r="33" spans="2:11" s="1" customFormat="1" ht="15" customHeight="1">
      <c r="B33" s="242"/>
      <c r="C33" s="243"/>
      <c r="D33" s="241" t="s">
        <v>664</v>
      </c>
      <c r="E33" s="241"/>
      <c r="F33" s="241"/>
      <c r="G33" s="241"/>
      <c r="H33" s="241"/>
      <c r="I33" s="241"/>
      <c r="J33" s="241"/>
      <c r="K33" s="239"/>
    </row>
    <row r="34" spans="2:11" s="1" customFormat="1" ht="15" customHeight="1">
      <c r="B34" s="242"/>
      <c r="C34" s="243"/>
      <c r="D34" s="241" t="s">
        <v>665</v>
      </c>
      <c r="E34" s="241"/>
      <c r="F34" s="241"/>
      <c r="G34" s="241"/>
      <c r="H34" s="241"/>
      <c r="I34" s="241"/>
      <c r="J34" s="241"/>
      <c r="K34" s="239"/>
    </row>
    <row r="35" spans="2:11" s="1" customFormat="1" ht="15" customHeight="1">
      <c r="B35" s="242"/>
      <c r="C35" s="243"/>
      <c r="D35" s="241" t="s">
        <v>666</v>
      </c>
      <c r="E35" s="241"/>
      <c r="F35" s="241"/>
      <c r="G35" s="241"/>
      <c r="H35" s="241"/>
      <c r="I35" s="241"/>
      <c r="J35" s="241"/>
      <c r="K35" s="239"/>
    </row>
    <row r="36" spans="2:11" s="1" customFormat="1" ht="15" customHeight="1">
      <c r="B36" s="242"/>
      <c r="C36" s="243"/>
      <c r="D36" s="241"/>
      <c r="E36" s="244" t="s">
        <v>131</v>
      </c>
      <c r="F36" s="241"/>
      <c r="G36" s="241" t="s">
        <v>667</v>
      </c>
      <c r="H36" s="241"/>
      <c r="I36" s="241"/>
      <c r="J36" s="241"/>
      <c r="K36" s="239"/>
    </row>
    <row r="37" spans="2:11" s="1" customFormat="1" ht="30.75" customHeight="1">
      <c r="B37" s="242"/>
      <c r="C37" s="243"/>
      <c r="D37" s="241"/>
      <c r="E37" s="244" t="s">
        <v>668</v>
      </c>
      <c r="F37" s="241"/>
      <c r="G37" s="241" t="s">
        <v>669</v>
      </c>
      <c r="H37" s="241"/>
      <c r="I37" s="241"/>
      <c r="J37" s="241"/>
      <c r="K37" s="239"/>
    </row>
    <row r="38" spans="2:11" s="1" customFormat="1" ht="15" customHeight="1">
      <c r="B38" s="242"/>
      <c r="C38" s="243"/>
      <c r="D38" s="241"/>
      <c r="E38" s="244" t="s">
        <v>53</v>
      </c>
      <c r="F38" s="241"/>
      <c r="G38" s="241" t="s">
        <v>670</v>
      </c>
      <c r="H38" s="241"/>
      <c r="I38" s="241"/>
      <c r="J38" s="241"/>
      <c r="K38" s="239"/>
    </row>
    <row r="39" spans="2:11" s="1" customFormat="1" ht="15" customHeight="1">
      <c r="B39" s="242"/>
      <c r="C39" s="243"/>
      <c r="D39" s="241"/>
      <c r="E39" s="244" t="s">
        <v>54</v>
      </c>
      <c r="F39" s="241"/>
      <c r="G39" s="241" t="s">
        <v>671</v>
      </c>
      <c r="H39" s="241"/>
      <c r="I39" s="241"/>
      <c r="J39" s="241"/>
      <c r="K39" s="239"/>
    </row>
    <row r="40" spans="2:11" s="1" customFormat="1" ht="15" customHeight="1">
      <c r="B40" s="242"/>
      <c r="C40" s="243"/>
      <c r="D40" s="241"/>
      <c r="E40" s="244" t="s">
        <v>132</v>
      </c>
      <c r="F40" s="241"/>
      <c r="G40" s="241" t="s">
        <v>672</v>
      </c>
      <c r="H40" s="241"/>
      <c r="I40" s="241"/>
      <c r="J40" s="241"/>
      <c r="K40" s="239"/>
    </row>
    <row r="41" spans="2:11" s="1" customFormat="1" ht="15" customHeight="1">
      <c r="B41" s="242"/>
      <c r="C41" s="243"/>
      <c r="D41" s="241"/>
      <c r="E41" s="244" t="s">
        <v>133</v>
      </c>
      <c r="F41" s="241"/>
      <c r="G41" s="241" t="s">
        <v>673</v>
      </c>
      <c r="H41" s="241"/>
      <c r="I41" s="241"/>
      <c r="J41" s="241"/>
      <c r="K41" s="239"/>
    </row>
    <row r="42" spans="2:11" s="1" customFormat="1" ht="15" customHeight="1">
      <c r="B42" s="242"/>
      <c r="C42" s="243"/>
      <c r="D42" s="241"/>
      <c r="E42" s="244" t="s">
        <v>674</v>
      </c>
      <c r="F42" s="241"/>
      <c r="G42" s="241" t="s">
        <v>675</v>
      </c>
      <c r="H42" s="241"/>
      <c r="I42" s="241"/>
      <c r="J42" s="241"/>
      <c r="K42" s="239"/>
    </row>
    <row r="43" spans="2:11" s="1" customFormat="1" ht="15" customHeight="1">
      <c r="B43" s="242"/>
      <c r="C43" s="243"/>
      <c r="D43" s="241"/>
      <c r="E43" s="244"/>
      <c r="F43" s="241"/>
      <c r="G43" s="241" t="s">
        <v>676</v>
      </c>
      <c r="H43" s="241"/>
      <c r="I43" s="241"/>
      <c r="J43" s="241"/>
      <c r="K43" s="239"/>
    </row>
    <row r="44" spans="2:11" s="1" customFormat="1" ht="15" customHeight="1">
      <c r="B44" s="242"/>
      <c r="C44" s="243"/>
      <c r="D44" s="241"/>
      <c r="E44" s="244" t="s">
        <v>677</v>
      </c>
      <c r="F44" s="241"/>
      <c r="G44" s="241" t="s">
        <v>678</v>
      </c>
      <c r="H44" s="241"/>
      <c r="I44" s="241"/>
      <c r="J44" s="241"/>
      <c r="K44" s="239"/>
    </row>
    <row r="45" spans="2:11" s="1" customFormat="1" ht="15" customHeight="1">
      <c r="B45" s="242"/>
      <c r="C45" s="243"/>
      <c r="D45" s="241"/>
      <c r="E45" s="244" t="s">
        <v>135</v>
      </c>
      <c r="F45" s="241"/>
      <c r="G45" s="241" t="s">
        <v>679</v>
      </c>
      <c r="H45" s="241"/>
      <c r="I45" s="241"/>
      <c r="J45" s="241"/>
      <c r="K45" s="239"/>
    </row>
    <row r="46" spans="2:11" s="1" customFormat="1" ht="12.75" customHeight="1">
      <c r="B46" s="242"/>
      <c r="C46" s="243"/>
      <c r="D46" s="241"/>
      <c r="E46" s="241"/>
      <c r="F46" s="241"/>
      <c r="G46" s="241"/>
      <c r="H46" s="241"/>
      <c r="I46" s="241"/>
      <c r="J46" s="241"/>
      <c r="K46" s="239"/>
    </row>
    <row r="47" spans="2:11" s="1" customFormat="1" ht="15" customHeight="1">
      <c r="B47" s="242"/>
      <c r="C47" s="243"/>
      <c r="D47" s="241" t="s">
        <v>680</v>
      </c>
      <c r="E47" s="241"/>
      <c r="F47" s="241"/>
      <c r="G47" s="241"/>
      <c r="H47" s="241"/>
      <c r="I47" s="241"/>
      <c r="J47" s="241"/>
      <c r="K47" s="239"/>
    </row>
    <row r="48" spans="2:11" s="1" customFormat="1" ht="15" customHeight="1">
      <c r="B48" s="242"/>
      <c r="C48" s="243"/>
      <c r="D48" s="243"/>
      <c r="E48" s="241" t="s">
        <v>681</v>
      </c>
      <c r="F48" s="241"/>
      <c r="G48" s="241"/>
      <c r="H48" s="241"/>
      <c r="I48" s="241"/>
      <c r="J48" s="241"/>
      <c r="K48" s="239"/>
    </row>
    <row r="49" spans="2:11" s="1" customFormat="1" ht="15" customHeight="1">
      <c r="B49" s="242"/>
      <c r="C49" s="243"/>
      <c r="D49" s="243"/>
      <c r="E49" s="241" t="s">
        <v>682</v>
      </c>
      <c r="F49" s="241"/>
      <c r="G49" s="241"/>
      <c r="H49" s="241"/>
      <c r="I49" s="241"/>
      <c r="J49" s="241"/>
      <c r="K49" s="239"/>
    </row>
    <row r="50" spans="2:11" s="1" customFormat="1" ht="15" customHeight="1">
      <c r="B50" s="242"/>
      <c r="C50" s="243"/>
      <c r="D50" s="243"/>
      <c r="E50" s="241" t="s">
        <v>683</v>
      </c>
      <c r="F50" s="241"/>
      <c r="G50" s="241"/>
      <c r="H50" s="241"/>
      <c r="I50" s="241"/>
      <c r="J50" s="241"/>
      <c r="K50" s="239"/>
    </row>
    <row r="51" spans="2:11" s="1" customFormat="1" ht="15" customHeight="1">
      <c r="B51" s="242"/>
      <c r="C51" s="243"/>
      <c r="D51" s="241" t="s">
        <v>684</v>
      </c>
      <c r="E51" s="241"/>
      <c r="F51" s="241"/>
      <c r="G51" s="241"/>
      <c r="H51" s="241"/>
      <c r="I51" s="241"/>
      <c r="J51" s="241"/>
      <c r="K51" s="239"/>
    </row>
    <row r="52" spans="2:11" s="1" customFormat="1" ht="25.5" customHeight="1">
      <c r="B52" s="237"/>
      <c r="C52" s="238" t="s">
        <v>685</v>
      </c>
      <c r="D52" s="238"/>
      <c r="E52" s="238"/>
      <c r="F52" s="238"/>
      <c r="G52" s="238"/>
      <c r="H52" s="238"/>
      <c r="I52" s="238"/>
      <c r="J52" s="238"/>
      <c r="K52" s="239"/>
    </row>
    <row r="53" spans="2:11" s="1" customFormat="1" ht="5.25" customHeight="1">
      <c r="B53" s="237"/>
      <c r="C53" s="240"/>
      <c r="D53" s="240"/>
      <c r="E53" s="240"/>
      <c r="F53" s="240"/>
      <c r="G53" s="240"/>
      <c r="H53" s="240"/>
      <c r="I53" s="240"/>
      <c r="J53" s="240"/>
      <c r="K53" s="239"/>
    </row>
    <row r="54" spans="2:11" s="1" customFormat="1" ht="15" customHeight="1">
      <c r="B54" s="237"/>
      <c r="C54" s="241" t="s">
        <v>686</v>
      </c>
      <c r="D54" s="241"/>
      <c r="E54" s="241"/>
      <c r="F54" s="241"/>
      <c r="G54" s="241"/>
      <c r="H54" s="241"/>
      <c r="I54" s="241"/>
      <c r="J54" s="241"/>
      <c r="K54" s="239"/>
    </row>
    <row r="55" spans="2:11" s="1" customFormat="1" ht="15" customHeight="1">
      <c r="B55" s="237"/>
      <c r="C55" s="241" t="s">
        <v>687</v>
      </c>
      <c r="D55" s="241"/>
      <c r="E55" s="241"/>
      <c r="F55" s="241"/>
      <c r="G55" s="241"/>
      <c r="H55" s="241"/>
      <c r="I55" s="241"/>
      <c r="J55" s="241"/>
      <c r="K55" s="239"/>
    </row>
    <row r="56" spans="2:11" s="1" customFormat="1" ht="12.75" customHeight="1">
      <c r="B56" s="237"/>
      <c r="C56" s="241"/>
      <c r="D56" s="241"/>
      <c r="E56" s="241"/>
      <c r="F56" s="241"/>
      <c r="G56" s="241"/>
      <c r="H56" s="241"/>
      <c r="I56" s="241"/>
      <c r="J56" s="241"/>
      <c r="K56" s="239"/>
    </row>
    <row r="57" spans="2:11" s="1" customFormat="1" ht="15" customHeight="1">
      <c r="B57" s="237"/>
      <c r="C57" s="241" t="s">
        <v>688</v>
      </c>
      <c r="D57" s="241"/>
      <c r="E57" s="241"/>
      <c r="F57" s="241"/>
      <c r="G57" s="241"/>
      <c r="H57" s="241"/>
      <c r="I57" s="241"/>
      <c r="J57" s="241"/>
      <c r="K57" s="239"/>
    </row>
    <row r="58" spans="2:11" s="1" customFormat="1" ht="15" customHeight="1">
      <c r="B58" s="237"/>
      <c r="C58" s="243"/>
      <c r="D58" s="241" t="s">
        <v>689</v>
      </c>
      <c r="E58" s="241"/>
      <c r="F58" s="241"/>
      <c r="G58" s="241"/>
      <c r="H58" s="241"/>
      <c r="I58" s="241"/>
      <c r="J58" s="241"/>
      <c r="K58" s="239"/>
    </row>
    <row r="59" spans="2:11" s="1" customFormat="1" ht="15" customHeight="1">
      <c r="B59" s="237"/>
      <c r="C59" s="243"/>
      <c r="D59" s="241" t="s">
        <v>690</v>
      </c>
      <c r="E59" s="241"/>
      <c r="F59" s="241"/>
      <c r="G59" s="241"/>
      <c r="H59" s="241"/>
      <c r="I59" s="241"/>
      <c r="J59" s="241"/>
      <c r="K59" s="239"/>
    </row>
    <row r="60" spans="2:11" s="1" customFormat="1" ht="15" customHeight="1">
      <c r="B60" s="237"/>
      <c r="C60" s="243"/>
      <c r="D60" s="241" t="s">
        <v>691</v>
      </c>
      <c r="E60" s="241"/>
      <c r="F60" s="241"/>
      <c r="G60" s="241"/>
      <c r="H60" s="241"/>
      <c r="I60" s="241"/>
      <c r="J60" s="241"/>
      <c r="K60" s="239"/>
    </row>
    <row r="61" spans="2:11" s="1" customFormat="1" ht="15" customHeight="1">
      <c r="B61" s="237"/>
      <c r="C61" s="243"/>
      <c r="D61" s="241" t="s">
        <v>692</v>
      </c>
      <c r="E61" s="241"/>
      <c r="F61" s="241"/>
      <c r="G61" s="241"/>
      <c r="H61" s="241"/>
      <c r="I61" s="241"/>
      <c r="J61" s="241"/>
      <c r="K61" s="239"/>
    </row>
    <row r="62" spans="2:11" s="1" customFormat="1" ht="15" customHeight="1">
      <c r="B62" s="237"/>
      <c r="C62" s="243"/>
      <c r="D62" s="246" t="s">
        <v>693</v>
      </c>
      <c r="E62" s="246"/>
      <c r="F62" s="246"/>
      <c r="G62" s="246"/>
      <c r="H62" s="246"/>
      <c r="I62" s="246"/>
      <c r="J62" s="246"/>
      <c r="K62" s="239"/>
    </row>
    <row r="63" spans="2:11" s="1" customFormat="1" ht="15" customHeight="1">
      <c r="B63" s="237"/>
      <c r="C63" s="243"/>
      <c r="D63" s="241" t="s">
        <v>694</v>
      </c>
      <c r="E63" s="241"/>
      <c r="F63" s="241"/>
      <c r="G63" s="241"/>
      <c r="H63" s="241"/>
      <c r="I63" s="241"/>
      <c r="J63" s="241"/>
      <c r="K63" s="239"/>
    </row>
    <row r="64" spans="2:11" s="1" customFormat="1" ht="12.75" customHeight="1">
      <c r="B64" s="237"/>
      <c r="C64" s="243"/>
      <c r="D64" s="243"/>
      <c r="E64" s="247"/>
      <c r="F64" s="243"/>
      <c r="G64" s="243"/>
      <c r="H64" s="243"/>
      <c r="I64" s="243"/>
      <c r="J64" s="243"/>
      <c r="K64" s="239"/>
    </row>
    <row r="65" spans="2:11" s="1" customFormat="1" ht="15" customHeight="1">
      <c r="B65" s="237"/>
      <c r="C65" s="243"/>
      <c r="D65" s="241" t="s">
        <v>695</v>
      </c>
      <c r="E65" s="241"/>
      <c r="F65" s="241"/>
      <c r="G65" s="241"/>
      <c r="H65" s="241"/>
      <c r="I65" s="241"/>
      <c r="J65" s="241"/>
      <c r="K65" s="239"/>
    </row>
    <row r="66" spans="2:11" s="1" customFormat="1" ht="15" customHeight="1">
      <c r="B66" s="237"/>
      <c r="C66" s="243"/>
      <c r="D66" s="246" t="s">
        <v>696</v>
      </c>
      <c r="E66" s="246"/>
      <c r="F66" s="246"/>
      <c r="G66" s="246"/>
      <c r="H66" s="246"/>
      <c r="I66" s="246"/>
      <c r="J66" s="246"/>
      <c r="K66" s="239"/>
    </row>
    <row r="67" spans="2:11" s="1" customFormat="1" ht="15" customHeight="1">
      <c r="B67" s="237"/>
      <c r="C67" s="243"/>
      <c r="D67" s="241" t="s">
        <v>697</v>
      </c>
      <c r="E67" s="241"/>
      <c r="F67" s="241"/>
      <c r="G67" s="241"/>
      <c r="H67" s="241"/>
      <c r="I67" s="241"/>
      <c r="J67" s="241"/>
      <c r="K67" s="239"/>
    </row>
    <row r="68" spans="2:11" s="1" customFormat="1" ht="15" customHeight="1">
      <c r="B68" s="237"/>
      <c r="C68" s="243"/>
      <c r="D68" s="241" t="s">
        <v>698</v>
      </c>
      <c r="E68" s="241"/>
      <c r="F68" s="241"/>
      <c r="G68" s="241"/>
      <c r="H68" s="241"/>
      <c r="I68" s="241"/>
      <c r="J68" s="241"/>
      <c r="K68" s="239"/>
    </row>
    <row r="69" spans="2:11" s="1" customFormat="1" ht="15" customHeight="1">
      <c r="B69" s="237"/>
      <c r="C69" s="243"/>
      <c r="D69" s="241" t="s">
        <v>699</v>
      </c>
      <c r="E69" s="241"/>
      <c r="F69" s="241"/>
      <c r="G69" s="241"/>
      <c r="H69" s="241"/>
      <c r="I69" s="241"/>
      <c r="J69" s="241"/>
      <c r="K69" s="239"/>
    </row>
    <row r="70" spans="2:11" s="1" customFormat="1" ht="15" customHeight="1">
      <c r="B70" s="237"/>
      <c r="C70" s="243"/>
      <c r="D70" s="241" t="s">
        <v>700</v>
      </c>
      <c r="E70" s="241"/>
      <c r="F70" s="241"/>
      <c r="G70" s="241"/>
      <c r="H70" s="241"/>
      <c r="I70" s="241"/>
      <c r="J70" s="241"/>
      <c r="K70" s="239"/>
    </row>
    <row r="71" spans="2:11" s="1" customFormat="1" ht="12.75" customHeight="1">
      <c r="B71" s="248"/>
      <c r="C71" s="249"/>
      <c r="D71" s="249"/>
      <c r="E71" s="249"/>
      <c r="F71" s="249"/>
      <c r="G71" s="249"/>
      <c r="H71" s="249"/>
      <c r="I71" s="249"/>
      <c r="J71" s="249"/>
      <c r="K71" s="250"/>
    </row>
    <row r="72" spans="2:11" s="1" customFormat="1" ht="18.75" customHeight="1">
      <c r="B72" s="251"/>
      <c r="C72" s="251"/>
      <c r="D72" s="251"/>
      <c r="E72" s="251"/>
      <c r="F72" s="251"/>
      <c r="G72" s="251"/>
      <c r="H72" s="251"/>
      <c r="I72" s="251"/>
      <c r="J72" s="251"/>
      <c r="K72" s="252"/>
    </row>
    <row r="73" spans="2:11" s="1" customFormat="1" ht="18.75" customHeight="1">
      <c r="B73" s="252"/>
      <c r="C73" s="252"/>
      <c r="D73" s="252"/>
      <c r="E73" s="252"/>
      <c r="F73" s="252"/>
      <c r="G73" s="252"/>
      <c r="H73" s="252"/>
      <c r="I73" s="252"/>
      <c r="J73" s="252"/>
      <c r="K73" s="252"/>
    </row>
    <row r="74" spans="2:11" s="1" customFormat="1" ht="7.5" customHeight="1">
      <c r="B74" s="253"/>
      <c r="C74" s="254"/>
      <c r="D74" s="254"/>
      <c r="E74" s="254"/>
      <c r="F74" s="254"/>
      <c r="G74" s="254"/>
      <c r="H74" s="254"/>
      <c r="I74" s="254"/>
      <c r="J74" s="254"/>
      <c r="K74" s="255"/>
    </row>
    <row r="75" spans="2:11" s="1" customFormat="1" ht="45" customHeight="1">
      <c r="B75" s="256"/>
      <c r="C75" s="257" t="s">
        <v>701</v>
      </c>
      <c r="D75" s="257"/>
      <c r="E75" s="257"/>
      <c r="F75" s="257"/>
      <c r="G75" s="257"/>
      <c r="H75" s="257"/>
      <c r="I75" s="257"/>
      <c r="J75" s="257"/>
      <c r="K75" s="258"/>
    </row>
    <row r="76" spans="2:11" s="1" customFormat="1" ht="17.25" customHeight="1">
      <c r="B76" s="256"/>
      <c r="C76" s="259" t="s">
        <v>702</v>
      </c>
      <c r="D76" s="259"/>
      <c r="E76" s="259"/>
      <c r="F76" s="259" t="s">
        <v>703</v>
      </c>
      <c r="G76" s="260"/>
      <c r="H76" s="259" t="s">
        <v>54</v>
      </c>
      <c r="I76" s="259" t="s">
        <v>57</v>
      </c>
      <c r="J76" s="259" t="s">
        <v>704</v>
      </c>
      <c r="K76" s="258"/>
    </row>
    <row r="77" spans="2:11" s="1" customFormat="1" ht="17.25" customHeight="1">
      <c r="B77" s="256"/>
      <c r="C77" s="261" t="s">
        <v>705</v>
      </c>
      <c r="D77" s="261"/>
      <c r="E77" s="261"/>
      <c r="F77" s="262" t="s">
        <v>706</v>
      </c>
      <c r="G77" s="263"/>
      <c r="H77" s="261"/>
      <c r="I77" s="261"/>
      <c r="J77" s="261" t="s">
        <v>707</v>
      </c>
      <c r="K77" s="258"/>
    </row>
    <row r="78" spans="2:11" s="1" customFormat="1" ht="5.25" customHeight="1">
      <c r="B78" s="256"/>
      <c r="C78" s="264"/>
      <c r="D78" s="264"/>
      <c r="E78" s="264"/>
      <c r="F78" s="264"/>
      <c r="G78" s="265"/>
      <c r="H78" s="264"/>
      <c r="I78" s="264"/>
      <c r="J78" s="264"/>
      <c r="K78" s="258"/>
    </row>
    <row r="79" spans="2:11" s="1" customFormat="1" ht="15" customHeight="1">
      <c r="B79" s="256"/>
      <c r="C79" s="244" t="s">
        <v>53</v>
      </c>
      <c r="D79" s="266"/>
      <c r="E79" s="266"/>
      <c r="F79" s="267" t="s">
        <v>708</v>
      </c>
      <c r="G79" s="268"/>
      <c r="H79" s="244" t="s">
        <v>709</v>
      </c>
      <c r="I79" s="244" t="s">
        <v>710</v>
      </c>
      <c r="J79" s="244">
        <v>20</v>
      </c>
      <c r="K79" s="258"/>
    </row>
    <row r="80" spans="2:11" s="1" customFormat="1" ht="15" customHeight="1">
      <c r="B80" s="256"/>
      <c r="C80" s="244" t="s">
        <v>711</v>
      </c>
      <c r="D80" s="244"/>
      <c r="E80" s="244"/>
      <c r="F80" s="267" t="s">
        <v>708</v>
      </c>
      <c r="G80" s="268"/>
      <c r="H80" s="244" t="s">
        <v>712</v>
      </c>
      <c r="I80" s="244" t="s">
        <v>710</v>
      </c>
      <c r="J80" s="244">
        <v>120</v>
      </c>
      <c r="K80" s="258"/>
    </row>
    <row r="81" spans="2:11" s="1" customFormat="1" ht="15" customHeight="1">
      <c r="B81" s="269"/>
      <c r="C81" s="244" t="s">
        <v>713</v>
      </c>
      <c r="D81" s="244"/>
      <c r="E81" s="244"/>
      <c r="F81" s="267" t="s">
        <v>714</v>
      </c>
      <c r="G81" s="268"/>
      <c r="H81" s="244" t="s">
        <v>715</v>
      </c>
      <c r="I81" s="244" t="s">
        <v>710</v>
      </c>
      <c r="J81" s="244">
        <v>50</v>
      </c>
      <c r="K81" s="258"/>
    </row>
    <row r="82" spans="2:11" s="1" customFormat="1" ht="15" customHeight="1">
      <c r="B82" s="269"/>
      <c r="C82" s="244" t="s">
        <v>716</v>
      </c>
      <c r="D82" s="244"/>
      <c r="E82" s="244"/>
      <c r="F82" s="267" t="s">
        <v>708</v>
      </c>
      <c r="G82" s="268"/>
      <c r="H82" s="244" t="s">
        <v>717</v>
      </c>
      <c r="I82" s="244" t="s">
        <v>718</v>
      </c>
      <c r="J82" s="244"/>
      <c r="K82" s="258"/>
    </row>
    <row r="83" spans="2:11" s="1" customFormat="1" ht="15" customHeight="1">
      <c r="B83" s="269"/>
      <c r="C83" s="270" t="s">
        <v>719</v>
      </c>
      <c r="D83" s="270"/>
      <c r="E83" s="270"/>
      <c r="F83" s="271" t="s">
        <v>714</v>
      </c>
      <c r="G83" s="270"/>
      <c r="H83" s="270" t="s">
        <v>720</v>
      </c>
      <c r="I83" s="270" t="s">
        <v>710</v>
      </c>
      <c r="J83" s="270">
        <v>15</v>
      </c>
      <c r="K83" s="258"/>
    </row>
    <row r="84" spans="2:11" s="1" customFormat="1" ht="15" customHeight="1">
      <c r="B84" s="269"/>
      <c r="C84" s="270" t="s">
        <v>721</v>
      </c>
      <c r="D84" s="270"/>
      <c r="E84" s="270"/>
      <c r="F84" s="271" t="s">
        <v>714</v>
      </c>
      <c r="G84" s="270"/>
      <c r="H84" s="270" t="s">
        <v>722</v>
      </c>
      <c r="I84" s="270" t="s">
        <v>710</v>
      </c>
      <c r="J84" s="270">
        <v>15</v>
      </c>
      <c r="K84" s="258"/>
    </row>
    <row r="85" spans="2:11" s="1" customFormat="1" ht="15" customHeight="1">
      <c r="B85" s="269"/>
      <c r="C85" s="270" t="s">
        <v>723</v>
      </c>
      <c r="D85" s="270"/>
      <c r="E85" s="270"/>
      <c r="F85" s="271" t="s">
        <v>714</v>
      </c>
      <c r="G85" s="270"/>
      <c r="H85" s="270" t="s">
        <v>724</v>
      </c>
      <c r="I85" s="270" t="s">
        <v>710</v>
      </c>
      <c r="J85" s="270">
        <v>20</v>
      </c>
      <c r="K85" s="258"/>
    </row>
    <row r="86" spans="2:11" s="1" customFormat="1" ht="15" customHeight="1">
      <c r="B86" s="269"/>
      <c r="C86" s="270" t="s">
        <v>725</v>
      </c>
      <c r="D86" s="270"/>
      <c r="E86" s="270"/>
      <c r="F86" s="271" t="s">
        <v>714</v>
      </c>
      <c r="G86" s="270"/>
      <c r="H86" s="270" t="s">
        <v>726</v>
      </c>
      <c r="I86" s="270" t="s">
        <v>710</v>
      </c>
      <c r="J86" s="270">
        <v>20</v>
      </c>
      <c r="K86" s="258"/>
    </row>
    <row r="87" spans="2:11" s="1" customFormat="1" ht="15" customHeight="1">
      <c r="B87" s="269"/>
      <c r="C87" s="244" t="s">
        <v>727</v>
      </c>
      <c r="D87" s="244"/>
      <c r="E87" s="244"/>
      <c r="F87" s="267" t="s">
        <v>714</v>
      </c>
      <c r="G87" s="268"/>
      <c r="H87" s="244" t="s">
        <v>728</v>
      </c>
      <c r="I87" s="244" t="s">
        <v>710</v>
      </c>
      <c r="J87" s="244">
        <v>50</v>
      </c>
      <c r="K87" s="258"/>
    </row>
    <row r="88" spans="2:11" s="1" customFormat="1" ht="15" customHeight="1">
      <c r="B88" s="269"/>
      <c r="C88" s="244" t="s">
        <v>729</v>
      </c>
      <c r="D88" s="244"/>
      <c r="E88" s="244"/>
      <c r="F88" s="267" t="s">
        <v>714</v>
      </c>
      <c r="G88" s="268"/>
      <c r="H88" s="244" t="s">
        <v>730</v>
      </c>
      <c r="I88" s="244" t="s">
        <v>710</v>
      </c>
      <c r="J88" s="244">
        <v>20</v>
      </c>
      <c r="K88" s="258"/>
    </row>
    <row r="89" spans="2:11" s="1" customFormat="1" ht="15" customHeight="1">
      <c r="B89" s="269"/>
      <c r="C89" s="244" t="s">
        <v>731</v>
      </c>
      <c r="D89" s="244"/>
      <c r="E89" s="244"/>
      <c r="F89" s="267" t="s">
        <v>714</v>
      </c>
      <c r="G89" s="268"/>
      <c r="H89" s="244" t="s">
        <v>732</v>
      </c>
      <c r="I89" s="244" t="s">
        <v>710</v>
      </c>
      <c r="J89" s="244">
        <v>20</v>
      </c>
      <c r="K89" s="258"/>
    </row>
    <row r="90" spans="2:11" s="1" customFormat="1" ht="15" customHeight="1">
      <c r="B90" s="269"/>
      <c r="C90" s="244" t="s">
        <v>733</v>
      </c>
      <c r="D90" s="244"/>
      <c r="E90" s="244"/>
      <c r="F90" s="267" t="s">
        <v>714</v>
      </c>
      <c r="G90" s="268"/>
      <c r="H90" s="244" t="s">
        <v>734</v>
      </c>
      <c r="I90" s="244" t="s">
        <v>710</v>
      </c>
      <c r="J90" s="244">
        <v>50</v>
      </c>
      <c r="K90" s="258"/>
    </row>
    <row r="91" spans="2:11" s="1" customFormat="1" ht="15" customHeight="1">
      <c r="B91" s="269"/>
      <c r="C91" s="244" t="s">
        <v>735</v>
      </c>
      <c r="D91" s="244"/>
      <c r="E91" s="244"/>
      <c r="F91" s="267" t="s">
        <v>714</v>
      </c>
      <c r="G91" s="268"/>
      <c r="H91" s="244" t="s">
        <v>735</v>
      </c>
      <c r="I91" s="244" t="s">
        <v>710</v>
      </c>
      <c r="J91" s="244">
        <v>50</v>
      </c>
      <c r="K91" s="258"/>
    </row>
    <row r="92" spans="2:11" s="1" customFormat="1" ht="15" customHeight="1">
      <c r="B92" s="269"/>
      <c r="C92" s="244" t="s">
        <v>736</v>
      </c>
      <c r="D92" s="244"/>
      <c r="E92" s="244"/>
      <c r="F92" s="267" t="s">
        <v>714</v>
      </c>
      <c r="G92" s="268"/>
      <c r="H92" s="244" t="s">
        <v>737</v>
      </c>
      <c r="I92" s="244" t="s">
        <v>710</v>
      </c>
      <c r="J92" s="244">
        <v>255</v>
      </c>
      <c r="K92" s="258"/>
    </row>
    <row r="93" spans="2:11" s="1" customFormat="1" ht="15" customHeight="1">
      <c r="B93" s="269"/>
      <c r="C93" s="244" t="s">
        <v>738</v>
      </c>
      <c r="D93" s="244"/>
      <c r="E93" s="244"/>
      <c r="F93" s="267" t="s">
        <v>708</v>
      </c>
      <c r="G93" s="268"/>
      <c r="H93" s="244" t="s">
        <v>739</v>
      </c>
      <c r="I93" s="244" t="s">
        <v>740</v>
      </c>
      <c r="J93" s="244"/>
      <c r="K93" s="258"/>
    </row>
    <row r="94" spans="2:11" s="1" customFormat="1" ht="15" customHeight="1">
      <c r="B94" s="269"/>
      <c r="C94" s="244" t="s">
        <v>741</v>
      </c>
      <c r="D94" s="244"/>
      <c r="E94" s="244"/>
      <c r="F94" s="267" t="s">
        <v>708</v>
      </c>
      <c r="G94" s="268"/>
      <c r="H94" s="244" t="s">
        <v>742</v>
      </c>
      <c r="I94" s="244" t="s">
        <v>743</v>
      </c>
      <c r="J94" s="244"/>
      <c r="K94" s="258"/>
    </row>
    <row r="95" spans="2:11" s="1" customFormat="1" ht="15" customHeight="1">
      <c r="B95" s="269"/>
      <c r="C95" s="244" t="s">
        <v>744</v>
      </c>
      <c r="D95" s="244"/>
      <c r="E95" s="244"/>
      <c r="F95" s="267" t="s">
        <v>708</v>
      </c>
      <c r="G95" s="268"/>
      <c r="H95" s="244" t="s">
        <v>744</v>
      </c>
      <c r="I95" s="244" t="s">
        <v>743</v>
      </c>
      <c r="J95" s="244"/>
      <c r="K95" s="258"/>
    </row>
    <row r="96" spans="2:11" s="1" customFormat="1" ht="15" customHeight="1">
      <c r="B96" s="269"/>
      <c r="C96" s="244" t="s">
        <v>38</v>
      </c>
      <c r="D96" s="244"/>
      <c r="E96" s="244"/>
      <c r="F96" s="267" t="s">
        <v>708</v>
      </c>
      <c r="G96" s="268"/>
      <c r="H96" s="244" t="s">
        <v>745</v>
      </c>
      <c r="I96" s="244" t="s">
        <v>743</v>
      </c>
      <c r="J96" s="244"/>
      <c r="K96" s="258"/>
    </row>
    <row r="97" spans="2:11" s="1" customFormat="1" ht="15" customHeight="1">
      <c r="B97" s="269"/>
      <c r="C97" s="244" t="s">
        <v>48</v>
      </c>
      <c r="D97" s="244"/>
      <c r="E97" s="244"/>
      <c r="F97" s="267" t="s">
        <v>708</v>
      </c>
      <c r="G97" s="268"/>
      <c r="H97" s="244" t="s">
        <v>746</v>
      </c>
      <c r="I97" s="244" t="s">
        <v>743</v>
      </c>
      <c r="J97" s="244"/>
      <c r="K97" s="258"/>
    </row>
    <row r="98" spans="2:11" s="1" customFormat="1" ht="15" customHeight="1">
      <c r="B98" s="272"/>
      <c r="C98" s="273"/>
      <c r="D98" s="273"/>
      <c r="E98" s="273"/>
      <c r="F98" s="273"/>
      <c r="G98" s="273"/>
      <c r="H98" s="273"/>
      <c r="I98" s="273"/>
      <c r="J98" s="273"/>
      <c r="K98" s="274"/>
    </row>
    <row r="99" spans="2:11" s="1" customFormat="1" ht="18.75" customHeight="1">
      <c r="B99" s="275"/>
      <c r="C99" s="276"/>
      <c r="D99" s="276"/>
      <c r="E99" s="276"/>
      <c r="F99" s="276"/>
      <c r="G99" s="276"/>
      <c r="H99" s="276"/>
      <c r="I99" s="276"/>
      <c r="J99" s="276"/>
      <c r="K99" s="275"/>
    </row>
    <row r="100" spans="2:11" s="1" customFormat="1" ht="18.75" customHeight="1">
      <c r="B100" s="252"/>
      <c r="C100" s="252"/>
      <c r="D100" s="252"/>
      <c r="E100" s="252"/>
      <c r="F100" s="252"/>
      <c r="G100" s="252"/>
      <c r="H100" s="252"/>
      <c r="I100" s="252"/>
      <c r="J100" s="252"/>
      <c r="K100" s="252"/>
    </row>
    <row r="101" spans="2:11" s="1" customFormat="1" ht="7.5" customHeight="1">
      <c r="B101" s="253"/>
      <c r="C101" s="254"/>
      <c r="D101" s="254"/>
      <c r="E101" s="254"/>
      <c r="F101" s="254"/>
      <c r="G101" s="254"/>
      <c r="H101" s="254"/>
      <c r="I101" s="254"/>
      <c r="J101" s="254"/>
      <c r="K101" s="255"/>
    </row>
    <row r="102" spans="2:11" s="1" customFormat="1" ht="45" customHeight="1">
      <c r="B102" s="256"/>
      <c r="C102" s="257" t="s">
        <v>747</v>
      </c>
      <c r="D102" s="257"/>
      <c r="E102" s="257"/>
      <c r="F102" s="257"/>
      <c r="G102" s="257"/>
      <c r="H102" s="257"/>
      <c r="I102" s="257"/>
      <c r="J102" s="257"/>
      <c r="K102" s="258"/>
    </row>
    <row r="103" spans="2:11" s="1" customFormat="1" ht="17.25" customHeight="1">
      <c r="B103" s="256"/>
      <c r="C103" s="259" t="s">
        <v>702</v>
      </c>
      <c r="D103" s="259"/>
      <c r="E103" s="259"/>
      <c r="F103" s="259" t="s">
        <v>703</v>
      </c>
      <c r="G103" s="260"/>
      <c r="H103" s="259" t="s">
        <v>54</v>
      </c>
      <c r="I103" s="259" t="s">
        <v>57</v>
      </c>
      <c r="J103" s="259" t="s">
        <v>704</v>
      </c>
      <c r="K103" s="258"/>
    </row>
    <row r="104" spans="2:11" s="1" customFormat="1" ht="17.25" customHeight="1">
      <c r="B104" s="256"/>
      <c r="C104" s="261" t="s">
        <v>705</v>
      </c>
      <c r="D104" s="261"/>
      <c r="E104" s="261"/>
      <c r="F104" s="262" t="s">
        <v>706</v>
      </c>
      <c r="G104" s="263"/>
      <c r="H104" s="261"/>
      <c r="I104" s="261"/>
      <c r="J104" s="261" t="s">
        <v>707</v>
      </c>
      <c r="K104" s="258"/>
    </row>
    <row r="105" spans="2:11" s="1" customFormat="1" ht="5.25" customHeight="1">
      <c r="B105" s="256"/>
      <c r="C105" s="259"/>
      <c r="D105" s="259"/>
      <c r="E105" s="259"/>
      <c r="F105" s="259"/>
      <c r="G105" s="277"/>
      <c r="H105" s="259"/>
      <c r="I105" s="259"/>
      <c r="J105" s="259"/>
      <c r="K105" s="258"/>
    </row>
    <row r="106" spans="2:11" s="1" customFormat="1" ht="15" customHeight="1">
      <c r="B106" s="256"/>
      <c r="C106" s="244" t="s">
        <v>53</v>
      </c>
      <c r="D106" s="266"/>
      <c r="E106" s="266"/>
      <c r="F106" s="267" t="s">
        <v>708</v>
      </c>
      <c r="G106" s="244"/>
      <c r="H106" s="244" t="s">
        <v>748</v>
      </c>
      <c r="I106" s="244" t="s">
        <v>710</v>
      </c>
      <c r="J106" s="244">
        <v>20</v>
      </c>
      <c r="K106" s="258"/>
    </row>
    <row r="107" spans="2:11" s="1" customFormat="1" ht="15" customHeight="1">
      <c r="B107" s="256"/>
      <c r="C107" s="244" t="s">
        <v>711</v>
      </c>
      <c r="D107" s="244"/>
      <c r="E107" s="244"/>
      <c r="F107" s="267" t="s">
        <v>708</v>
      </c>
      <c r="G107" s="244"/>
      <c r="H107" s="244" t="s">
        <v>748</v>
      </c>
      <c r="I107" s="244" t="s">
        <v>710</v>
      </c>
      <c r="J107" s="244">
        <v>120</v>
      </c>
      <c r="K107" s="258"/>
    </row>
    <row r="108" spans="2:11" s="1" customFormat="1" ht="15" customHeight="1">
      <c r="B108" s="269"/>
      <c r="C108" s="244" t="s">
        <v>713</v>
      </c>
      <c r="D108" s="244"/>
      <c r="E108" s="244"/>
      <c r="F108" s="267" t="s">
        <v>714</v>
      </c>
      <c r="G108" s="244"/>
      <c r="H108" s="244" t="s">
        <v>748</v>
      </c>
      <c r="I108" s="244" t="s">
        <v>710</v>
      </c>
      <c r="J108" s="244">
        <v>50</v>
      </c>
      <c r="K108" s="258"/>
    </row>
    <row r="109" spans="2:11" s="1" customFormat="1" ht="15" customHeight="1">
      <c r="B109" s="269"/>
      <c r="C109" s="244" t="s">
        <v>716</v>
      </c>
      <c r="D109" s="244"/>
      <c r="E109" s="244"/>
      <c r="F109" s="267" t="s">
        <v>708</v>
      </c>
      <c r="G109" s="244"/>
      <c r="H109" s="244" t="s">
        <v>748</v>
      </c>
      <c r="I109" s="244" t="s">
        <v>718</v>
      </c>
      <c r="J109" s="244"/>
      <c r="K109" s="258"/>
    </row>
    <row r="110" spans="2:11" s="1" customFormat="1" ht="15" customHeight="1">
      <c r="B110" s="269"/>
      <c r="C110" s="244" t="s">
        <v>727</v>
      </c>
      <c r="D110" s="244"/>
      <c r="E110" s="244"/>
      <c r="F110" s="267" t="s">
        <v>714</v>
      </c>
      <c r="G110" s="244"/>
      <c r="H110" s="244" t="s">
        <v>748</v>
      </c>
      <c r="I110" s="244" t="s">
        <v>710</v>
      </c>
      <c r="J110" s="244">
        <v>50</v>
      </c>
      <c r="K110" s="258"/>
    </row>
    <row r="111" spans="2:11" s="1" customFormat="1" ht="15" customHeight="1">
      <c r="B111" s="269"/>
      <c r="C111" s="244" t="s">
        <v>735</v>
      </c>
      <c r="D111" s="244"/>
      <c r="E111" s="244"/>
      <c r="F111" s="267" t="s">
        <v>714</v>
      </c>
      <c r="G111" s="244"/>
      <c r="H111" s="244" t="s">
        <v>748</v>
      </c>
      <c r="I111" s="244" t="s">
        <v>710</v>
      </c>
      <c r="J111" s="244">
        <v>50</v>
      </c>
      <c r="K111" s="258"/>
    </row>
    <row r="112" spans="2:11" s="1" customFormat="1" ht="15" customHeight="1">
      <c r="B112" s="269"/>
      <c r="C112" s="244" t="s">
        <v>733</v>
      </c>
      <c r="D112" s="244"/>
      <c r="E112" s="244"/>
      <c r="F112" s="267" t="s">
        <v>714</v>
      </c>
      <c r="G112" s="244"/>
      <c r="H112" s="244" t="s">
        <v>748</v>
      </c>
      <c r="I112" s="244" t="s">
        <v>710</v>
      </c>
      <c r="J112" s="244">
        <v>50</v>
      </c>
      <c r="K112" s="258"/>
    </row>
    <row r="113" spans="2:11" s="1" customFormat="1" ht="15" customHeight="1">
      <c r="B113" s="269"/>
      <c r="C113" s="244" t="s">
        <v>53</v>
      </c>
      <c r="D113" s="244"/>
      <c r="E113" s="244"/>
      <c r="F113" s="267" t="s">
        <v>708</v>
      </c>
      <c r="G113" s="244"/>
      <c r="H113" s="244" t="s">
        <v>749</v>
      </c>
      <c r="I113" s="244" t="s">
        <v>710</v>
      </c>
      <c r="J113" s="244">
        <v>20</v>
      </c>
      <c r="K113" s="258"/>
    </row>
    <row r="114" spans="2:11" s="1" customFormat="1" ht="15" customHeight="1">
      <c r="B114" s="269"/>
      <c r="C114" s="244" t="s">
        <v>750</v>
      </c>
      <c r="D114" s="244"/>
      <c r="E114" s="244"/>
      <c r="F114" s="267" t="s">
        <v>708</v>
      </c>
      <c r="G114" s="244"/>
      <c r="H114" s="244" t="s">
        <v>751</v>
      </c>
      <c r="I114" s="244" t="s">
        <v>710</v>
      </c>
      <c r="J114" s="244">
        <v>120</v>
      </c>
      <c r="K114" s="258"/>
    </row>
    <row r="115" spans="2:11" s="1" customFormat="1" ht="15" customHeight="1">
      <c r="B115" s="269"/>
      <c r="C115" s="244" t="s">
        <v>38</v>
      </c>
      <c r="D115" s="244"/>
      <c r="E115" s="244"/>
      <c r="F115" s="267" t="s">
        <v>708</v>
      </c>
      <c r="G115" s="244"/>
      <c r="H115" s="244" t="s">
        <v>752</v>
      </c>
      <c r="I115" s="244" t="s">
        <v>743</v>
      </c>
      <c r="J115" s="244"/>
      <c r="K115" s="258"/>
    </row>
    <row r="116" spans="2:11" s="1" customFormat="1" ht="15" customHeight="1">
      <c r="B116" s="269"/>
      <c r="C116" s="244" t="s">
        <v>48</v>
      </c>
      <c r="D116" s="244"/>
      <c r="E116" s="244"/>
      <c r="F116" s="267" t="s">
        <v>708</v>
      </c>
      <c r="G116" s="244"/>
      <c r="H116" s="244" t="s">
        <v>753</v>
      </c>
      <c r="I116" s="244" t="s">
        <v>743</v>
      </c>
      <c r="J116" s="244"/>
      <c r="K116" s="258"/>
    </row>
    <row r="117" spans="2:11" s="1" customFormat="1" ht="15" customHeight="1">
      <c r="B117" s="269"/>
      <c r="C117" s="244" t="s">
        <v>57</v>
      </c>
      <c r="D117" s="244"/>
      <c r="E117" s="244"/>
      <c r="F117" s="267" t="s">
        <v>708</v>
      </c>
      <c r="G117" s="244"/>
      <c r="H117" s="244" t="s">
        <v>754</v>
      </c>
      <c r="I117" s="244" t="s">
        <v>755</v>
      </c>
      <c r="J117" s="244"/>
      <c r="K117" s="258"/>
    </row>
    <row r="118" spans="2:11" s="1" customFormat="1" ht="15" customHeight="1">
      <c r="B118" s="272"/>
      <c r="C118" s="278"/>
      <c r="D118" s="278"/>
      <c r="E118" s="278"/>
      <c r="F118" s="278"/>
      <c r="G118" s="278"/>
      <c r="H118" s="278"/>
      <c r="I118" s="278"/>
      <c r="J118" s="278"/>
      <c r="K118" s="274"/>
    </row>
    <row r="119" spans="2:11" s="1" customFormat="1" ht="18.75" customHeight="1">
      <c r="B119" s="279"/>
      <c r="C119" s="280"/>
      <c r="D119" s="280"/>
      <c r="E119" s="280"/>
      <c r="F119" s="281"/>
      <c r="G119" s="280"/>
      <c r="H119" s="280"/>
      <c r="I119" s="280"/>
      <c r="J119" s="280"/>
      <c r="K119" s="279"/>
    </row>
    <row r="120" spans="2:11" s="1" customFormat="1" ht="18.75" customHeight="1"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</row>
    <row r="121" spans="2:11" s="1" customFormat="1" ht="7.5" customHeight="1">
      <c r="B121" s="282"/>
      <c r="C121" s="283"/>
      <c r="D121" s="283"/>
      <c r="E121" s="283"/>
      <c r="F121" s="283"/>
      <c r="G121" s="283"/>
      <c r="H121" s="283"/>
      <c r="I121" s="283"/>
      <c r="J121" s="283"/>
      <c r="K121" s="284"/>
    </row>
    <row r="122" spans="2:11" s="1" customFormat="1" ht="45" customHeight="1">
      <c r="B122" s="285"/>
      <c r="C122" s="235" t="s">
        <v>756</v>
      </c>
      <c r="D122" s="235"/>
      <c r="E122" s="235"/>
      <c r="F122" s="235"/>
      <c r="G122" s="235"/>
      <c r="H122" s="235"/>
      <c r="I122" s="235"/>
      <c r="J122" s="235"/>
      <c r="K122" s="286"/>
    </row>
    <row r="123" spans="2:11" s="1" customFormat="1" ht="17.25" customHeight="1">
      <c r="B123" s="287"/>
      <c r="C123" s="259" t="s">
        <v>702</v>
      </c>
      <c r="D123" s="259"/>
      <c r="E123" s="259"/>
      <c r="F123" s="259" t="s">
        <v>703</v>
      </c>
      <c r="G123" s="260"/>
      <c r="H123" s="259" t="s">
        <v>54</v>
      </c>
      <c r="I123" s="259" t="s">
        <v>57</v>
      </c>
      <c r="J123" s="259" t="s">
        <v>704</v>
      </c>
      <c r="K123" s="288"/>
    </row>
    <row r="124" spans="2:11" s="1" customFormat="1" ht="17.25" customHeight="1">
      <c r="B124" s="287"/>
      <c r="C124" s="261" t="s">
        <v>705</v>
      </c>
      <c r="D124" s="261"/>
      <c r="E124" s="261"/>
      <c r="F124" s="262" t="s">
        <v>706</v>
      </c>
      <c r="G124" s="263"/>
      <c r="H124" s="261"/>
      <c r="I124" s="261"/>
      <c r="J124" s="261" t="s">
        <v>707</v>
      </c>
      <c r="K124" s="288"/>
    </row>
    <row r="125" spans="2:11" s="1" customFormat="1" ht="5.25" customHeight="1">
      <c r="B125" s="289"/>
      <c r="C125" s="264"/>
      <c r="D125" s="264"/>
      <c r="E125" s="264"/>
      <c r="F125" s="264"/>
      <c r="G125" s="290"/>
      <c r="H125" s="264"/>
      <c r="I125" s="264"/>
      <c r="J125" s="264"/>
      <c r="K125" s="291"/>
    </row>
    <row r="126" spans="2:11" s="1" customFormat="1" ht="15" customHeight="1">
      <c r="B126" s="289"/>
      <c r="C126" s="244" t="s">
        <v>711</v>
      </c>
      <c r="D126" s="266"/>
      <c r="E126" s="266"/>
      <c r="F126" s="267" t="s">
        <v>708</v>
      </c>
      <c r="G126" s="244"/>
      <c r="H126" s="244" t="s">
        <v>748</v>
      </c>
      <c r="I126" s="244" t="s">
        <v>710</v>
      </c>
      <c r="J126" s="244">
        <v>120</v>
      </c>
      <c r="K126" s="292"/>
    </row>
    <row r="127" spans="2:11" s="1" customFormat="1" ht="15" customHeight="1">
      <c r="B127" s="289"/>
      <c r="C127" s="244" t="s">
        <v>757</v>
      </c>
      <c r="D127" s="244"/>
      <c r="E127" s="244"/>
      <c r="F127" s="267" t="s">
        <v>708</v>
      </c>
      <c r="G127" s="244"/>
      <c r="H127" s="244" t="s">
        <v>758</v>
      </c>
      <c r="I127" s="244" t="s">
        <v>710</v>
      </c>
      <c r="J127" s="244" t="s">
        <v>759</v>
      </c>
      <c r="K127" s="292"/>
    </row>
    <row r="128" spans="2:11" s="1" customFormat="1" ht="15" customHeight="1">
      <c r="B128" s="289"/>
      <c r="C128" s="244" t="s">
        <v>656</v>
      </c>
      <c r="D128" s="244"/>
      <c r="E128" s="244"/>
      <c r="F128" s="267" t="s">
        <v>708</v>
      </c>
      <c r="G128" s="244"/>
      <c r="H128" s="244" t="s">
        <v>760</v>
      </c>
      <c r="I128" s="244" t="s">
        <v>710</v>
      </c>
      <c r="J128" s="244" t="s">
        <v>759</v>
      </c>
      <c r="K128" s="292"/>
    </row>
    <row r="129" spans="2:11" s="1" customFormat="1" ht="15" customHeight="1">
      <c r="B129" s="289"/>
      <c r="C129" s="244" t="s">
        <v>719</v>
      </c>
      <c r="D129" s="244"/>
      <c r="E129" s="244"/>
      <c r="F129" s="267" t="s">
        <v>714</v>
      </c>
      <c r="G129" s="244"/>
      <c r="H129" s="244" t="s">
        <v>720</v>
      </c>
      <c r="I129" s="244" t="s">
        <v>710</v>
      </c>
      <c r="J129" s="244">
        <v>15</v>
      </c>
      <c r="K129" s="292"/>
    </row>
    <row r="130" spans="2:11" s="1" customFormat="1" ht="15" customHeight="1">
      <c r="B130" s="289"/>
      <c r="C130" s="270" t="s">
        <v>721</v>
      </c>
      <c r="D130" s="270"/>
      <c r="E130" s="270"/>
      <c r="F130" s="271" t="s">
        <v>714</v>
      </c>
      <c r="G130" s="270"/>
      <c r="H130" s="270" t="s">
        <v>722</v>
      </c>
      <c r="I130" s="270" t="s">
        <v>710</v>
      </c>
      <c r="J130" s="270">
        <v>15</v>
      </c>
      <c r="K130" s="292"/>
    </row>
    <row r="131" spans="2:11" s="1" customFormat="1" ht="15" customHeight="1">
      <c r="B131" s="289"/>
      <c r="C131" s="270" t="s">
        <v>723</v>
      </c>
      <c r="D131" s="270"/>
      <c r="E131" s="270"/>
      <c r="F131" s="271" t="s">
        <v>714</v>
      </c>
      <c r="G131" s="270"/>
      <c r="H131" s="270" t="s">
        <v>724</v>
      </c>
      <c r="I131" s="270" t="s">
        <v>710</v>
      </c>
      <c r="J131" s="270">
        <v>20</v>
      </c>
      <c r="K131" s="292"/>
    </row>
    <row r="132" spans="2:11" s="1" customFormat="1" ht="15" customHeight="1">
      <c r="B132" s="289"/>
      <c r="C132" s="270" t="s">
        <v>725</v>
      </c>
      <c r="D132" s="270"/>
      <c r="E132" s="270"/>
      <c r="F132" s="271" t="s">
        <v>714</v>
      </c>
      <c r="G132" s="270"/>
      <c r="H132" s="270" t="s">
        <v>726</v>
      </c>
      <c r="I132" s="270" t="s">
        <v>710</v>
      </c>
      <c r="J132" s="270">
        <v>20</v>
      </c>
      <c r="K132" s="292"/>
    </row>
    <row r="133" spans="2:11" s="1" customFormat="1" ht="15" customHeight="1">
      <c r="B133" s="289"/>
      <c r="C133" s="244" t="s">
        <v>713</v>
      </c>
      <c r="D133" s="244"/>
      <c r="E133" s="244"/>
      <c r="F133" s="267" t="s">
        <v>714</v>
      </c>
      <c r="G133" s="244"/>
      <c r="H133" s="244" t="s">
        <v>748</v>
      </c>
      <c r="I133" s="244" t="s">
        <v>710</v>
      </c>
      <c r="J133" s="244">
        <v>50</v>
      </c>
      <c r="K133" s="292"/>
    </row>
    <row r="134" spans="2:11" s="1" customFormat="1" ht="15" customHeight="1">
      <c r="B134" s="289"/>
      <c r="C134" s="244" t="s">
        <v>727</v>
      </c>
      <c r="D134" s="244"/>
      <c r="E134" s="244"/>
      <c r="F134" s="267" t="s">
        <v>714</v>
      </c>
      <c r="G134" s="244"/>
      <c r="H134" s="244" t="s">
        <v>748</v>
      </c>
      <c r="I134" s="244" t="s">
        <v>710</v>
      </c>
      <c r="J134" s="244">
        <v>50</v>
      </c>
      <c r="K134" s="292"/>
    </row>
    <row r="135" spans="2:11" s="1" customFormat="1" ht="15" customHeight="1">
      <c r="B135" s="289"/>
      <c r="C135" s="244" t="s">
        <v>733</v>
      </c>
      <c r="D135" s="244"/>
      <c r="E135" s="244"/>
      <c r="F135" s="267" t="s">
        <v>714</v>
      </c>
      <c r="G135" s="244"/>
      <c r="H135" s="244" t="s">
        <v>748</v>
      </c>
      <c r="I135" s="244" t="s">
        <v>710</v>
      </c>
      <c r="J135" s="244">
        <v>50</v>
      </c>
      <c r="K135" s="292"/>
    </row>
    <row r="136" spans="2:11" s="1" customFormat="1" ht="15" customHeight="1">
      <c r="B136" s="289"/>
      <c r="C136" s="244" t="s">
        <v>735</v>
      </c>
      <c r="D136" s="244"/>
      <c r="E136" s="244"/>
      <c r="F136" s="267" t="s">
        <v>714</v>
      </c>
      <c r="G136" s="244"/>
      <c r="H136" s="244" t="s">
        <v>748</v>
      </c>
      <c r="I136" s="244" t="s">
        <v>710</v>
      </c>
      <c r="J136" s="244">
        <v>50</v>
      </c>
      <c r="K136" s="292"/>
    </row>
    <row r="137" spans="2:11" s="1" customFormat="1" ht="15" customHeight="1">
      <c r="B137" s="289"/>
      <c r="C137" s="244" t="s">
        <v>736</v>
      </c>
      <c r="D137" s="244"/>
      <c r="E137" s="244"/>
      <c r="F137" s="267" t="s">
        <v>714</v>
      </c>
      <c r="G137" s="244"/>
      <c r="H137" s="244" t="s">
        <v>761</v>
      </c>
      <c r="I137" s="244" t="s">
        <v>710</v>
      </c>
      <c r="J137" s="244">
        <v>255</v>
      </c>
      <c r="K137" s="292"/>
    </row>
    <row r="138" spans="2:11" s="1" customFormat="1" ht="15" customHeight="1">
      <c r="B138" s="289"/>
      <c r="C138" s="244" t="s">
        <v>738</v>
      </c>
      <c r="D138" s="244"/>
      <c r="E138" s="244"/>
      <c r="F138" s="267" t="s">
        <v>708</v>
      </c>
      <c r="G138" s="244"/>
      <c r="H138" s="244" t="s">
        <v>762</v>
      </c>
      <c r="I138" s="244" t="s">
        <v>740</v>
      </c>
      <c r="J138" s="244"/>
      <c r="K138" s="292"/>
    </row>
    <row r="139" spans="2:11" s="1" customFormat="1" ht="15" customHeight="1">
      <c r="B139" s="289"/>
      <c r="C139" s="244" t="s">
        <v>741</v>
      </c>
      <c r="D139" s="244"/>
      <c r="E139" s="244"/>
      <c r="F139" s="267" t="s">
        <v>708</v>
      </c>
      <c r="G139" s="244"/>
      <c r="H139" s="244" t="s">
        <v>763</v>
      </c>
      <c r="I139" s="244" t="s">
        <v>743</v>
      </c>
      <c r="J139" s="244"/>
      <c r="K139" s="292"/>
    </row>
    <row r="140" spans="2:11" s="1" customFormat="1" ht="15" customHeight="1">
      <c r="B140" s="289"/>
      <c r="C140" s="244" t="s">
        <v>744</v>
      </c>
      <c r="D140" s="244"/>
      <c r="E140" s="244"/>
      <c r="F140" s="267" t="s">
        <v>708</v>
      </c>
      <c r="G140" s="244"/>
      <c r="H140" s="244" t="s">
        <v>744</v>
      </c>
      <c r="I140" s="244" t="s">
        <v>743</v>
      </c>
      <c r="J140" s="244"/>
      <c r="K140" s="292"/>
    </row>
    <row r="141" spans="2:11" s="1" customFormat="1" ht="15" customHeight="1">
      <c r="B141" s="289"/>
      <c r="C141" s="244" t="s">
        <v>38</v>
      </c>
      <c r="D141" s="244"/>
      <c r="E141" s="244"/>
      <c r="F141" s="267" t="s">
        <v>708</v>
      </c>
      <c r="G141" s="244"/>
      <c r="H141" s="244" t="s">
        <v>764</v>
      </c>
      <c r="I141" s="244" t="s">
        <v>743</v>
      </c>
      <c r="J141" s="244"/>
      <c r="K141" s="292"/>
    </row>
    <row r="142" spans="2:11" s="1" customFormat="1" ht="15" customHeight="1">
      <c r="B142" s="289"/>
      <c r="C142" s="244" t="s">
        <v>765</v>
      </c>
      <c r="D142" s="244"/>
      <c r="E142" s="244"/>
      <c r="F142" s="267" t="s">
        <v>708</v>
      </c>
      <c r="G142" s="244"/>
      <c r="H142" s="244" t="s">
        <v>766</v>
      </c>
      <c r="I142" s="244" t="s">
        <v>743</v>
      </c>
      <c r="J142" s="244"/>
      <c r="K142" s="292"/>
    </row>
    <row r="143" spans="2:11" s="1" customFormat="1" ht="15" customHeight="1">
      <c r="B143" s="293"/>
      <c r="C143" s="294"/>
      <c r="D143" s="294"/>
      <c r="E143" s="294"/>
      <c r="F143" s="294"/>
      <c r="G143" s="294"/>
      <c r="H143" s="294"/>
      <c r="I143" s="294"/>
      <c r="J143" s="294"/>
      <c r="K143" s="295"/>
    </row>
    <row r="144" spans="2:11" s="1" customFormat="1" ht="18.75" customHeight="1">
      <c r="B144" s="280"/>
      <c r="C144" s="280"/>
      <c r="D144" s="280"/>
      <c r="E144" s="280"/>
      <c r="F144" s="281"/>
      <c r="G144" s="280"/>
      <c r="H144" s="280"/>
      <c r="I144" s="280"/>
      <c r="J144" s="280"/>
      <c r="K144" s="280"/>
    </row>
    <row r="145" spans="2:11" s="1" customFormat="1" ht="18.75" customHeight="1">
      <c r="B145" s="252"/>
      <c r="C145" s="252"/>
      <c r="D145" s="252"/>
      <c r="E145" s="252"/>
      <c r="F145" s="252"/>
      <c r="G145" s="252"/>
      <c r="H145" s="252"/>
      <c r="I145" s="252"/>
      <c r="J145" s="252"/>
      <c r="K145" s="252"/>
    </row>
    <row r="146" spans="2:11" s="1" customFormat="1" ht="7.5" customHeight="1">
      <c r="B146" s="253"/>
      <c r="C146" s="254"/>
      <c r="D146" s="254"/>
      <c r="E146" s="254"/>
      <c r="F146" s="254"/>
      <c r="G146" s="254"/>
      <c r="H146" s="254"/>
      <c r="I146" s="254"/>
      <c r="J146" s="254"/>
      <c r="K146" s="255"/>
    </row>
    <row r="147" spans="2:11" s="1" customFormat="1" ht="45" customHeight="1">
      <c r="B147" s="256"/>
      <c r="C147" s="257" t="s">
        <v>767</v>
      </c>
      <c r="D147" s="257"/>
      <c r="E147" s="257"/>
      <c r="F147" s="257"/>
      <c r="G147" s="257"/>
      <c r="H147" s="257"/>
      <c r="I147" s="257"/>
      <c r="J147" s="257"/>
      <c r="K147" s="258"/>
    </row>
    <row r="148" spans="2:11" s="1" customFormat="1" ht="17.25" customHeight="1">
      <c r="B148" s="256"/>
      <c r="C148" s="259" t="s">
        <v>702</v>
      </c>
      <c r="D148" s="259"/>
      <c r="E148" s="259"/>
      <c r="F148" s="259" t="s">
        <v>703</v>
      </c>
      <c r="G148" s="260"/>
      <c r="H148" s="259" t="s">
        <v>54</v>
      </c>
      <c r="I148" s="259" t="s">
        <v>57</v>
      </c>
      <c r="J148" s="259" t="s">
        <v>704</v>
      </c>
      <c r="K148" s="258"/>
    </row>
    <row r="149" spans="2:11" s="1" customFormat="1" ht="17.25" customHeight="1">
      <c r="B149" s="256"/>
      <c r="C149" s="261" t="s">
        <v>705</v>
      </c>
      <c r="D149" s="261"/>
      <c r="E149" s="261"/>
      <c r="F149" s="262" t="s">
        <v>706</v>
      </c>
      <c r="G149" s="263"/>
      <c r="H149" s="261"/>
      <c r="I149" s="261"/>
      <c r="J149" s="261" t="s">
        <v>707</v>
      </c>
      <c r="K149" s="258"/>
    </row>
    <row r="150" spans="2:11" s="1" customFormat="1" ht="5.25" customHeight="1">
      <c r="B150" s="269"/>
      <c r="C150" s="264"/>
      <c r="D150" s="264"/>
      <c r="E150" s="264"/>
      <c r="F150" s="264"/>
      <c r="G150" s="265"/>
      <c r="H150" s="264"/>
      <c r="I150" s="264"/>
      <c r="J150" s="264"/>
      <c r="K150" s="292"/>
    </row>
    <row r="151" spans="2:11" s="1" customFormat="1" ht="15" customHeight="1">
      <c r="B151" s="269"/>
      <c r="C151" s="296" t="s">
        <v>711</v>
      </c>
      <c r="D151" s="244"/>
      <c r="E151" s="244"/>
      <c r="F151" s="297" t="s">
        <v>708</v>
      </c>
      <c r="G151" s="244"/>
      <c r="H151" s="296" t="s">
        <v>748</v>
      </c>
      <c r="I151" s="296" t="s">
        <v>710</v>
      </c>
      <c r="J151" s="296">
        <v>120</v>
      </c>
      <c r="K151" s="292"/>
    </row>
    <row r="152" spans="2:11" s="1" customFormat="1" ht="15" customHeight="1">
      <c r="B152" s="269"/>
      <c r="C152" s="296" t="s">
        <v>757</v>
      </c>
      <c r="D152" s="244"/>
      <c r="E152" s="244"/>
      <c r="F152" s="297" t="s">
        <v>708</v>
      </c>
      <c r="G152" s="244"/>
      <c r="H152" s="296" t="s">
        <v>768</v>
      </c>
      <c r="I152" s="296" t="s">
        <v>710</v>
      </c>
      <c r="J152" s="296" t="s">
        <v>759</v>
      </c>
      <c r="K152" s="292"/>
    </row>
    <row r="153" spans="2:11" s="1" customFormat="1" ht="15" customHeight="1">
      <c r="B153" s="269"/>
      <c r="C153" s="296" t="s">
        <v>656</v>
      </c>
      <c r="D153" s="244"/>
      <c r="E153" s="244"/>
      <c r="F153" s="297" t="s">
        <v>708</v>
      </c>
      <c r="G153" s="244"/>
      <c r="H153" s="296" t="s">
        <v>769</v>
      </c>
      <c r="I153" s="296" t="s">
        <v>710</v>
      </c>
      <c r="J153" s="296" t="s">
        <v>759</v>
      </c>
      <c r="K153" s="292"/>
    </row>
    <row r="154" spans="2:11" s="1" customFormat="1" ht="15" customHeight="1">
      <c r="B154" s="269"/>
      <c r="C154" s="296" t="s">
        <v>713</v>
      </c>
      <c r="D154" s="244"/>
      <c r="E154" s="244"/>
      <c r="F154" s="297" t="s">
        <v>714</v>
      </c>
      <c r="G154" s="244"/>
      <c r="H154" s="296" t="s">
        <v>748</v>
      </c>
      <c r="I154" s="296" t="s">
        <v>710</v>
      </c>
      <c r="J154" s="296">
        <v>50</v>
      </c>
      <c r="K154" s="292"/>
    </row>
    <row r="155" spans="2:11" s="1" customFormat="1" ht="15" customHeight="1">
      <c r="B155" s="269"/>
      <c r="C155" s="296" t="s">
        <v>716</v>
      </c>
      <c r="D155" s="244"/>
      <c r="E155" s="244"/>
      <c r="F155" s="297" t="s">
        <v>708</v>
      </c>
      <c r="G155" s="244"/>
      <c r="H155" s="296" t="s">
        <v>748</v>
      </c>
      <c r="I155" s="296" t="s">
        <v>718</v>
      </c>
      <c r="J155" s="296"/>
      <c r="K155" s="292"/>
    </row>
    <row r="156" spans="2:11" s="1" customFormat="1" ht="15" customHeight="1">
      <c r="B156" s="269"/>
      <c r="C156" s="296" t="s">
        <v>727</v>
      </c>
      <c r="D156" s="244"/>
      <c r="E156" s="244"/>
      <c r="F156" s="297" t="s">
        <v>714</v>
      </c>
      <c r="G156" s="244"/>
      <c r="H156" s="296" t="s">
        <v>748</v>
      </c>
      <c r="I156" s="296" t="s">
        <v>710</v>
      </c>
      <c r="J156" s="296">
        <v>50</v>
      </c>
      <c r="K156" s="292"/>
    </row>
    <row r="157" spans="2:11" s="1" customFormat="1" ht="15" customHeight="1">
      <c r="B157" s="269"/>
      <c r="C157" s="296" t="s">
        <v>735</v>
      </c>
      <c r="D157" s="244"/>
      <c r="E157" s="244"/>
      <c r="F157" s="297" t="s">
        <v>714</v>
      </c>
      <c r="G157" s="244"/>
      <c r="H157" s="296" t="s">
        <v>748</v>
      </c>
      <c r="I157" s="296" t="s">
        <v>710</v>
      </c>
      <c r="J157" s="296">
        <v>50</v>
      </c>
      <c r="K157" s="292"/>
    </row>
    <row r="158" spans="2:11" s="1" customFormat="1" ht="15" customHeight="1">
      <c r="B158" s="269"/>
      <c r="C158" s="296" t="s">
        <v>733</v>
      </c>
      <c r="D158" s="244"/>
      <c r="E158" s="244"/>
      <c r="F158" s="297" t="s">
        <v>714</v>
      </c>
      <c r="G158" s="244"/>
      <c r="H158" s="296" t="s">
        <v>748</v>
      </c>
      <c r="I158" s="296" t="s">
        <v>710</v>
      </c>
      <c r="J158" s="296">
        <v>50</v>
      </c>
      <c r="K158" s="292"/>
    </row>
    <row r="159" spans="2:11" s="1" customFormat="1" ht="15" customHeight="1">
      <c r="B159" s="269"/>
      <c r="C159" s="296" t="s">
        <v>107</v>
      </c>
      <c r="D159" s="244"/>
      <c r="E159" s="244"/>
      <c r="F159" s="297" t="s">
        <v>708</v>
      </c>
      <c r="G159" s="244"/>
      <c r="H159" s="296" t="s">
        <v>770</v>
      </c>
      <c r="I159" s="296" t="s">
        <v>710</v>
      </c>
      <c r="J159" s="296" t="s">
        <v>771</v>
      </c>
      <c r="K159" s="292"/>
    </row>
    <row r="160" spans="2:11" s="1" customFormat="1" ht="15" customHeight="1">
      <c r="B160" s="269"/>
      <c r="C160" s="296" t="s">
        <v>772</v>
      </c>
      <c r="D160" s="244"/>
      <c r="E160" s="244"/>
      <c r="F160" s="297" t="s">
        <v>708</v>
      </c>
      <c r="G160" s="244"/>
      <c r="H160" s="296" t="s">
        <v>773</v>
      </c>
      <c r="I160" s="296" t="s">
        <v>743</v>
      </c>
      <c r="J160" s="296"/>
      <c r="K160" s="292"/>
    </row>
    <row r="161" spans="2:11" s="1" customFormat="1" ht="15" customHeight="1">
      <c r="B161" s="298"/>
      <c r="C161" s="278"/>
      <c r="D161" s="278"/>
      <c r="E161" s="278"/>
      <c r="F161" s="278"/>
      <c r="G161" s="278"/>
      <c r="H161" s="278"/>
      <c r="I161" s="278"/>
      <c r="J161" s="278"/>
      <c r="K161" s="299"/>
    </row>
    <row r="162" spans="2:11" s="1" customFormat="1" ht="18.75" customHeight="1">
      <c r="B162" s="280"/>
      <c r="C162" s="290"/>
      <c r="D162" s="290"/>
      <c r="E162" s="290"/>
      <c r="F162" s="300"/>
      <c r="G162" s="290"/>
      <c r="H162" s="290"/>
      <c r="I162" s="290"/>
      <c r="J162" s="290"/>
      <c r="K162" s="280"/>
    </row>
    <row r="163" spans="2:11" s="1" customFormat="1" ht="18.75" customHeight="1">
      <c r="B163" s="252"/>
      <c r="C163" s="252"/>
      <c r="D163" s="252"/>
      <c r="E163" s="252"/>
      <c r="F163" s="252"/>
      <c r="G163" s="252"/>
      <c r="H163" s="252"/>
      <c r="I163" s="252"/>
      <c r="J163" s="252"/>
      <c r="K163" s="252"/>
    </row>
    <row r="164" spans="2:11" s="1" customFormat="1" ht="7.5" customHeight="1">
      <c r="B164" s="231"/>
      <c r="C164" s="232"/>
      <c r="D164" s="232"/>
      <c r="E164" s="232"/>
      <c r="F164" s="232"/>
      <c r="G164" s="232"/>
      <c r="H164" s="232"/>
      <c r="I164" s="232"/>
      <c r="J164" s="232"/>
      <c r="K164" s="233"/>
    </row>
    <row r="165" spans="2:11" s="1" customFormat="1" ht="45" customHeight="1">
      <c r="B165" s="234"/>
      <c r="C165" s="235" t="s">
        <v>774</v>
      </c>
      <c r="D165" s="235"/>
      <c r="E165" s="235"/>
      <c r="F165" s="235"/>
      <c r="G165" s="235"/>
      <c r="H165" s="235"/>
      <c r="I165" s="235"/>
      <c r="J165" s="235"/>
      <c r="K165" s="236"/>
    </row>
    <row r="166" spans="2:11" s="1" customFormat="1" ht="17.25" customHeight="1">
      <c r="B166" s="234"/>
      <c r="C166" s="259" t="s">
        <v>702</v>
      </c>
      <c r="D166" s="259"/>
      <c r="E166" s="259"/>
      <c r="F166" s="259" t="s">
        <v>703</v>
      </c>
      <c r="G166" s="301"/>
      <c r="H166" s="302" t="s">
        <v>54</v>
      </c>
      <c r="I166" s="302" t="s">
        <v>57</v>
      </c>
      <c r="J166" s="259" t="s">
        <v>704</v>
      </c>
      <c r="K166" s="236"/>
    </row>
    <row r="167" spans="2:11" s="1" customFormat="1" ht="17.25" customHeight="1">
      <c r="B167" s="237"/>
      <c r="C167" s="261" t="s">
        <v>705</v>
      </c>
      <c r="D167" s="261"/>
      <c r="E167" s="261"/>
      <c r="F167" s="262" t="s">
        <v>706</v>
      </c>
      <c r="G167" s="303"/>
      <c r="H167" s="304"/>
      <c r="I167" s="304"/>
      <c r="J167" s="261" t="s">
        <v>707</v>
      </c>
      <c r="K167" s="239"/>
    </row>
    <row r="168" spans="2:11" s="1" customFormat="1" ht="5.25" customHeight="1">
      <c r="B168" s="269"/>
      <c r="C168" s="264"/>
      <c r="D168" s="264"/>
      <c r="E168" s="264"/>
      <c r="F168" s="264"/>
      <c r="G168" s="265"/>
      <c r="H168" s="264"/>
      <c r="I168" s="264"/>
      <c r="J168" s="264"/>
      <c r="K168" s="292"/>
    </row>
    <row r="169" spans="2:11" s="1" customFormat="1" ht="15" customHeight="1">
      <c r="B169" s="269"/>
      <c r="C169" s="244" t="s">
        <v>711</v>
      </c>
      <c r="D169" s="244"/>
      <c r="E169" s="244"/>
      <c r="F169" s="267" t="s">
        <v>708</v>
      </c>
      <c r="G169" s="244"/>
      <c r="H169" s="244" t="s">
        <v>748</v>
      </c>
      <c r="I169" s="244" t="s">
        <v>710</v>
      </c>
      <c r="J169" s="244">
        <v>120</v>
      </c>
      <c r="K169" s="292"/>
    </row>
    <row r="170" spans="2:11" s="1" customFormat="1" ht="15" customHeight="1">
      <c r="B170" s="269"/>
      <c r="C170" s="244" t="s">
        <v>757</v>
      </c>
      <c r="D170" s="244"/>
      <c r="E170" s="244"/>
      <c r="F170" s="267" t="s">
        <v>708</v>
      </c>
      <c r="G170" s="244"/>
      <c r="H170" s="244" t="s">
        <v>758</v>
      </c>
      <c r="I170" s="244" t="s">
        <v>710</v>
      </c>
      <c r="J170" s="244" t="s">
        <v>759</v>
      </c>
      <c r="K170" s="292"/>
    </row>
    <row r="171" spans="2:11" s="1" customFormat="1" ht="15" customHeight="1">
      <c r="B171" s="269"/>
      <c r="C171" s="244" t="s">
        <v>656</v>
      </c>
      <c r="D171" s="244"/>
      <c r="E171" s="244"/>
      <c r="F171" s="267" t="s">
        <v>708</v>
      </c>
      <c r="G171" s="244"/>
      <c r="H171" s="244" t="s">
        <v>775</v>
      </c>
      <c r="I171" s="244" t="s">
        <v>710</v>
      </c>
      <c r="J171" s="244" t="s">
        <v>759</v>
      </c>
      <c r="K171" s="292"/>
    </row>
    <row r="172" spans="2:11" s="1" customFormat="1" ht="15" customHeight="1">
      <c r="B172" s="269"/>
      <c r="C172" s="244" t="s">
        <v>713</v>
      </c>
      <c r="D172" s="244"/>
      <c r="E172" s="244"/>
      <c r="F172" s="267" t="s">
        <v>714</v>
      </c>
      <c r="G172" s="244"/>
      <c r="H172" s="244" t="s">
        <v>775</v>
      </c>
      <c r="I172" s="244" t="s">
        <v>710</v>
      </c>
      <c r="J172" s="244">
        <v>50</v>
      </c>
      <c r="K172" s="292"/>
    </row>
    <row r="173" spans="2:11" s="1" customFormat="1" ht="15" customHeight="1">
      <c r="B173" s="269"/>
      <c r="C173" s="244" t="s">
        <v>716</v>
      </c>
      <c r="D173" s="244"/>
      <c r="E173" s="244"/>
      <c r="F173" s="267" t="s">
        <v>708</v>
      </c>
      <c r="G173" s="244"/>
      <c r="H173" s="244" t="s">
        <v>775</v>
      </c>
      <c r="I173" s="244" t="s">
        <v>718</v>
      </c>
      <c r="J173" s="244"/>
      <c r="K173" s="292"/>
    </row>
    <row r="174" spans="2:11" s="1" customFormat="1" ht="15" customHeight="1">
      <c r="B174" s="269"/>
      <c r="C174" s="244" t="s">
        <v>727</v>
      </c>
      <c r="D174" s="244"/>
      <c r="E174" s="244"/>
      <c r="F174" s="267" t="s">
        <v>714</v>
      </c>
      <c r="G174" s="244"/>
      <c r="H174" s="244" t="s">
        <v>775</v>
      </c>
      <c r="I174" s="244" t="s">
        <v>710</v>
      </c>
      <c r="J174" s="244">
        <v>50</v>
      </c>
      <c r="K174" s="292"/>
    </row>
    <row r="175" spans="2:11" s="1" customFormat="1" ht="15" customHeight="1">
      <c r="B175" s="269"/>
      <c r="C175" s="244" t="s">
        <v>735</v>
      </c>
      <c r="D175" s="244"/>
      <c r="E175" s="244"/>
      <c r="F175" s="267" t="s">
        <v>714</v>
      </c>
      <c r="G175" s="244"/>
      <c r="H175" s="244" t="s">
        <v>775</v>
      </c>
      <c r="I175" s="244" t="s">
        <v>710</v>
      </c>
      <c r="J175" s="244">
        <v>50</v>
      </c>
      <c r="K175" s="292"/>
    </row>
    <row r="176" spans="2:11" s="1" customFormat="1" ht="15" customHeight="1">
      <c r="B176" s="269"/>
      <c r="C176" s="244" t="s">
        <v>733</v>
      </c>
      <c r="D176" s="244"/>
      <c r="E176" s="244"/>
      <c r="F176" s="267" t="s">
        <v>714</v>
      </c>
      <c r="G176" s="244"/>
      <c r="H176" s="244" t="s">
        <v>775</v>
      </c>
      <c r="I176" s="244" t="s">
        <v>710</v>
      </c>
      <c r="J176" s="244">
        <v>50</v>
      </c>
      <c r="K176" s="292"/>
    </row>
    <row r="177" spans="2:11" s="1" customFormat="1" ht="15" customHeight="1">
      <c r="B177" s="269"/>
      <c r="C177" s="244" t="s">
        <v>131</v>
      </c>
      <c r="D177" s="244"/>
      <c r="E177" s="244"/>
      <c r="F177" s="267" t="s">
        <v>708</v>
      </c>
      <c r="G177" s="244"/>
      <c r="H177" s="244" t="s">
        <v>776</v>
      </c>
      <c r="I177" s="244" t="s">
        <v>777</v>
      </c>
      <c r="J177" s="244"/>
      <c r="K177" s="292"/>
    </row>
    <row r="178" spans="2:11" s="1" customFormat="1" ht="15" customHeight="1">
      <c r="B178" s="269"/>
      <c r="C178" s="244" t="s">
        <v>57</v>
      </c>
      <c r="D178" s="244"/>
      <c r="E178" s="244"/>
      <c r="F178" s="267" t="s">
        <v>708</v>
      </c>
      <c r="G178" s="244"/>
      <c r="H178" s="244" t="s">
        <v>778</v>
      </c>
      <c r="I178" s="244" t="s">
        <v>779</v>
      </c>
      <c r="J178" s="244">
        <v>1</v>
      </c>
      <c r="K178" s="292"/>
    </row>
    <row r="179" spans="2:11" s="1" customFormat="1" ht="15" customHeight="1">
      <c r="B179" s="269"/>
      <c r="C179" s="244" t="s">
        <v>53</v>
      </c>
      <c r="D179" s="244"/>
      <c r="E179" s="244"/>
      <c r="F179" s="267" t="s">
        <v>708</v>
      </c>
      <c r="G179" s="244"/>
      <c r="H179" s="244" t="s">
        <v>780</v>
      </c>
      <c r="I179" s="244" t="s">
        <v>710</v>
      </c>
      <c r="J179" s="244">
        <v>20</v>
      </c>
      <c r="K179" s="292"/>
    </row>
    <row r="180" spans="2:11" s="1" customFormat="1" ht="15" customHeight="1">
      <c r="B180" s="269"/>
      <c r="C180" s="244" t="s">
        <v>54</v>
      </c>
      <c r="D180" s="244"/>
      <c r="E180" s="244"/>
      <c r="F180" s="267" t="s">
        <v>708</v>
      </c>
      <c r="G180" s="244"/>
      <c r="H180" s="244" t="s">
        <v>781</v>
      </c>
      <c r="I180" s="244" t="s">
        <v>710</v>
      </c>
      <c r="J180" s="244">
        <v>255</v>
      </c>
      <c r="K180" s="292"/>
    </row>
    <row r="181" spans="2:11" s="1" customFormat="1" ht="15" customHeight="1">
      <c r="B181" s="269"/>
      <c r="C181" s="244" t="s">
        <v>132</v>
      </c>
      <c r="D181" s="244"/>
      <c r="E181" s="244"/>
      <c r="F181" s="267" t="s">
        <v>708</v>
      </c>
      <c r="G181" s="244"/>
      <c r="H181" s="244" t="s">
        <v>672</v>
      </c>
      <c r="I181" s="244" t="s">
        <v>710</v>
      </c>
      <c r="J181" s="244">
        <v>10</v>
      </c>
      <c r="K181" s="292"/>
    </row>
    <row r="182" spans="2:11" s="1" customFormat="1" ht="15" customHeight="1">
      <c r="B182" s="269"/>
      <c r="C182" s="244" t="s">
        <v>133</v>
      </c>
      <c r="D182" s="244"/>
      <c r="E182" s="244"/>
      <c r="F182" s="267" t="s">
        <v>708</v>
      </c>
      <c r="G182" s="244"/>
      <c r="H182" s="244" t="s">
        <v>782</v>
      </c>
      <c r="I182" s="244" t="s">
        <v>743</v>
      </c>
      <c r="J182" s="244"/>
      <c r="K182" s="292"/>
    </row>
    <row r="183" spans="2:11" s="1" customFormat="1" ht="15" customHeight="1">
      <c r="B183" s="269"/>
      <c r="C183" s="244" t="s">
        <v>783</v>
      </c>
      <c r="D183" s="244"/>
      <c r="E183" s="244"/>
      <c r="F183" s="267" t="s">
        <v>708</v>
      </c>
      <c r="G183" s="244"/>
      <c r="H183" s="244" t="s">
        <v>784</v>
      </c>
      <c r="I183" s="244" t="s">
        <v>743</v>
      </c>
      <c r="J183" s="244"/>
      <c r="K183" s="292"/>
    </row>
    <row r="184" spans="2:11" s="1" customFormat="1" ht="15" customHeight="1">
      <c r="B184" s="269"/>
      <c r="C184" s="244" t="s">
        <v>772</v>
      </c>
      <c r="D184" s="244"/>
      <c r="E184" s="244"/>
      <c r="F184" s="267" t="s">
        <v>708</v>
      </c>
      <c r="G184" s="244"/>
      <c r="H184" s="244" t="s">
        <v>785</v>
      </c>
      <c r="I184" s="244" t="s">
        <v>743</v>
      </c>
      <c r="J184" s="244"/>
      <c r="K184" s="292"/>
    </row>
    <row r="185" spans="2:11" s="1" customFormat="1" ht="15" customHeight="1">
      <c r="B185" s="269"/>
      <c r="C185" s="244" t="s">
        <v>135</v>
      </c>
      <c r="D185" s="244"/>
      <c r="E185" s="244"/>
      <c r="F185" s="267" t="s">
        <v>714</v>
      </c>
      <c r="G185" s="244"/>
      <c r="H185" s="244" t="s">
        <v>786</v>
      </c>
      <c r="I185" s="244" t="s">
        <v>710</v>
      </c>
      <c r="J185" s="244">
        <v>50</v>
      </c>
      <c r="K185" s="292"/>
    </row>
    <row r="186" spans="2:11" s="1" customFormat="1" ht="15" customHeight="1">
      <c r="B186" s="269"/>
      <c r="C186" s="244" t="s">
        <v>787</v>
      </c>
      <c r="D186" s="244"/>
      <c r="E186" s="244"/>
      <c r="F186" s="267" t="s">
        <v>714</v>
      </c>
      <c r="G186" s="244"/>
      <c r="H186" s="244" t="s">
        <v>788</v>
      </c>
      <c r="I186" s="244" t="s">
        <v>789</v>
      </c>
      <c r="J186" s="244"/>
      <c r="K186" s="292"/>
    </row>
    <row r="187" spans="2:11" s="1" customFormat="1" ht="15" customHeight="1">
      <c r="B187" s="269"/>
      <c r="C187" s="244" t="s">
        <v>790</v>
      </c>
      <c r="D187" s="244"/>
      <c r="E187" s="244"/>
      <c r="F187" s="267" t="s">
        <v>714</v>
      </c>
      <c r="G187" s="244"/>
      <c r="H187" s="244" t="s">
        <v>791</v>
      </c>
      <c r="I187" s="244" t="s">
        <v>789</v>
      </c>
      <c r="J187" s="244"/>
      <c r="K187" s="292"/>
    </row>
    <row r="188" spans="2:11" s="1" customFormat="1" ht="15" customHeight="1">
      <c r="B188" s="269"/>
      <c r="C188" s="244" t="s">
        <v>792</v>
      </c>
      <c r="D188" s="244"/>
      <c r="E188" s="244"/>
      <c r="F188" s="267" t="s">
        <v>714</v>
      </c>
      <c r="G188" s="244"/>
      <c r="H188" s="244" t="s">
        <v>793</v>
      </c>
      <c r="I188" s="244" t="s">
        <v>789</v>
      </c>
      <c r="J188" s="244"/>
      <c r="K188" s="292"/>
    </row>
    <row r="189" spans="2:11" s="1" customFormat="1" ht="15" customHeight="1">
      <c r="B189" s="269"/>
      <c r="C189" s="305" t="s">
        <v>794</v>
      </c>
      <c r="D189" s="244"/>
      <c r="E189" s="244"/>
      <c r="F189" s="267" t="s">
        <v>714</v>
      </c>
      <c r="G189" s="244"/>
      <c r="H189" s="244" t="s">
        <v>795</v>
      </c>
      <c r="I189" s="244" t="s">
        <v>796</v>
      </c>
      <c r="J189" s="306" t="s">
        <v>797</v>
      </c>
      <c r="K189" s="292"/>
    </row>
    <row r="190" spans="2:11" s="1" customFormat="1" ht="15" customHeight="1">
      <c r="B190" s="269"/>
      <c r="C190" s="305" t="s">
        <v>42</v>
      </c>
      <c r="D190" s="244"/>
      <c r="E190" s="244"/>
      <c r="F190" s="267" t="s">
        <v>708</v>
      </c>
      <c r="G190" s="244"/>
      <c r="H190" s="241" t="s">
        <v>798</v>
      </c>
      <c r="I190" s="244" t="s">
        <v>799</v>
      </c>
      <c r="J190" s="244"/>
      <c r="K190" s="292"/>
    </row>
    <row r="191" spans="2:11" s="1" customFormat="1" ht="15" customHeight="1">
      <c r="B191" s="269"/>
      <c r="C191" s="305" t="s">
        <v>800</v>
      </c>
      <c r="D191" s="244"/>
      <c r="E191" s="244"/>
      <c r="F191" s="267" t="s">
        <v>708</v>
      </c>
      <c r="G191" s="244"/>
      <c r="H191" s="244" t="s">
        <v>801</v>
      </c>
      <c r="I191" s="244" t="s">
        <v>743</v>
      </c>
      <c r="J191" s="244"/>
      <c r="K191" s="292"/>
    </row>
    <row r="192" spans="2:11" s="1" customFormat="1" ht="15" customHeight="1">
      <c r="B192" s="269"/>
      <c r="C192" s="305" t="s">
        <v>802</v>
      </c>
      <c r="D192" s="244"/>
      <c r="E192" s="244"/>
      <c r="F192" s="267" t="s">
        <v>708</v>
      </c>
      <c r="G192" s="244"/>
      <c r="H192" s="244" t="s">
        <v>803</v>
      </c>
      <c r="I192" s="244" t="s">
        <v>743</v>
      </c>
      <c r="J192" s="244"/>
      <c r="K192" s="292"/>
    </row>
    <row r="193" spans="2:11" s="1" customFormat="1" ht="15" customHeight="1">
      <c r="B193" s="269"/>
      <c r="C193" s="305" t="s">
        <v>804</v>
      </c>
      <c r="D193" s="244"/>
      <c r="E193" s="244"/>
      <c r="F193" s="267" t="s">
        <v>714</v>
      </c>
      <c r="G193" s="244"/>
      <c r="H193" s="244" t="s">
        <v>805</v>
      </c>
      <c r="I193" s="244" t="s">
        <v>743</v>
      </c>
      <c r="J193" s="244"/>
      <c r="K193" s="292"/>
    </row>
    <row r="194" spans="2:11" s="1" customFormat="1" ht="15" customHeight="1">
      <c r="B194" s="298"/>
      <c r="C194" s="307"/>
      <c r="D194" s="278"/>
      <c r="E194" s="278"/>
      <c r="F194" s="278"/>
      <c r="G194" s="278"/>
      <c r="H194" s="278"/>
      <c r="I194" s="278"/>
      <c r="J194" s="278"/>
      <c r="K194" s="299"/>
    </row>
    <row r="195" spans="2:11" s="1" customFormat="1" ht="18.75" customHeight="1">
      <c r="B195" s="280"/>
      <c r="C195" s="290"/>
      <c r="D195" s="290"/>
      <c r="E195" s="290"/>
      <c r="F195" s="300"/>
      <c r="G195" s="290"/>
      <c r="H195" s="290"/>
      <c r="I195" s="290"/>
      <c r="J195" s="290"/>
      <c r="K195" s="280"/>
    </row>
    <row r="196" spans="2:11" s="1" customFormat="1" ht="18.75" customHeight="1">
      <c r="B196" s="280"/>
      <c r="C196" s="290"/>
      <c r="D196" s="290"/>
      <c r="E196" s="290"/>
      <c r="F196" s="300"/>
      <c r="G196" s="290"/>
      <c r="H196" s="290"/>
      <c r="I196" s="290"/>
      <c r="J196" s="290"/>
      <c r="K196" s="280"/>
    </row>
    <row r="197" spans="2:11" s="1" customFormat="1" ht="18.75" customHeight="1">
      <c r="B197" s="252"/>
      <c r="C197" s="252"/>
      <c r="D197" s="252"/>
      <c r="E197" s="252"/>
      <c r="F197" s="252"/>
      <c r="G197" s="252"/>
      <c r="H197" s="252"/>
      <c r="I197" s="252"/>
      <c r="J197" s="252"/>
      <c r="K197" s="252"/>
    </row>
    <row r="198" spans="2:11" s="1" customFormat="1" ht="13.5">
      <c r="B198" s="231"/>
      <c r="C198" s="232"/>
      <c r="D198" s="232"/>
      <c r="E198" s="232"/>
      <c r="F198" s="232"/>
      <c r="G198" s="232"/>
      <c r="H198" s="232"/>
      <c r="I198" s="232"/>
      <c r="J198" s="232"/>
      <c r="K198" s="233"/>
    </row>
    <row r="199" spans="2:11" s="1" customFormat="1" ht="21">
      <c r="B199" s="234"/>
      <c r="C199" s="235" t="s">
        <v>806</v>
      </c>
      <c r="D199" s="235"/>
      <c r="E199" s="235"/>
      <c r="F199" s="235"/>
      <c r="G199" s="235"/>
      <c r="H199" s="235"/>
      <c r="I199" s="235"/>
      <c r="J199" s="235"/>
      <c r="K199" s="236"/>
    </row>
    <row r="200" spans="2:11" s="1" customFormat="1" ht="25.5" customHeight="1">
      <c r="B200" s="234"/>
      <c r="C200" s="308" t="s">
        <v>807</v>
      </c>
      <c r="D200" s="308"/>
      <c r="E200" s="308"/>
      <c r="F200" s="308" t="s">
        <v>808</v>
      </c>
      <c r="G200" s="309"/>
      <c r="H200" s="308" t="s">
        <v>809</v>
      </c>
      <c r="I200" s="308"/>
      <c r="J200" s="308"/>
      <c r="K200" s="236"/>
    </row>
    <row r="201" spans="2:11" s="1" customFormat="1" ht="5.25" customHeight="1">
      <c r="B201" s="269"/>
      <c r="C201" s="264"/>
      <c r="D201" s="264"/>
      <c r="E201" s="264"/>
      <c r="F201" s="264"/>
      <c r="G201" s="290"/>
      <c r="H201" s="264"/>
      <c r="I201" s="264"/>
      <c r="J201" s="264"/>
      <c r="K201" s="292"/>
    </row>
    <row r="202" spans="2:11" s="1" customFormat="1" ht="15" customHeight="1">
      <c r="B202" s="269"/>
      <c r="C202" s="244" t="s">
        <v>799</v>
      </c>
      <c r="D202" s="244"/>
      <c r="E202" s="244"/>
      <c r="F202" s="267" t="s">
        <v>43</v>
      </c>
      <c r="G202" s="244"/>
      <c r="H202" s="244" t="s">
        <v>810</v>
      </c>
      <c r="I202" s="244"/>
      <c r="J202" s="244"/>
      <c r="K202" s="292"/>
    </row>
    <row r="203" spans="2:11" s="1" customFormat="1" ht="15" customHeight="1">
      <c r="B203" s="269"/>
      <c r="C203" s="244"/>
      <c r="D203" s="244"/>
      <c r="E203" s="244"/>
      <c r="F203" s="267" t="s">
        <v>44</v>
      </c>
      <c r="G203" s="244"/>
      <c r="H203" s="244" t="s">
        <v>811</v>
      </c>
      <c r="I203" s="244"/>
      <c r="J203" s="244"/>
      <c r="K203" s="292"/>
    </row>
    <row r="204" spans="2:11" s="1" customFormat="1" ht="15" customHeight="1">
      <c r="B204" s="269"/>
      <c r="C204" s="244"/>
      <c r="D204" s="244"/>
      <c r="E204" s="244"/>
      <c r="F204" s="267" t="s">
        <v>47</v>
      </c>
      <c r="G204" s="244"/>
      <c r="H204" s="244" t="s">
        <v>812</v>
      </c>
      <c r="I204" s="244"/>
      <c r="J204" s="244"/>
      <c r="K204" s="292"/>
    </row>
    <row r="205" spans="2:11" s="1" customFormat="1" ht="15" customHeight="1">
      <c r="B205" s="269"/>
      <c r="C205" s="244"/>
      <c r="D205" s="244"/>
      <c r="E205" s="244"/>
      <c r="F205" s="267" t="s">
        <v>45</v>
      </c>
      <c r="G205" s="244"/>
      <c r="H205" s="244" t="s">
        <v>813</v>
      </c>
      <c r="I205" s="244"/>
      <c r="J205" s="244"/>
      <c r="K205" s="292"/>
    </row>
    <row r="206" spans="2:11" s="1" customFormat="1" ht="15" customHeight="1">
      <c r="B206" s="269"/>
      <c r="C206" s="244"/>
      <c r="D206" s="244"/>
      <c r="E206" s="244"/>
      <c r="F206" s="267" t="s">
        <v>46</v>
      </c>
      <c r="G206" s="244"/>
      <c r="H206" s="244" t="s">
        <v>814</v>
      </c>
      <c r="I206" s="244"/>
      <c r="J206" s="244"/>
      <c r="K206" s="292"/>
    </row>
    <row r="207" spans="2:11" s="1" customFormat="1" ht="15" customHeight="1">
      <c r="B207" s="269"/>
      <c r="C207" s="244"/>
      <c r="D207" s="244"/>
      <c r="E207" s="244"/>
      <c r="F207" s="267"/>
      <c r="G207" s="244"/>
      <c r="H207" s="244"/>
      <c r="I207" s="244"/>
      <c r="J207" s="244"/>
      <c r="K207" s="292"/>
    </row>
    <row r="208" spans="2:11" s="1" customFormat="1" ht="15" customHeight="1">
      <c r="B208" s="269"/>
      <c r="C208" s="244" t="s">
        <v>755</v>
      </c>
      <c r="D208" s="244"/>
      <c r="E208" s="244"/>
      <c r="F208" s="267" t="s">
        <v>79</v>
      </c>
      <c r="G208" s="244"/>
      <c r="H208" s="244" t="s">
        <v>815</v>
      </c>
      <c r="I208" s="244"/>
      <c r="J208" s="244"/>
      <c r="K208" s="292"/>
    </row>
    <row r="209" spans="2:11" s="1" customFormat="1" ht="15" customHeight="1">
      <c r="B209" s="269"/>
      <c r="C209" s="244"/>
      <c r="D209" s="244"/>
      <c r="E209" s="244"/>
      <c r="F209" s="267" t="s">
        <v>650</v>
      </c>
      <c r="G209" s="244"/>
      <c r="H209" s="244" t="s">
        <v>651</v>
      </c>
      <c r="I209" s="244"/>
      <c r="J209" s="244"/>
      <c r="K209" s="292"/>
    </row>
    <row r="210" spans="2:11" s="1" customFormat="1" ht="15" customHeight="1">
      <c r="B210" s="269"/>
      <c r="C210" s="244"/>
      <c r="D210" s="244"/>
      <c r="E210" s="244"/>
      <c r="F210" s="267" t="s">
        <v>648</v>
      </c>
      <c r="G210" s="244"/>
      <c r="H210" s="244" t="s">
        <v>816</v>
      </c>
      <c r="I210" s="244"/>
      <c r="J210" s="244"/>
      <c r="K210" s="292"/>
    </row>
    <row r="211" spans="2:11" s="1" customFormat="1" ht="15" customHeight="1">
      <c r="B211" s="310"/>
      <c r="C211" s="244"/>
      <c r="D211" s="244"/>
      <c r="E211" s="244"/>
      <c r="F211" s="267" t="s">
        <v>652</v>
      </c>
      <c r="G211" s="305"/>
      <c r="H211" s="296" t="s">
        <v>653</v>
      </c>
      <c r="I211" s="296"/>
      <c r="J211" s="296"/>
      <c r="K211" s="311"/>
    </row>
    <row r="212" spans="2:11" s="1" customFormat="1" ht="15" customHeight="1">
      <c r="B212" s="310"/>
      <c r="C212" s="244"/>
      <c r="D212" s="244"/>
      <c r="E212" s="244"/>
      <c r="F212" s="267" t="s">
        <v>654</v>
      </c>
      <c r="G212" s="305"/>
      <c r="H212" s="296" t="s">
        <v>817</v>
      </c>
      <c r="I212" s="296"/>
      <c r="J212" s="296"/>
      <c r="K212" s="311"/>
    </row>
    <row r="213" spans="2:11" s="1" customFormat="1" ht="15" customHeight="1">
      <c r="B213" s="310"/>
      <c r="C213" s="244"/>
      <c r="D213" s="244"/>
      <c r="E213" s="244"/>
      <c r="F213" s="267"/>
      <c r="G213" s="305"/>
      <c r="H213" s="296"/>
      <c r="I213" s="296"/>
      <c r="J213" s="296"/>
      <c r="K213" s="311"/>
    </row>
    <row r="214" spans="2:11" s="1" customFormat="1" ht="15" customHeight="1">
      <c r="B214" s="310"/>
      <c r="C214" s="244" t="s">
        <v>779</v>
      </c>
      <c r="D214" s="244"/>
      <c r="E214" s="244"/>
      <c r="F214" s="267">
        <v>1</v>
      </c>
      <c r="G214" s="305"/>
      <c r="H214" s="296" t="s">
        <v>818</v>
      </c>
      <c r="I214" s="296"/>
      <c r="J214" s="296"/>
      <c r="K214" s="311"/>
    </row>
    <row r="215" spans="2:11" s="1" customFormat="1" ht="15" customHeight="1">
      <c r="B215" s="310"/>
      <c r="C215" s="244"/>
      <c r="D215" s="244"/>
      <c r="E215" s="244"/>
      <c r="F215" s="267">
        <v>2</v>
      </c>
      <c r="G215" s="305"/>
      <c r="H215" s="296" t="s">
        <v>819</v>
      </c>
      <c r="I215" s="296"/>
      <c r="J215" s="296"/>
      <c r="K215" s="311"/>
    </row>
    <row r="216" spans="2:11" s="1" customFormat="1" ht="15" customHeight="1">
      <c r="B216" s="310"/>
      <c r="C216" s="244"/>
      <c r="D216" s="244"/>
      <c r="E216" s="244"/>
      <c r="F216" s="267">
        <v>3</v>
      </c>
      <c r="G216" s="305"/>
      <c r="H216" s="296" t="s">
        <v>820</v>
      </c>
      <c r="I216" s="296"/>
      <c r="J216" s="296"/>
      <c r="K216" s="311"/>
    </row>
    <row r="217" spans="2:11" s="1" customFormat="1" ht="15" customHeight="1">
      <c r="B217" s="310"/>
      <c r="C217" s="244"/>
      <c r="D217" s="244"/>
      <c r="E217" s="244"/>
      <c r="F217" s="267">
        <v>4</v>
      </c>
      <c r="G217" s="305"/>
      <c r="H217" s="296" t="s">
        <v>821</v>
      </c>
      <c r="I217" s="296"/>
      <c r="J217" s="296"/>
      <c r="K217" s="311"/>
    </row>
    <row r="218" spans="2:11" s="1" customFormat="1" ht="12.75" customHeight="1">
      <c r="B218" s="312"/>
      <c r="C218" s="313"/>
      <c r="D218" s="313"/>
      <c r="E218" s="313"/>
      <c r="F218" s="313"/>
      <c r="G218" s="313"/>
      <c r="H218" s="313"/>
      <c r="I218" s="313"/>
      <c r="J218" s="313"/>
      <c r="K218" s="31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DESKTOP-TVFAK1C\Kasper</dc:creator>
  <cp:keywords/>
  <dc:description/>
  <cp:lastModifiedBy>DESKTOP-TVFAK1C\Kasper</cp:lastModifiedBy>
  <dcterms:created xsi:type="dcterms:W3CDTF">2021-04-06T09:42:01Z</dcterms:created>
  <dcterms:modified xsi:type="dcterms:W3CDTF">2021-04-06T09:42:06Z</dcterms:modified>
  <cp:category/>
  <cp:version/>
  <cp:contentType/>
  <cp:contentStatus/>
</cp:coreProperties>
</file>