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activeTab="1"/>
  </bookViews>
  <sheets>
    <sheet name="Rekapitulace stavby" sheetId="1" r:id="rId1"/>
    <sheet name="01_2021 - Obnova bývalé v..." sheetId="2" r:id="rId2"/>
  </sheets>
  <definedNames>
    <definedName name="_xlnm._FilterDatabase" localSheetId="1" hidden="1">'01_2021 - Obnova bývalé v...'!$C$118:$K$161</definedName>
    <definedName name="_xlnm.Print_Area" localSheetId="1">'01_2021 - Obnova bývalé v...'!$C$4:$J$76,'01_2021 - Obnova bývalé v...'!$C$82:$J$102,'01_2021 - Obnova bývalé v...'!$C$108:$K$161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'01_2021 - Obnova bývalé v...'!$118:$118</definedName>
  </definedNames>
  <calcPr calcId="191029"/>
</workbook>
</file>

<file path=xl/sharedStrings.xml><?xml version="1.0" encoding="utf-8"?>
<sst xmlns="http://schemas.openxmlformats.org/spreadsheetml/2006/main" count="704" uniqueCount="209">
  <si>
    <t>Export Komplet</t>
  </si>
  <si>
    <t/>
  </si>
  <si>
    <t>2.0</t>
  </si>
  <si>
    <t>ZAMOK</t>
  </si>
  <si>
    <t>False</t>
  </si>
  <si>
    <t>{13370fc3-cb4c-43a3-900a-db786dbc55bf}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</si>
  <si>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</si>
  <si>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</si>
  <si>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</si>
  <si>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</si>
  <si>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</si>
  <si>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</si>
  <si>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</si>
  <si>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</si>
  <si>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01_2021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</si>
  <si>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</si>
  <si>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</si>
  <si>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bývalé vily Z Sochora, Spojených národů 1620 ve Dvoře Králové n.L. - I. etapa obnovy okenních výplní</t>
  </si>
  <si>
    <t>KSO:</t>
  </si>
  <si>
    <t>CC-CZ:</t>
  </si>
  <si>
    <t>Místo:</t>
  </si>
  <si>
    <t xml:space="preserve"> </t>
  </si>
  <si>
    <t>Datum:</t>
  </si>
  <si>
    <t>26. 2. 2021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</si>
  <si>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</si>
  <si>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</si>
  <si>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</si>
  <si>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</si>
  <si>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</si>
  <si>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</si>
  <si>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</si>
  <si>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Ing. Miloš Kudrnovský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</si>
  <si>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</si>
  <si>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</si>
  <si>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</si>
  <si>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</si>
  <si>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</si>
  <si>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</si>
  <si>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</si>
  <si>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</si>
  <si>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</si>
  <si>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</si>
  <si>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</si>
  <si>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</si>
  <si>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</si>
  <si>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</si>
  <si>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</si>
  <si>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</si>
  <si>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</si>
  <si>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</si>
  <si>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</si>
  <si>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</si>
  <si>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</si>
  <si>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</si>
  <si>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</si>
  <si>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</si>
  <si>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</si>
  <si>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</si>
  <si>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</si>
  <si>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</si>
  <si>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</si>
  <si>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</si>
  <si>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</si>
  <si>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</si>
  <si>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</si>
  <si>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</si>
  <si>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</si>
  <si>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</si>
  <si>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</si>
  <si>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</si>
  <si>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</si>
  <si>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</si>
  <si>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</si>
  <si>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</si>
  <si>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</si>
  <si>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</si>
  <si>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</si>
  <si>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</si>
  <si>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</si>
  <si>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</si>
  <si>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</si>
  <si>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</si>
  <si>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</si>
  <si>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</si>
  <si>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</si>
  <si>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</si>
  <si>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</si>
  <si>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</si>
  <si>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</si>
  <si>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</si>
  <si>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</si>
  <si>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</si>
  <si>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</si>
  <si>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</si>
  <si>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</si>
  <si>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</si>
  <si>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</si>
  <si>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</si>
  <si>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</si>
  <si>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</si>
  <si>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</si>
  <si>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</si>
  <si>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</si>
  <si>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</si>
  <si>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</si>
  <si>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</si>
  <si>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</si>
  <si>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</si>
  <si>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</si>
  <si>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</si>
  <si>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</si>
  <si>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</si>
  <si>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</si>
  <si>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</si>
  <si>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</si>
  <si>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612325301</t>
  </si>
  <si>
    <t>Vápenocementová hladká omítka ostění nebo nadpraží</t>
  </si>
  <si>
    <t>m2</t>
  </si>
  <si>
    <t>CS ÚRS 2019 01</t>
  </si>
  <si>
    <t>4</t>
  </si>
  <si>
    <t>-2009801866</t>
  </si>
  <si>
    <t>VV</t>
  </si>
  <si>
    <t>6,85*1,0*5 "OZAb"</t>
  </si>
  <si>
    <t>5,6*1,0*2  "OZAa"</t>
  </si>
  <si>
    <t>Součet</t>
  </si>
  <si>
    <t>9</t>
  </si>
  <si>
    <t>Ostatní konstrukce a práce, bourání</t>
  </si>
  <si>
    <t>16</t>
  </si>
  <si>
    <t>941111121</t>
  </si>
  <si>
    <t>Montáž lešení řadového trubkového lehkého s podlahami zatížení do 200 kg/m2 š do 1,2 m v do 10 m</t>
  </si>
  <si>
    <t>1056335290</t>
  </si>
  <si>
    <t>(7*4+6*8+5,5*3)*1,15</t>
  </si>
  <si>
    <t>17</t>
  </si>
  <si>
    <t>941111221</t>
  </si>
  <si>
    <t>Příplatek k lešení řadovému trubkovému lehkému s podlahami š 1,2 m v 10 m za první a ZKD den použití</t>
  </si>
  <si>
    <t>1057008417</t>
  </si>
  <si>
    <t>(7*4+6*8+5,5*3)*1,15*45</t>
  </si>
  <si>
    <t>18</t>
  </si>
  <si>
    <t>941111821</t>
  </si>
  <si>
    <t>Demontáž lešení řadového trubkového lehkého s podlahami zatížení do 200 kg/m2 š do 1,2 m v do 10 m</t>
  </si>
  <si>
    <t>-1814627397</t>
  </si>
  <si>
    <t>3</t>
  </si>
  <si>
    <t>962032230</t>
  </si>
  <si>
    <t>Bourání zdiva z cihel pálených nebo vápenopískových na MV nebo MVC do 1 m3</t>
  </si>
  <si>
    <t>m3</t>
  </si>
  <si>
    <t>515524193</t>
  </si>
  <si>
    <t>0,65*0,5*1,3*5 "ZAb"</t>
  </si>
  <si>
    <t>0,7*0,5*1,3*2 "ZAa"</t>
  </si>
  <si>
    <t>5</t>
  </si>
  <si>
    <t>968062375</t>
  </si>
  <si>
    <t>Vybourání dřevěných rámů oken zdvojených včetně křídel pl do 2 m2</t>
  </si>
  <si>
    <t>-2012977846</t>
  </si>
  <si>
    <t>1,45*1,25*2  "BZAa"</t>
  </si>
  <si>
    <t>968062376</t>
  </si>
  <si>
    <t>Vybourání dřevěných rámů oken zdvojených včetně křídel pl do 4 m2</t>
  </si>
  <si>
    <t>-1361195856</t>
  </si>
  <si>
    <t>2,88*1,27*5 "BZAb"</t>
  </si>
  <si>
    <t>997</t>
  </si>
  <si>
    <t>Přesun sutě</t>
  </si>
  <si>
    <t>13</t>
  </si>
  <si>
    <t>997013151</t>
  </si>
  <si>
    <t>Vnitrostaveništní doprava suti a vybouraných hmot pro budovy v do 6 m s omezením mechanizace</t>
  </si>
  <si>
    <t>t</t>
  </si>
  <si>
    <t>1914227866</t>
  </si>
  <si>
    <t>997013501</t>
  </si>
  <si>
    <t>Odvoz suti a vybouraných hmot na skládku nebo meziskládku do 1 km se složením</t>
  </si>
  <si>
    <t>1645558896</t>
  </si>
  <si>
    <t>10</t>
  </si>
  <si>
    <t>997013509</t>
  </si>
  <si>
    <t>Příplatek k odvozu suti a vybouraných hmot na skládku ZKD 1 km přes 1 km</t>
  </si>
  <si>
    <t>2123305742</t>
  </si>
  <si>
    <t>11</t>
  </si>
  <si>
    <t>997013831</t>
  </si>
  <si>
    <t>Poplatek za uložení na skládce (skládkovné) stavebního odpadu směsného kód odpadu 170 904</t>
  </si>
  <si>
    <t>-1033075220</t>
  </si>
  <si>
    <t>PSV</t>
  </si>
  <si>
    <t>Práce a dodávky PSV</t>
  </si>
  <si>
    <t>767</t>
  </si>
  <si>
    <t>Konstrukce zámečnické</t>
  </si>
  <si>
    <t>12</t>
  </si>
  <si>
    <t>998767101</t>
  </si>
  <si>
    <t>Přesun hmot tonážní pro zámečnické konstrukce v objektech v do 6 m</t>
  </si>
  <si>
    <t>-1241648494</t>
  </si>
  <si>
    <t>ZAa</t>
  </si>
  <si>
    <t>Replika původní dvoudílné okenní výplně s kovovou konstrukcí (sv. 1220x1300 mm) zasklená atypickým polozrcadlovým vrstveným sklem včetně montáže, kování a povrchové úpravy dle PD</t>
  </si>
  <si>
    <t>ks</t>
  </si>
  <si>
    <t>819927501</t>
  </si>
  <si>
    <t>P</t>
  </si>
  <si>
    <t>Poznámka k položce:
včetně zpracování výrobní dokumentace, zhotovení prototypu okna a oplechování okenního parapetu z barveného pozinkovaného plechu r.š.200 mm</t>
  </si>
  <si>
    <t>ZAb</t>
  </si>
  <si>
    <t>Replika původní třídílné okenní výplně s kovovou konstrukcí (sv. 3270x1300 mm) zasklená atypickým polozrcadlovým vrstveným sklem včetně montáže, kování a povrchové úpravy dle PD</t>
  </si>
  <si>
    <t>-1643835396</t>
  </si>
  <si>
    <t>784</t>
  </si>
  <si>
    <t>Dokončovací práce - malby a tapety</t>
  </si>
  <si>
    <t>14</t>
  </si>
  <si>
    <t>784171111</t>
  </si>
  <si>
    <t>Zakrytí vnitřních ploch stěn v místnostech výšky do 3,80 m</t>
  </si>
  <si>
    <t>1011559057</t>
  </si>
  <si>
    <t>1,22*1,3*2*1,2+3,27*1,3*5*1,2</t>
  </si>
  <si>
    <t>M</t>
  </si>
  <si>
    <t>58124842</t>
  </si>
  <si>
    <t>fólie pro malířské potřeby zakrývací tl 7µ 4x5m</t>
  </si>
  <si>
    <t>32</t>
  </si>
  <si>
    <t>271550397</t>
  </si>
  <si>
    <t>29,312*1,05 'Přepočtené koeficientem množství</t>
  </si>
  <si>
    <t>8</t>
  </si>
  <si>
    <t>784211101</t>
  </si>
  <si>
    <t>Dvojnásobné bílé malby ze směsí za mokra výborně otěruvzdorných v místnostech výšky do 3,80 m</t>
  </si>
  <si>
    <t>-1810348450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</si>
</sst>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0"/>
      <c r="AQ5" s="20"/>
      <c r="AR5" s="18"/>
      <c r="BE5" s="238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0"/>
      <c r="AQ6" s="20"/>
      <c r="AR6" s="18"/>
      <c r="BE6" s="239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39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39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9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39"/>
      <c r="BS10" s="15" t="s">
        <v>6</v>
      </c>
    </row>
    <row r="11" spans="2:7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3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9"/>
      <c r="BS12" s="15" t="s">
        <v>6</v>
      </c>
    </row>
    <row r="13" spans="2:7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39"/>
      <c r="BS13" s="15" t="s">
        <v>6</v>
      </c>
    </row>
    <row r="14" spans="2:71" ht="12.75">
      <c r="B14" s="19"/>
      <c r="C14" s="20"/>
      <c r="D14" s="20"/>
      <c r="E14" s="272" t="s">
        <v>29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3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9"/>
      <c r="BS15" s="15" t="s">
        <v>4</v>
      </c>
    </row>
    <row r="16" spans="2:7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39"/>
      <c r="BS16" s="15" t="s">
        <v>4</v>
      </c>
    </row>
    <row r="17" spans="2:7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3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9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39"/>
      <c r="BS19" s="15" t="s">
        <v>6</v>
      </c>
    </row>
    <row r="20" spans="2:71" ht="18.4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39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9"/>
    </row>
    <row r="22" spans="2:57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9"/>
    </row>
    <row r="23" spans="2:57" ht="16.5" customHeight="1">
      <c r="B23" s="19"/>
      <c r="C23" s="20"/>
      <c r="D23" s="20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0"/>
      <c r="AP23" s="20"/>
      <c r="AQ23" s="20"/>
      <c r="AR23" s="18"/>
      <c r="BE23" s="23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9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9"/>
    </row>
    <row r="26" spans="2:57" s="1" customFormat="1" ht="25.9" customHeight="1"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1">
        <f>ROUND(AG94,2)</f>
        <v>0</v>
      </c>
      <c r="AL26" s="242"/>
      <c r="AM26" s="242"/>
      <c r="AN26" s="242"/>
      <c r="AO26" s="242"/>
      <c r="AP26" s="33"/>
      <c r="AQ26" s="33"/>
      <c r="AR26" s="36"/>
      <c r="BE26" s="239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9"/>
    </row>
    <row r="28" spans="2:57" s="1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5" t="s">
        <v>36</v>
      </c>
      <c r="M28" s="275"/>
      <c r="N28" s="275"/>
      <c r="O28" s="275"/>
      <c r="P28" s="275"/>
      <c r="Q28" s="33"/>
      <c r="R28" s="33"/>
      <c r="S28" s="33"/>
      <c r="T28" s="33"/>
      <c r="U28" s="33"/>
      <c r="V28" s="33"/>
      <c r="W28" s="275" t="s">
        <v>37</v>
      </c>
      <c r="X28" s="275"/>
      <c r="Y28" s="275"/>
      <c r="Z28" s="275"/>
      <c r="AA28" s="275"/>
      <c r="AB28" s="275"/>
      <c r="AC28" s="275"/>
      <c r="AD28" s="275"/>
      <c r="AE28" s="275"/>
      <c r="AF28" s="33"/>
      <c r="AG28" s="33"/>
      <c r="AH28" s="33"/>
      <c r="AI28" s="33"/>
      <c r="AJ28" s="33"/>
      <c r="AK28" s="275" t="s">
        <v>38</v>
      </c>
      <c r="AL28" s="275"/>
      <c r="AM28" s="275"/>
      <c r="AN28" s="275"/>
      <c r="AO28" s="275"/>
      <c r="AP28" s="33"/>
      <c r="AQ28" s="33"/>
      <c r="AR28" s="36"/>
      <c r="BE28" s="239"/>
    </row>
    <row r="29" spans="2:57" s="2" customFormat="1" ht="14.45" customHeight="1">
      <c r="B29" s="37"/>
      <c r="C29" s="38"/>
      <c r="D29" s="27" t="s">
        <v>39</v>
      </c>
      <c r="E29" s="38"/>
      <c r="F29" s="27" t="s">
        <v>40</v>
      </c>
      <c r="G29" s="38"/>
      <c r="H29" s="38"/>
      <c r="I29" s="38"/>
      <c r="J29" s="38"/>
      <c r="K29" s="38"/>
      <c r="L29" s="276">
        <v>0.21</v>
      </c>
      <c r="M29" s="237"/>
      <c r="N29" s="237"/>
      <c r="O29" s="237"/>
      <c r="P29" s="237"/>
      <c r="Q29" s="38"/>
      <c r="R29" s="38"/>
      <c r="S29" s="38"/>
      <c r="T29" s="38"/>
      <c r="U29" s="38"/>
      <c r="V29" s="38"/>
      <c r="W29" s="236">
        <f>ROUND(AZ94,2)</f>
        <v>0</v>
      </c>
      <c r="X29" s="237"/>
      <c r="Y29" s="237"/>
      <c r="Z29" s="237"/>
      <c r="AA29" s="237"/>
      <c r="AB29" s="237"/>
      <c r="AC29" s="237"/>
      <c r="AD29" s="237"/>
      <c r="AE29" s="237"/>
      <c r="AF29" s="38"/>
      <c r="AG29" s="38"/>
      <c r="AH29" s="38"/>
      <c r="AI29" s="38"/>
      <c r="AJ29" s="38"/>
      <c r="AK29" s="236">
        <f>ROUND(AV94,2)</f>
        <v>0</v>
      </c>
      <c r="AL29" s="237"/>
      <c r="AM29" s="237"/>
      <c r="AN29" s="237"/>
      <c r="AO29" s="237"/>
      <c r="AP29" s="38"/>
      <c r="AQ29" s="38"/>
      <c r="AR29" s="39"/>
      <c r="BE29" s="240"/>
    </row>
    <row r="30" spans="2:57" s="2" customFormat="1" ht="14.45" customHeight="1">
      <c r="B30" s="37"/>
      <c r="C30" s="38"/>
      <c r="D30" s="38"/>
      <c r="E30" s="38"/>
      <c r="F30" s="27" t="s">
        <v>41</v>
      </c>
      <c r="G30" s="38"/>
      <c r="H30" s="38"/>
      <c r="I30" s="38"/>
      <c r="J30" s="38"/>
      <c r="K30" s="38"/>
      <c r="L30" s="276">
        <v>0.15</v>
      </c>
      <c r="M30" s="237"/>
      <c r="N30" s="237"/>
      <c r="O30" s="237"/>
      <c r="P30" s="237"/>
      <c r="Q30" s="38"/>
      <c r="R30" s="38"/>
      <c r="S30" s="38"/>
      <c r="T30" s="38"/>
      <c r="U30" s="38"/>
      <c r="V30" s="38"/>
      <c r="W30" s="236">
        <f>ROUND(BA94,2)</f>
        <v>0</v>
      </c>
      <c r="X30" s="237"/>
      <c r="Y30" s="237"/>
      <c r="Z30" s="237"/>
      <c r="AA30" s="237"/>
      <c r="AB30" s="237"/>
      <c r="AC30" s="237"/>
      <c r="AD30" s="237"/>
      <c r="AE30" s="237"/>
      <c r="AF30" s="38"/>
      <c r="AG30" s="38"/>
      <c r="AH30" s="38"/>
      <c r="AI30" s="38"/>
      <c r="AJ30" s="38"/>
      <c r="AK30" s="236">
        <f>ROUND(AW94,2)</f>
        <v>0</v>
      </c>
      <c r="AL30" s="237"/>
      <c r="AM30" s="237"/>
      <c r="AN30" s="237"/>
      <c r="AO30" s="237"/>
      <c r="AP30" s="38"/>
      <c r="AQ30" s="38"/>
      <c r="AR30" s="39"/>
      <c r="BE30" s="240"/>
    </row>
    <row r="31" spans="2:57" s="2" customFormat="1" ht="14.45" customHeight="1" hidden="1">
      <c r="B31" s="37"/>
      <c r="C31" s="38"/>
      <c r="D31" s="38"/>
      <c r="E31" s="38"/>
      <c r="F31" s="27" t="s">
        <v>42</v>
      </c>
      <c r="G31" s="38"/>
      <c r="H31" s="38"/>
      <c r="I31" s="38"/>
      <c r="J31" s="38"/>
      <c r="K31" s="38"/>
      <c r="L31" s="276">
        <v>0.21</v>
      </c>
      <c r="M31" s="237"/>
      <c r="N31" s="237"/>
      <c r="O31" s="237"/>
      <c r="P31" s="237"/>
      <c r="Q31" s="38"/>
      <c r="R31" s="38"/>
      <c r="S31" s="38"/>
      <c r="T31" s="38"/>
      <c r="U31" s="38"/>
      <c r="V31" s="38"/>
      <c r="W31" s="236">
        <f>ROUND(BB94,2)</f>
        <v>0</v>
      </c>
      <c r="X31" s="237"/>
      <c r="Y31" s="237"/>
      <c r="Z31" s="237"/>
      <c r="AA31" s="237"/>
      <c r="AB31" s="237"/>
      <c r="AC31" s="237"/>
      <c r="AD31" s="237"/>
      <c r="AE31" s="237"/>
      <c r="AF31" s="38"/>
      <c r="AG31" s="38"/>
      <c r="AH31" s="38"/>
      <c r="AI31" s="38"/>
      <c r="AJ31" s="38"/>
      <c r="AK31" s="236">
        <v>0</v>
      </c>
      <c r="AL31" s="237"/>
      <c r="AM31" s="237"/>
      <c r="AN31" s="237"/>
      <c r="AO31" s="237"/>
      <c r="AP31" s="38"/>
      <c r="AQ31" s="38"/>
      <c r="AR31" s="39"/>
      <c r="BE31" s="240"/>
    </row>
    <row r="32" spans="2:57" s="2" customFormat="1" ht="14.45" customHeight="1" hidden="1">
      <c r="B32" s="37"/>
      <c r="C32" s="38"/>
      <c r="D32" s="38"/>
      <c r="E32" s="38"/>
      <c r="F32" s="27" t="s">
        <v>43</v>
      </c>
      <c r="G32" s="38"/>
      <c r="H32" s="38"/>
      <c r="I32" s="38"/>
      <c r="J32" s="38"/>
      <c r="K32" s="38"/>
      <c r="L32" s="276">
        <v>0.15</v>
      </c>
      <c r="M32" s="237"/>
      <c r="N32" s="237"/>
      <c r="O32" s="237"/>
      <c r="P32" s="237"/>
      <c r="Q32" s="38"/>
      <c r="R32" s="38"/>
      <c r="S32" s="38"/>
      <c r="T32" s="38"/>
      <c r="U32" s="38"/>
      <c r="V32" s="38"/>
      <c r="W32" s="236">
        <f>ROUND(BC94,2)</f>
        <v>0</v>
      </c>
      <c r="X32" s="237"/>
      <c r="Y32" s="237"/>
      <c r="Z32" s="237"/>
      <c r="AA32" s="237"/>
      <c r="AB32" s="237"/>
      <c r="AC32" s="237"/>
      <c r="AD32" s="237"/>
      <c r="AE32" s="237"/>
      <c r="AF32" s="38"/>
      <c r="AG32" s="38"/>
      <c r="AH32" s="38"/>
      <c r="AI32" s="38"/>
      <c r="AJ32" s="38"/>
      <c r="AK32" s="236">
        <v>0</v>
      </c>
      <c r="AL32" s="237"/>
      <c r="AM32" s="237"/>
      <c r="AN32" s="237"/>
      <c r="AO32" s="237"/>
      <c r="AP32" s="38"/>
      <c r="AQ32" s="38"/>
      <c r="AR32" s="39"/>
      <c r="BE32" s="240"/>
    </row>
    <row r="33" spans="2:57" s="2" customFormat="1" ht="14.45" customHeight="1" hidden="1">
      <c r="B33" s="37"/>
      <c r="C33" s="38"/>
      <c r="D33" s="38"/>
      <c r="E33" s="38"/>
      <c r="F33" s="27" t="s">
        <v>44</v>
      </c>
      <c r="G33" s="38"/>
      <c r="H33" s="38"/>
      <c r="I33" s="38"/>
      <c r="J33" s="38"/>
      <c r="K33" s="38"/>
      <c r="L33" s="276">
        <v>0</v>
      </c>
      <c r="M33" s="237"/>
      <c r="N33" s="237"/>
      <c r="O33" s="237"/>
      <c r="P33" s="237"/>
      <c r="Q33" s="38"/>
      <c r="R33" s="38"/>
      <c r="S33" s="38"/>
      <c r="T33" s="38"/>
      <c r="U33" s="38"/>
      <c r="V33" s="38"/>
      <c r="W33" s="236">
        <f>ROUND(BD94,2)</f>
        <v>0</v>
      </c>
      <c r="X33" s="237"/>
      <c r="Y33" s="237"/>
      <c r="Z33" s="237"/>
      <c r="AA33" s="237"/>
      <c r="AB33" s="237"/>
      <c r="AC33" s="237"/>
      <c r="AD33" s="237"/>
      <c r="AE33" s="237"/>
      <c r="AF33" s="38"/>
      <c r="AG33" s="38"/>
      <c r="AH33" s="38"/>
      <c r="AI33" s="38"/>
      <c r="AJ33" s="38"/>
      <c r="AK33" s="236">
        <v>0</v>
      </c>
      <c r="AL33" s="237"/>
      <c r="AM33" s="237"/>
      <c r="AN33" s="237"/>
      <c r="AO33" s="237"/>
      <c r="AP33" s="38"/>
      <c r="AQ33" s="38"/>
      <c r="AR33" s="39"/>
      <c r="BE33" s="240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9"/>
    </row>
    <row r="35" spans="2:44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43" t="s">
        <v>47</v>
      </c>
      <c r="Y35" s="244"/>
      <c r="Z35" s="244"/>
      <c r="AA35" s="244"/>
      <c r="AB35" s="244"/>
      <c r="AC35" s="42"/>
      <c r="AD35" s="42"/>
      <c r="AE35" s="42"/>
      <c r="AF35" s="42"/>
      <c r="AG35" s="42"/>
      <c r="AH35" s="42"/>
      <c r="AI35" s="42"/>
      <c r="AJ35" s="42"/>
      <c r="AK35" s="245">
        <f>SUM(AK26:AK33)</f>
        <v>0</v>
      </c>
      <c r="AL35" s="244"/>
      <c r="AM35" s="244"/>
      <c r="AN35" s="244"/>
      <c r="AO35" s="246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14.4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44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5" customHeight="1">
      <c r="B49" s="32"/>
      <c r="C49" s="3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.75">
      <c r="B60" s="32"/>
      <c r="C60" s="33"/>
      <c r="D60" s="46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50</v>
      </c>
      <c r="AI60" s="35"/>
      <c r="AJ60" s="35"/>
      <c r="AK60" s="35"/>
      <c r="AL60" s="35"/>
      <c r="AM60" s="46" t="s">
        <v>51</v>
      </c>
      <c r="AN60" s="35"/>
      <c r="AO60" s="35"/>
      <c r="AP60" s="33"/>
      <c r="AQ60" s="33"/>
      <c r="AR60" s="36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.75">
      <c r="B64" s="32"/>
      <c r="C64" s="33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.75">
      <c r="B75" s="32"/>
      <c r="C75" s="33"/>
      <c r="D75" s="46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50</v>
      </c>
      <c r="AI75" s="35"/>
      <c r="AJ75" s="35"/>
      <c r="AK75" s="35"/>
      <c r="AL75" s="35"/>
      <c r="AM75" s="46" t="s">
        <v>51</v>
      </c>
      <c r="AN75" s="35"/>
      <c r="AO75" s="35"/>
      <c r="AP75" s="33"/>
      <c r="AQ75" s="33"/>
      <c r="AR75" s="36"/>
    </row>
    <row r="76" spans="2:44" s="1" customFormat="1" ht="11.25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2:44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2:44" s="1" customFormat="1" ht="24.95" customHeight="1">
      <c r="B82" s="32"/>
      <c r="C82" s="21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2:44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2:44" s="3" customFormat="1" ht="12" customHeight="1">
      <c r="B84" s="51"/>
      <c r="C84" s="27" t="s">
        <v>13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01_2021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4" customFormat="1" ht="36.95" customHeight="1">
      <c r="B85" s="54"/>
      <c r="C85" s="55" t="s">
        <v>16</v>
      </c>
      <c r="D85" s="56"/>
      <c r="E85" s="56"/>
      <c r="F85" s="56"/>
      <c r="G85" s="56"/>
      <c r="H85" s="56"/>
      <c r="I85" s="56"/>
      <c r="J85" s="56"/>
      <c r="K85" s="56"/>
      <c r="L85" s="250" t="str">
        <f>K6</f>
        <v>Obnova bývalé vily Z Sochora, Spojených národů 1620 ve Dvoře Králové n.L. - I. etapa obnovy okenních výplní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56"/>
      <c r="AQ85" s="56"/>
      <c r="AR85" s="57"/>
    </row>
    <row r="86" spans="2:44" s="1" customFormat="1" ht="6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2:44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52" t="str">
        <f>IF(AN8="","",AN8)</f>
        <v>26. 2. 2021</v>
      </c>
      <c r="AN87" s="252"/>
      <c r="AO87" s="33"/>
      <c r="AP87" s="33"/>
      <c r="AQ87" s="33"/>
      <c r="AR87" s="36"/>
    </row>
    <row r="88" spans="2:44" s="1" customFormat="1" ht="6.9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2:56" s="1" customFormat="1" ht="15.2" customHeight="1">
      <c r="B89" s="32"/>
      <c r="C89" s="27" t="s">
        <v>24</v>
      </c>
      <c r="D89" s="33"/>
      <c r="E89" s="33"/>
      <c r="F89" s="33"/>
      <c r="G89" s="33"/>
      <c r="H89" s="33"/>
      <c r="I89" s="33"/>
      <c r="J89" s="33"/>
      <c r="K89" s="33"/>
      <c r="L89" s="52" t="str">
        <f>IF(E11="","",E11)</f>
        <v>Město Dvůr Králové nad Labem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30</v>
      </c>
      <c r="AJ89" s="33"/>
      <c r="AK89" s="33"/>
      <c r="AL89" s="33"/>
      <c r="AM89" s="248" t="str">
        <f>IF(E17="","",E17)</f>
        <v>Ing. Miloš Kudrnovský</v>
      </c>
      <c r="AN89" s="249"/>
      <c r="AO89" s="249"/>
      <c r="AP89" s="249"/>
      <c r="AQ89" s="33"/>
      <c r="AR89" s="36"/>
      <c r="AS89" s="253" t="s">
        <v>55</v>
      </c>
      <c r="AT89" s="254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2:56" s="1" customFormat="1" ht="15.2" customHeight="1">
      <c r="B90" s="32"/>
      <c r="C90" s="27" t="s">
        <v>28</v>
      </c>
      <c r="D90" s="33"/>
      <c r="E90" s="33"/>
      <c r="F90" s="33"/>
      <c r="G90" s="33"/>
      <c r="H90" s="33"/>
      <c r="I90" s="33"/>
      <c r="J90" s="33"/>
      <c r="K90" s="33"/>
      <c r="L90" s="52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33</v>
      </c>
      <c r="AJ90" s="33"/>
      <c r="AK90" s="33"/>
      <c r="AL90" s="33"/>
      <c r="AM90" s="248" t="str">
        <f>IF(E20="","",E20)</f>
        <v>Ing. Miloš Kudrnovský</v>
      </c>
      <c r="AN90" s="249"/>
      <c r="AO90" s="249"/>
      <c r="AP90" s="249"/>
      <c r="AQ90" s="33"/>
      <c r="AR90" s="36"/>
      <c r="AS90" s="255"/>
      <c r="AT90" s="256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2:56" s="1" customFormat="1" ht="10.9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7"/>
      <c r="AT91" s="258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2:56" s="1" customFormat="1" ht="29.25" customHeight="1">
      <c r="B92" s="32"/>
      <c r="C92" s="259" t="s">
        <v>56</v>
      </c>
      <c r="D92" s="260"/>
      <c r="E92" s="260"/>
      <c r="F92" s="260"/>
      <c r="G92" s="260"/>
      <c r="H92" s="66"/>
      <c r="I92" s="261" t="s">
        <v>57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2" t="s">
        <v>58</v>
      </c>
      <c r="AH92" s="260"/>
      <c r="AI92" s="260"/>
      <c r="AJ92" s="260"/>
      <c r="AK92" s="260"/>
      <c r="AL92" s="260"/>
      <c r="AM92" s="260"/>
      <c r="AN92" s="261" t="s">
        <v>59</v>
      </c>
      <c r="AO92" s="260"/>
      <c r="AP92" s="263"/>
      <c r="AQ92" s="67" t="s">
        <v>60</v>
      </c>
      <c r="AR92" s="36"/>
      <c r="AS92" s="68" t="s">
        <v>61</v>
      </c>
      <c r="AT92" s="69" t="s">
        <v>62</v>
      </c>
      <c r="AU92" s="69" t="s">
        <v>63</v>
      </c>
      <c r="AV92" s="69" t="s">
        <v>64</v>
      </c>
      <c r="AW92" s="69" t="s">
        <v>65</v>
      </c>
      <c r="AX92" s="69" t="s">
        <v>66</v>
      </c>
      <c r="AY92" s="69" t="s">
        <v>67</v>
      </c>
      <c r="AZ92" s="69" t="s">
        <v>68</v>
      </c>
      <c r="BA92" s="69" t="s">
        <v>69</v>
      </c>
      <c r="BB92" s="69" t="s">
        <v>70</v>
      </c>
      <c r="BC92" s="69" t="s">
        <v>71</v>
      </c>
      <c r="BD92" s="70" t="s">
        <v>72</v>
      </c>
    </row>
    <row r="93" spans="2:56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</row>
    <row r="94" spans="2:90" s="5" customFormat="1" ht="32.45" customHeight="1">
      <c r="B94" s="74"/>
      <c r="C94" s="75" t="s">
        <v>73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67">
        <f>ROUND(AG95,2)</f>
        <v>0</v>
      </c>
      <c r="AH94" s="267"/>
      <c r="AI94" s="267"/>
      <c r="AJ94" s="267"/>
      <c r="AK94" s="267"/>
      <c r="AL94" s="267"/>
      <c r="AM94" s="267"/>
      <c r="AN94" s="268">
        <f>SUM(AG94,AT94)</f>
        <v>0</v>
      </c>
      <c r="AO94" s="268"/>
      <c r="AP94" s="268"/>
      <c r="AQ94" s="78" t="s">
        <v>1</v>
      </c>
      <c r="AR94" s="79"/>
      <c r="AS94" s="80">
        <f>ROUND(AS95,2)</f>
        <v>0</v>
      </c>
      <c r="AT94" s="81">
        <f>ROUND(SUM(AV94:AW94),2)</f>
        <v>0</v>
      </c>
      <c r="AU94" s="82">
        <f>ROUND(AU95,5)</f>
        <v>0</v>
      </c>
      <c r="AV94" s="81">
        <f>ROUND(AZ94*L29,2)</f>
        <v>0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ROUND(AZ95,2)</f>
        <v>0</v>
      </c>
      <c r="BA94" s="81">
        <f>ROUND(BA95,2)</f>
        <v>0</v>
      </c>
      <c r="BB94" s="81">
        <f>ROUND(BB95,2)</f>
        <v>0</v>
      </c>
      <c r="BC94" s="81">
        <f>ROUND(BC95,2)</f>
        <v>0</v>
      </c>
      <c r="BD94" s="83">
        <f>ROUND(BD95,2)</f>
        <v>0</v>
      </c>
      <c r="BS94" s="84" t="s">
        <v>74</v>
      </c>
      <c r="BT94" s="84" t="s">
        <v>75</v>
      </c>
      <c r="BV94" s="84" t="s">
        <v>76</v>
      </c>
      <c r="BW94" s="84" t="s">
        <v>5</v>
      </c>
      <c r="BX94" s="84" t="s">
        <v>77</v>
      </c>
      <c r="CL94" s="84" t="s">
        <v>1</v>
      </c>
    </row>
    <row r="95" spans="1:90" s="6" customFormat="1" ht="54" customHeight="1">
      <c r="A95" s="85" t="s">
        <v>78</v>
      </c>
      <c r="B95" s="86"/>
      <c r="C95" s="87"/>
      <c r="D95" s="266" t="s">
        <v>14</v>
      </c>
      <c r="E95" s="266"/>
      <c r="F95" s="266"/>
      <c r="G95" s="266"/>
      <c r="H95" s="266"/>
      <c r="I95" s="88"/>
      <c r="J95" s="266" t="s">
        <v>17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4">
        <f>'01_2021 - Obnova bývalé v...'!J28</f>
        <v>0</v>
      </c>
      <c r="AH95" s="265"/>
      <c r="AI95" s="265"/>
      <c r="AJ95" s="265"/>
      <c r="AK95" s="265"/>
      <c r="AL95" s="265"/>
      <c r="AM95" s="265"/>
      <c r="AN95" s="264">
        <f>SUM(AG95,AT95)</f>
        <v>0</v>
      </c>
      <c r="AO95" s="265"/>
      <c r="AP95" s="265"/>
      <c r="AQ95" s="89" t="s">
        <v>79</v>
      </c>
      <c r="AR95" s="90"/>
      <c r="AS95" s="91">
        <v>0</v>
      </c>
      <c r="AT95" s="92">
        <f>ROUND(SUM(AV95:AW95),2)</f>
        <v>0</v>
      </c>
      <c r="AU95" s="93">
        <f>'01_2021 - Obnova bývalé v...'!P119</f>
        <v>0</v>
      </c>
      <c r="AV95" s="92">
        <f>'01_2021 - Obnova bývalé v...'!J31</f>
        <v>0</v>
      </c>
      <c r="AW95" s="92">
        <f>'01_2021 - Obnova bývalé v...'!J32</f>
        <v>0</v>
      </c>
      <c r="AX95" s="92">
        <f>'01_2021 - Obnova bývalé v...'!J33</f>
        <v>0</v>
      </c>
      <c r="AY95" s="92">
        <f>'01_2021 - Obnova bývalé v...'!J34</f>
        <v>0</v>
      </c>
      <c r="AZ95" s="92">
        <f>'01_2021 - Obnova bývalé v...'!F31</f>
        <v>0</v>
      </c>
      <c r="BA95" s="92">
        <f>'01_2021 - Obnova bývalé v...'!F32</f>
        <v>0</v>
      </c>
      <c r="BB95" s="92">
        <f>'01_2021 - Obnova bývalé v...'!F33</f>
        <v>0</v>
      </c>
      <c r="BC95" s="92">
        <f>'01_2021 - Obnova bývalé v...'!F34</f>
        <v>0</v>
      </c>
      <c r="BD95" s="94">
        <f>'01_2021 - Obnova bývalé v...'!F35</f>
        <v>0</v>
      </c>
      <c r="BT95" s="95" t="s">
        <v>80</v>
      </c>
      <c r="BU95" s="95" t="s">
        <v>81</v>
      </c>
      <c r="BV95" s="95" t="s">
        <v>76</v>
      </c>
      <c r="BW95" s="95" t="s">
        <v>5</v>
      </c>
      <c r="BX95" s="95" t="s">
        <v>77</v>
      </c>
      <c r="CL95" s="95" t="s">
        <v>1</v>
      </c>
    </row>
    <row r="96" spans="2:44" s="1" customFormat="1" ht="30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</row>
    <row r="97" spans="2:44" s="1" customFormat="1" ht="6.95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6"/>
    </row>
  </sheetData>
  <sheetProtection algorithmName="SHA-512" hashValue="o9EChcNUQFkOK2BHMqkQQVyNKXvjufB0f01gXa7GwH1uIZXlJM7eSnXAaYV9bhcBKygTCtKwhrfq1D+PjsYMRw==" saltValue="tZ2d6h95Q7gmHPLZGmVbJWW/XnTSPX0+5hz9HtuUIsekDT9Gc4jg1vyiRIM9I1ERoIBKeIZSP/0OAdVmDFFjG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_2021 - Obnova bývalé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5" t="s">
        <v>5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8"/>
      <c r="AT3" s="15" t="s">
        <v>82</v>
      </c>
    </row>
    <row r="4" spans="2:46" ht="24.95" customHeight="1">
      <c r="B4" s="18"/>
      <c r="D4" s="100" t="s">
        <v>83</v>
      </c>
      <c r="L4" s="18"/>
      <c r="M4" s="101" t="s">
        <v>10</v>
      </c>
      <c r="AT4" s="15" t="s">
        <v>4</v>
      </c>
    </row>
    <row r="5" spans="2:12" ht="6.95" customHeight="1">
      <c r="B5" s="18"/>
      <c r="L5" s="18"/>
    </row>
    <row r="6" spans="2:12" s="1" customFormat="1" ht="12" customHeight="1">
      <c r="B6" s="36"/>
      <c r="D6" s="102" t="s">
        <v>16</v>
      </c>
      <c r="I6" s="103"/>
      <c r="L6" s="36"/>
    </row>
    <row r="7" spans="2:12" s="1" customFormat="1" ht="36.95" customHeight="1">
      <c r="B7" s="36"/>
      <c r="E7" s="277" t="s">
        <v>17</v>
      </c>
      <c r="F7" s="278"/>
      <c r="G7" s="278"/>
      <c r="H7" s="278"/>
      <c r="I7" s="103"/>
      <c r="L7" s="36"/>
    </row>
    <row r="8" spans="2:12" s="1" customFormat="1" ht="11.25">
      <c r="B8" s="36"/>
      <c r="I8" s="103"/>
      <c r="L8" s="36"/>
    </row>
    <row r="9" spans="2:12" s="1" customFormat="1" ht="12" customHeight="1">
      <c r="B9" s="36"/>
      <c r="D9" s="102" t="s">
        <v>18</v>
      </c>
      <c r="F9" s="104" t="s">
        <v>1</v>
      </c>
      <c r="I9" s="105" t="s">
        <v>19</v>
      </c>
      <c r="J9" s="104" t="s">
        <v>1</v>
      </c>
      <c r="L9" s="36"/>
    </row>
    <row r="10" spans="2:12" s="1" customFormat="1" ht="12" customHeight="1">
      <c r="B10" s="36"/>
      <c r="D10" s="102" t="s">
        <v>20</v>
      </c>
      <c r="F10" s="104" t="s">
        <v>21</v>
      </c>
      <c r="I10" s="105" t="s">
        <v>22</v>
      </c>
      <c r="J10" s="106" t="str">
        <f>'Rekapitulace stavby'!AN8</f>
        <v>26. 2. 2021</v>
      </c>
      <c r="L10" s="36"/>
    </row>
    <row r="11" spans="2:12" s="1" customFormat="1" ht="10.9" customHeight="1">
      <c r="B11" s="36"/>
      <c r="I11" s="103"/>
      <c r="L11" s="36"/>
    </row>
    <row r="12" spans="2:12" s="1" customFormat="1" ht="12" customHeight="1">
      <c r="B12" s="36"/>
      <c r="D12" s="102" t="s">
        <v>24</v>
      </c>
      <c r="I12" s="105" t="s">
        <v>25</v>
      </c>
      <c r="J12" s="104" t="s">
        <v>1</v>
      </c>
      <c r="L12" s="36"/>
    </row>
    <row r="13" spans="2:12" s="1" customFormat="1" ht="18" customHeight="1">
      <c r="B13" s="36"/>
      <c r="E13" s="104" t="s">
        <v>26</v>
      </c>
      <c r="I13" s="105" t="s">
        <v>27</v>
      </c>
      <c r="J13" s="104" t="s">
        <v>1</v>
      </c>
      <c r="L13" s="36"/>
    </row>
    <row r="14" spans="2:12" s="1" customFormat="1" ht="6.95" customHeight="1">
      <c r="B14" s="36"/>
      <c r="I14" s="103"/>
      <c r="L14" s="36"/>
    </row>
    <row r="15" spans="2:12" s="1" customFormat="1" ht="12" customHeight="1">
      <c r="B15" s="36"/>
      <c r="D15" s="102" t="s">
        <v>28</v>
      </c>
      <c r="I15" s="105" t="s">
        <v>25</v>
      </c>
      <c r="J15" s="28" t="str">
        <f>'Rekapitulace stavby'!AN13</f>
        <v>Vyplň údaj</v>
      </c>
      <c r="L15" s="36"/>
    </row>
    <row r="16" spans="2:12" s="1" customFormat="1" ht="18" customHeight="1">
      <c r="B16" s="36"/>
      <c r="E16" s="279" t="str">
        <f>'Rekapitulace stavby'!E14</f>
        <v>Vyplň údaj</v>
      </c>
      <c r="F16" s="280"/>
      <c r="G16" s="280"/>
      <c r="H16" s="280"/>
      <c r="I16" s="105" t="s">
        <v>27</v>
      </c>
      <c r="J16" s="28" t="str">
        <f>'Rekapitulace stavby'!AN14</f>
        <v>Vyplň údaj</v>
      </c>
      <c r="L16" s="36"/>
    </row>
    <row r="17" spans="2:12" s="1" customFormat="1" ht="6.95" customHeight="1">
      <c r="B17" s="36"/>
      <c r="I17" s="103"/>
      <c r="L17" s="36"/>
    </row>
    <row r="18" spans="2:12" s="1" customFormat="1" ht="12" customHeight="1">
      <c r="B18" s="36"/>
      <c r="D18" s="102" t="s">
        <v>30</v>
      </c>
      <c r="I18" s="105" t="s">
        <v>25</v>
      </c>
      <c r="J18" s="104" t="s">
        <v>1</v>
      </c>
      <c r="L18" s="36"/>
    </row>
    <row r="19" spans="2:12" s="1" customFormat="1" ht="18" customHeight="1">
      <c r="B19" s="36"/>
      <c r="E19" s="104" t="s">
        <v>31</v>
      </c>
      <c r="I19" s="105" t="s">
        <v>27</v>
      </c>
      <c r="J19" s="104" t="s">
        <v>1</v>
      </c>
      <c r="L19" s="36"/>
    </row>
    <row r="20" spans="2:12" s="1" customFormat="1" ht="6.95" customHeight="1">
      <c r="B20" s="36"/>
      <c r="I20" s="103"/>
      <c r="L20" s="36"/>
    </row>
    <row r="21" spans="2:12" s="1" customFormat="1" ht="12" customHeight="1">
      <c r="B21" s="36"/>
      <c r="D21" s="102" t="s">
        <v>33</v>
      </c>
      <c r="I21" s="105" t="s">
        <v>25</v>
      </c>
      <c r="J21" s="104" t="s">
        <v>1</v>
      </c>
      <c r="L21" s="36"/>
    </row>
    <row r="22" spans="2:12" s="1" customFormat="1" ht="18" customHeight="1">
      <c r="B22" s="36"/>
      <c r="E22" s="104" t="s">
        <v>31</v>
      </c>
      <c r="I22" s="105" t="s">
        <v>27</v>
      </c>
      <c r="J22" s="104" t="s">
        <v>1</v>
      </c>
      <c r="L22" s="36"/>
    </row>
    <row r="23" spans="2:12" s="1" customFormat="1" ht="6.95" customHeight="1">
      <c r="B23" s="36"/>
      <c r="I23" s="103"/>
      <c r="L23" s="36"/>
    </row>
    <row r="24" spans="2:12" s="1" customFormat="1" ht="12" customHeight="1">
      <c r="B24" s="36"/>
      <c r="D24" s="102" t="s">
        <v>34</v>
      </c>
      <c r="I24" s="103"/>
      <c r="L24" s="36"/>
    </row>
    <row r="25" spans="2:12" s="7" customFormat="1" ht="16.5" customHeight="1">
      <c r="B25" s="107"/>
      <c r="E25" s="281" t="s">
        <v>1</v>
      </c>
      <c r="F25" s="281"/>
      <c r="G25" s="281"/>
      <c r="H25" s="281"/>
      <c r="I25" s="108"/>
      <c r="L25" s="107"/>
    </row>
    <row r="26" spans="2:12" s="1" customFormat="1" ht="6.95" customHeight="1">
      <c r="B26" s="36"/>
      <c r="I26" s="103"/>
      <c r="L26" s="36"/>
    </row>
    <row r="27" spans="2:12" s="1" customFormat="1" ht="6.95" customHeight="1">
      <c r="B27" s="36"/>
      <c r="D27" s="60"/>
      <c r="E27" s="60"/>
      <c r="F27" s="60"/>
      <c r="G27" s="60"/>
      <c r="H27" s="60"/>
      <c r="I27" s="109"/>
      <c r="J27" s="60"/>
      <c r="K27" s="60"/>
      <c r="L27" s="36"/>
    </row>
    <row r="28" spans="2:12" s="1" customFormat="1" ht="25.35" customHeight="1">
      <c r="B28" s="36"/>
      <c r="D28" s="110" t="s">
        <v>35</v>
      </c>
      <c r="I28" s="103"/>
      <c r="J28" s="111">
        <f>ROUND(J119,2)</f>
        <v>0</v>
      </c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09"/>
      <c r="J29" s="60"/>
      <c r="K29" s="60"/>
      <c r="L29" s="36"/>
    </row>
    <row r="30" spans="2:12" s="1" customFormat="1" ht="14.45" customHeight="1">
      <c r="B30" s="36"/>
      <c r="F30" s="112" t="s">
        <v>37</v>
      </c>
      <c r="I30" s="113" t="s">
        <v>36</v>
      </c>
      <c r="J30" s="112" t="s">
        <v>38</v>
      </c>
      <c r="L30" s="36"/>
    </row>
    <row r="31" spans="2:12" s="1" customFormat="1" ht="14.45" customHeight="1">
      <c r="B31" s="36"/>
      <c r="D31" s="114" t="s">
        <v>39</v>
      </c>
      <c r="E31" s="102" t="s">
        <v>40</v>
      </c>
      <c r="F31" s="115">
        <f>ROUND((SUM(BE119:BE161)),2)</f>
        <v>0</v>
      </c>
      <c r="I31" s="116">
        <v>0.21</v>
      </c>
      <c r="J31" s="115">
        <f>ROUND(((SUM(BE119:BE161))*I31),2)</f>
        <v>0</v>
      </c>
      <c r="L31" s="36"/>
    </row>
    <row r="32" spans="2:12" s="1" customFormat="1" ht="14.45" customHeight="1">
      <c r="B32" s="36"/>
      <c r="E32" s="102" t="s">
        <v>41</v>
      </c>
      <c r="F32" s="115">
        <f>ROUND((SUM(BF119:BF161)),2)</f>
        <v>0</v>
      </c>
      <c r="I32" s="116">
        <v>0.15</v>
      </c>
      <c r="J32" s="115">
        <f>ROUND(((SUM(BF119:BF161))*I32),2)</f>
        <v>0</v>
      </c>
      <c r="L32" s="36"/>
    </row>
    <row r="33" spans="2:12" s="1" customFormat="1" ht="14.45" customHeight="1" hidden="1">
      <c r="B33" s="36"/>
      <c r="E33" s="102" t="s">
        <v>42</v>
      </c>
      <c r="F33" s="115">
        <f>ROUND((SUM(BG119:BG161)),2)</f>
        <v>0</v>
      </c>
      <c r="I33" s="116">
        <v>0.21</v>
      </c>
      <c r="J33" s="115">
        <f>0</f>
        <v>0</v>
      </c>
      <c r="L33" s="36"/>
    </row>
    <row r="34" spans="2:12" s="1" customFormat="1" ht="14.45" customHeight="1" hidden="1">
      <c r="B34" s="36"/>
      <c r="E34" s="102" t="s">
        <v>43</v>
      </c>
      <c r="F34" s="115">
        <f>ROUND((SUM(BH119:BH161)),2)</f>
        <v>0</v>
      </c>
      <c r="I34" s="116">
        <v>0.15</v>
      </c>
      <c r="J34" s="115">
        <f>0</f>
        <v>0</v>
      </c>
      <c r="L34" s="36"/>
    </row>
    <row r="35" spans="2:12" s="1" customFormat="1" ht="14.45" customHeight="1" hidden="1">
      <c r="B35" s="36"/>
      <c r="E35" s="102" t="s">
        <v>44</v>
      </c>
      <c r="F35" s="115">
        <f>ROUND((SUM(BI119:BI161)),2)</f>
        <v>0</v>
      </c>
      <c r="I35" s="116">
        <v>0</v>
      </c>
      <c r="J35" s="115">
        <f>0</f>
        <v>0</v>
      </c>
      <c r="L35" s="36"/>
    </row>
    <row r="36" spans="2:12" s="1" customFormat="1" ht="6.95" customHeight="1">
      <c r="B36" s="36"/>
      <c r="I36" s="103"/>
      <c r="L36" s="36"/>
    </row>
    <row r="37" spans="2:12" s="1" customFormat="1" ht="25.35" customHeight="1">
      <c r="B37" s="36"/>
      <c r="C37" s="117"/>
      <c r="D37" s="118" t="s">
        <v>45</v>
      </c>
      <c r="E37" s="119"/>
      <c r="F37" s="119"/>
      <c r="G37" s="120" t="s">
        <v>46</v>
      </c>
      <c r="H37" s="121" t="s">
        <v>47</v>
      </c>
      <c r="I37" s="122"/>
      <c r="J37" s="123">
        <f>SUM(J28:J35)</f>
        <v>0</v>
      </c>
      <c r="K37" s="124"/>
      <c r="L37" s="36"/>
    </row>
    <row r="38" spans="2:12" s="1" customFormat="1" ht="14.45" customHeight="1">
      <c r="B38" s="36"/>
      <c r="I38" s="103"/>
      <c r="L38" s="36"/>
    </row>
    <row r="39" spans="2:12" ht="14.45" customHeight="1">
      <c r="B39" s="18"/>
      <c r="L39" s="18"/>
    </row>
    <row r="40" spans="2:12" ht="14.45" customHeight="1">
      <c r="B40" s="18"/>
      <c r="L40" s="18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25" t="s">
        <v>48</v>
      </c>
      <c r="E50" s="126"/>
      <c r="F50" s="126"/>
      <c r="G50" s="125" t="s">
        <v>49</v>
      </c>
      <c r="H50" s="126"/>
      <c r="I50" s="127"/>
      <c r="J50" s="126"/>
      <c r="K50" s="126"/>
      <c r="L50" s="36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6"/>
      <c r="D61" s="128" t="s">
        <v>50</v>
      </c>
      <c r="E61" s="129"/>
      <c r="F61" s="130" t="s">
        <v>51</v>
      </c>
      <c r="G61" s="128" t="s">
        <v>50</v>
      </c>
      <c r="H61" s="129"/>
      <c r="I61" s="131"/>
      <c r="J61" s="132" t="s">
        <v>51</v>
      </c>
      <c r="K61" s="129"/>
      <c r="L61" s="36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6"/>
      <c r="D65" s="125" t="s">
        <v>52</v>
      </c>
      <c r="E65" s="126"/>
      <c r="F65" s="126"/>
      <c r="G65" s="125" t="s">
        <v>53</v>
      </c>
      <c r="H65" s="126"/>
      <c r="I65" s="127"/>
      <c r="J65" s="126"/>
      <c r="K65" s="126"/>
      <c r="L65" s="36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6"/>
      <c r="D76" s="128" t="s">
        <v>50</v>
      </c>
      <c r="E76" s="129"/>
      <c r="F76" s="130" t="s">
        <v>51</v>
      </c>
      <c r="G76" s="128" t="s">
        <v>50</v>
      </c>
      <c r="H76" s="129"/>
      <c r="I76" s="131"/>
      <c r="J76" s="132" t="s">
        <v>51</v>
      </c>
      <c r="K76" s="129"/>
      <c r="L76" s="36"/>
    </row>
    <row r="77" spans="2:12" s="1" customFormat="1" ht="14.45" customHeight="1">
      <c r="B77" s="133"/>
      <c r="C77" s="134"/>
      <c r="D77" s="134"/>
      <c r="E77" s="134"/>
      <c r="F77" s="134"/>
      <c r="G77" s="134"/>
      <c r="H77" s="134"/>
      <c r="I77" s="135"/>
      <c r="J77" s="134"/>
      <c r="K77" s="134"/>
      <c r="L77" s="36"/>
    </row>
    <row r="81" spans="2:12" s="1" customFormat="1" ht="6.95" customHeight="1">
      <c r="B81" s="136"/>
      <c r="C81" s="137"/>
      <c r="D81" s="137"/>
      <c r="E81" s="137"/>
      <c r="F81" s="137"/>
      <c r="G81" s="137"/>
      <c r="H81" s="137"/>
      <c r="I81" s="138"/>
      <c r="J81" s="137"/>
      <c r="K81" s="137"/>
      <c r="L81" s="36"/>
    </row>
    <row r="82" spans="2:12" s="1" customFormat="1" ht="24.95" customHeight="1">
      <c r="B82" s="32"/>
      <c r="C82" s="21" t="s">
        <v>84</v>
      </c>
      <c r="D82" s="33"/>
      <c r="E82" s="33"/>
      <c r="F82" s="33"/>
      <c r="G82" s="33"/>
      <c r="H82" s="33"/>
      <c r="I82" s="103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3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3"/>
      <c r="J84" s="33"/>
      <c r="K84" s="33"/>
      <c r="L84" s="36"/>
    </row>
    <row r="85" spans="2:12" s="1" customFormat="1" ht="29.25" customHeight="1">
      <c r="B85" s="32"/>
      <c r="C85" s="33"/>
      <c r="D85" s="33"/>
      <c r="E85" s="250" t="str">
        <f>E7</f>
        <v>Obnova bývalé vily Z Sochora, Spojených národů 1620 ve Dvoře Králové n.L. - I. etapa obnovy okenních výplní</v>
      </c>
      <c r="F85" s="282"/>
      <c r="G85" s="282"/>
      <c r="H85" s="282"/>
      <c r="I85" s="103"/>
      <c r="J85" s="33"/>
      <c r="K85" s="33"/>
      <c r="L85" s="36"/>
    </row>
    <row r="86" spans="2:12" s="1" customFormat="1" ht="6.95" customHeight="1">
      <c r="B86" s="32"/>
      <c r="C86" s="33"/>
      <c r="D86" s="33"/>
      <c r="E86" s="33"/>
      <c r="F86" s="33"/>
      <c r="G86" s="33"/>
      <c r="H86" s="33"/>
      <c r="I86" s="103"/>
      <c r="J86" s="33"/>
      <c r="K86" s="33"/>
      <c r="L86" s="36"/>
    </row>
    <row r="87" spans="2:12" s="1" customFormat="1" ht="12" customHeight="1">
      <c r="B87" s="32"/>
      <c r="C87" s="27" t="s">
        <v>20</v>
      </c>
      <c r="D87" s="33"/>
      <c r="E87" s="33"/>
      <c r="F87" s="25" t="str">
        <f>F10</f>
        <v xml:space="preserve"> </v>
      </c>
      <c r="G87" s="33"/>
      <c r="H87" s="33"/>
      <c r="I87" s="105" t="s">
        <v>22</v>
      </c>
      <c r="J87" s="59" t="str">
        <f>IF(J10="","",J10)</f>
        <v>26. 2. 2021</v>
      </c>
      <c r="K87" s="33"/>
      <c r="L87" s="36"/>
    </row>
    <row r="88" spans="2:12" s="1" customFormat="1" ht="6.95" customHeight="1">
      <c r="B88" s="32"/>
      <c r="C88" s="33"/>
      <c r="D88" s="33"/>
      <c r="E88" s="33"/>
      <c r="F88" s="33"/>
      <c r="G88" s="33"/>
      <c r="H88" s="33"/>
      <c r="I88" s="103"/>
      <c r="J88" s="33"/>
      <c r="K88" s="33"/>
      <c r="L88" s="36"/>
    </row>
    <row r="89" spans="2:12" s="1" customFormat="1" ht="27.95" customHeight="1">
      <c r="B89" s="32"/>
      <c r="C89" s="27" t="s">
        <v>24</v>
      </c>
      <c r="D89" s="33"/>
      <c r="E89" s="33"/>
      <c r="F89" s="25" t="str">
        <f>E13</f>
        <v>Město Dvůr Králové nad Labem</v>
      </c>
      <c r="G89" s="33"/>
      <c r="H89" s="33"/>
      <c r="I89" s="105" t="s">
        <v>30</v>
      </c>
      <c r="J89" s="30" t="str">
        <f>E19</f>
        <v>Ing. Miloš Kudrnovský</v>
      </c>
      <c r="K89" s="33"/>
      <c r="L89" s="36"/>
    </row>
    <row r="90" spans="2:12" s="1" customFormat="1" ht="27.95" customHeight="1">
      <c r="B90" s="32"/>
      <c r="C90" s="27" t="s">
        <v>28</v>
      </c>
      <c r="D90" s="33"/>
      <c r="E90" s="33"/>
      <c r="F90" s="25" t="str">
        <f>IF(E16="","",E16)</f>
        <v>Vyplň údaj</v>
      </c>
      <c r="G90" s="33"/>
      <c r="H90" s="33"/>
      <c r="I90" s="105" t="s">
        <v>33</v>
      </c>
      <c r="J90" s="30" t="str">
        <f>E22</f>
        <v>Ing. Miloš Kudrnovský</v>
      </c>
      <c r="K90" s="33"/>
      <c r="L90" s="36"/>
    </row>
    <row r="91" spans="2:12" s="1" customFormat="1" ht="10.35" customHeight="1">
      <c r="B91" s="32"/>
      <c r="C91" s="33"/>
      <c r="D91" s="33"/>
      <c r="E91" s="33"/>
      <c r="F91" s="33"/>
      <c r="G91" s="33"/>
      <c r="H91" s="33"/>
      <c r="I91" s="103"/>
      <c r="J91" s="33"/>
      <c r="K91" s="33"/>
      <c r="L91" s="36"/>
    </row>
    <row r="92" spans="2:12" s="1" customFormat="1" ht="29.25" customHeight="1">
      <c r="B92" s="32"/>
      <c r="C92" s="139" t="s">
        <v>85</v>
      </c>
      <c r="D92" s="140"/>
      <c r="E92" s="140"/>
      <c r="F92" s="140"/>
      <c r="G92" s="140"/>
      <c r="H92" s="140"/>
      <c r="I92" s="141"/>
      <c r="J92" s="142" t="s">
        <v>86</v>
      </c>
      <c r="K92" s="140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3"/>
      <c r="J93" s="33"/>
      <c r="K93" s="33"/>
      <c r="L93" s="36"/>
    </row>
    <row r="94" spans="2:47" s="1" customFormat="1" ht="22.9" customHeight="1">
      <c r="B94" s="32"/>
      <c r="C94" s="143" t="s">
        <v>87</v>
      </c>
      <c r="D94" s="33"/>
      <c r="E94" s="33"/>
      <c r="F94" s="33"/>
      <c r="G94" s="33"/>
      <c r="H94" s="33"/>
      <c r="I94" s="103"/>
      <c r="J94" s="77">
        <f>J119</f>
        <v>0</v>
      </c>
      <c r="K94" s="33"/>
      <c r="L94" s="36"/>
      <c r="AU94" s="15" t="s">
        <v>88</v>
      </c>
    </row>
    <row r="95" spans="2:12" s="8" customFormat="1" ht="24.95" customHeight="1">
      <c r="B95" s="144"/>
      <c r="C95" s="145"/>
      <c r="D95" s="146" t="s">
        <v>89</v>
      </c>
      <c r="E95" s="147"/>
      <c r="F95" s="147"/>
      <c r="G95" s="147"/>
      <c r="H95" s="147"/>
      <c r="I95" s="148"/>
      <c r="J95" s="149">
        <f>J120</f>
        <v>0</v>
      </c>
      <c r="K95" s="145"/>
      <c r="L95" s="150"/>
    </row>
    <row r="96" spans="2:12" s="9" customFormat="1" ht="19.9" customHeight="1">
      <c r="B96" s="151"/>
      <c r="C96" s="152"/>
      <c r="D96" s="153" t="s">
        <v>90</v>
      </c>
      <c r="E96" s="154"/>
      <c r="F96" s="154"/>
      <c r="G96" s="154"/>
      <c r="H96" s="154"/>
      <c r="I96" s="155"/>
      <c r="J96" s="156">
        <f>J121</f>
        <v>0</v>
      </c>
      <c r="K96" s="152"/>
      <c r="L96" s="157"/>
    </row>
    <row r="97" spans="2:12" s="9" customFormat="1" ht="19.9" customHeight="1">
      <c r="B97" s="151"/>
      <c r="C97" s="152"/>
      <c r="D97" s="153" t="s">
        <v>91</v>
      </c>
      <c r="E97" s="154"/>
      <c r="F97" s="154"/>
      <c r="G97" s="154"/>
      <c r="H97" s="154"/>
      <c r="I97" s="155"/>
      <c r="J97" s="156">
        <f>J126</f>
        <v>0</v>
      </c>
      <c r="K97" s="152"/>
      <c r="L97" s="157"/>
    </row>
    <row r="98" spans="2:12" s="9" customFormat="1" ht="19.9" customHeight="1">
      <c r="B98" s="151"/>
      <c r="C98" s="152"/>
      <c r="D98" s="153" t="s">
        <v>92</v>
      </c>
      <c r="E98" s="154"/>
      <c r="F98" s="154"/>
      <c r="G98" s="154"/>
      <c r="H98" s="154"/>
      <c r="I98" s="155"/>
      <c r="J98" s="156">
        <f>J141</f>
        <v>0</v>
      </c>
      <c r="K98" s="152"/>
      <c r="L98" s="157"/>
    </row>
    <row r="99" spans="2:12" s="8" customFormat="1" ht="24.95" customHeight="1">
      <c r="B99" s="144"/>
      <c r="C99" s="145"/>
      <c r="D99" s="146" t="s">
        <v>93</v>
      </c>
      <c r="E99" s="147"/>
      <c r="F99" s="147"/>
      <c r="G99" s="147"/>
      <c r="H99" s="147"/>
      <c r="I99" s="148"/>
      <c r="J99" s="149">
        <f>J146</f>
        <v>0</v>
      </c>
      <c r="K99" s="145"/>
      <c r="L99" s="150"/>
    </row>
    <row r="100" spans="2:12" s="9" customFormat="1" ht="19.9" customHeight="1">
      <c r="B100" s="151"/>
      <c r="C100" s="152"/>
      <c r="D100" s="153" t="s">
        <v>94</v>
      </c>
      <c r="E100" s="154"/>
      <c r="F100" s="154"/>
      <c r="G100" s="154"/>
      <c r="H100" s="154"/>
      <c r="I100" s="155"/>
      <c r="J100" s="156">
        <f>J147</f>
        <v>0</v>
      </c>
      <c r="K100" s="152"/>
      <c r="L100" s="157"/>
    </row>
    <row r="101" spans="2:12" s="9" customFormat="1" ht="19.9" customHeight="1">
      <c r="B101" s="151"/>
      <c r="C101" s="152"/>
      <c r="D101" s="153" t="s">
        <v>95</v>
      </c>
      <c r="E101" s="154"/>
      <c r="F101" s="154"/>
      <c r="G101" s="154"/>
      <c r="H101" s="154"/>
      <c r="I101" s="155"/>
      <c r="J101" s="156">
        <f>J153</f>
        <v>0</v>
      </c>
      <c r="K101" s="152"/>
      <c r="L101" s="157"/>
    </row>
    <row r="102" spans="2:12" s="1" customFormat="1" ht="21.75" customHeight="1">
      <c r="B102" s="32"/>
      <c r="C102" s="33"/>
      <c r="D102" s="33"/>
      <c r="E102" s="33"/>
      <c r="F102" s="33"/>
      <c r="G102" s="33"/>
      <c r="H102" s="33"/>
      <c r="I102" s="103"/>
      <c r="J102" s="33"/>
      <c r="K102" s="33"/>
      <c r="L102" s="36"/>
    </row>
    <row r="103" spans="2:12" s="1" customFormat="1" ht="6.95" customHeight="1">
      <c r="B103" s="47"/>
      <c r="C103" s="48"/>
      <c r="D103" s="48"/>
      <c r="E103" s="48"/>
      <c r="F103" s="48"/>
      <c r="G103" s="48"/>
      <c r="H103" s="48"/>
      <c r="I103" s="135"/>
      <c r="J103" s="48"/>
      <c r="K103" s="48"/>
      <c r="L103" s="36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38"/>
      <c r="J107" s="50"/>
      <c r="K107" s="50"/>
      <c r="L107" s="36"/>
    </row>
    <row r="108" spans="2:12" s="1" customFormat="1" ht="24.95" customHeight="1">
      <c r="B108" s="32"/>
      <c r="C108" s="21" t="s">
        <v>96</v>
      </c>
      <c r="D108" s="33"/>
      <c r="E108" s="33"/>
      <c r="F108" s="33"/>
      <c r="G108" s="33"/>
      <c r="H108" s="33"/>
      <c r="I108" s="103"/>
      <c r="J108" s="33"/>
      <c r="K108" s="33"/>
      <c r="L108" s="36"/>
    </row>
    <row r="109" spans="2:12" s="1" customFormat="1" ht="6.95" customHeight="1">
      <c r="B109" s="32"/>
      <c r="C109" s="33"/>
      <c r="D109" s="33"/>
      <c r="E109" s="33"/>
      <c r="F109" s="33"/>
      <c r="G109" s="33"/>
      <c r="H109" s="33"/>
      <c r="I109" s="103"/>
      <c r="J109" s="33"/>
      <c r="K109" s="33"/>
      <c r="L109" s="36"/>
    </row>
    <row r="110" spans="2:12" s="1" customFormat="1" ht="12" customHeight="1">
      <c r="B110" s="32"/>
      <c r="C110" s="27" t="s">
        <v>16</v>
      </c>
      <c r="D110" s="33"/>
      <c r="E110" s="33"/>
      <c r="F110" s="33"/>
      <c r="G110" s="33"/>
      <c r="H110" s="33"/>
      <c r="I110" s="103"/>
      <c r="J110" s="33"/>
      <c r="K110" s="33"/>
      <c r="L110" s="36"/>
    </row>
    <row r="111" spans="2:12" s="1" customFormat="1" ht="27" customHeight="1">
      <c r="B111" s="32"/>
      <c r="C111" s="33"/>
      <c r="D111" s="33"/>
      <c r="E111" s="250" t="str">
        <f>E7</f>
        <v>Obnova bývalé vily Z Sochora, Spojených národů 1620 ve Dvoře Králové n.L. - I. etapa obnovy okenních výplní</v>
      </c>
      <c r="F111" s="282"/>
      <c r="G111" s="282"/>
      <c r="H111" s="282"/>
      <c r="I111" s="103"/>
      <c r="J111" s="33"/>
      <c r="K111" s="33"/>
      <c r="L111" s="36"/>
    </row>
    <row r="112" spans="2:12" s="1" customFormat="1" ht="6.95" customHeight="1">
      <c r="B112" s="32"/>
      <c r="C112" s="33"/>
      <c r="D112" s="33"/>
      <c r="E112" s="33"/>
      <c r="F112" s="33"/>
      <c r="G112" s="33"/>
      <c r="H112" s="33"/>
      <c r="I112" s="103"/>
      <c r="J112" s="33"/>
      <c r="K112" s="33"/>
      <c r="L112" s="36"/>
    </row>
    <row r="113" spans="2:12" s="1" customFormat="1" ht="12" customHeight="1">
      <c r="B113" s="32"/>
      <c r="C113" s="27" t="s">
        <v>20</v>
      </c>
      <c r="D113" s="33"/>
      <c r="E113" s="33"/>
      <c r="F113" s="25" t="str">
        <f>F10</f>
        <v xml:space="preserve"> </v>
      </c>
      <c r="G113" s="33"/>
      <c r="H113" s="33"/>
      <c r="I113" s="105" t="s">
        <v>22</v>
      </c>
      <c r="J113" s="59" t="str">
        <f>IF(J10="","",J10)</f>
        <v>26. 2. 2021</v>
      </c>
      <c r="K113" s="33"/>
      <c r="L113" s="36"/>
    </row>
    <row r="114" spans="2:12" s="1" customFormat="1" ht="6.95" customHeight="1">
      <c r="B114" s="32"/>
      <c r="C114" s="33"/>
      <c r="D114" s="33"/>
      <c r="E114" s="33"/>
      <c r="F114" s="33"/>
      <c r="G114" s="33"/>
      <c r="H114" s="33"/>
      <c r="I114" s="103"/>
      <c r="J114" s="33"/>
      <c r="K114" s="33"/>
      <c r="L114" s="36"/>
    </row>
    <row r="115" spans="2:12" s="1" customFormat="1" ht="27.95" customHeight="1">
      <c r="B115" s="32"/>
      <c r="C115" s="27" t="s">
        <v>24</v>
      </c>
      <c r="D115" s="33"/>
      <c r="E115" s="33"/>
      <c r="F115" s="25" t="str">
        <f>E13</f>
        <v>Město Dvůr Králové nad Labem</v>
      </c>
      <c r="G115" s="33"/>
      <c r="H115" s="33"/>
      <c r="I115" s="105" t="s">
        <v>30</v>
      </c>
      <c r="J115" s="30" t="str">
        <f>E19</f>
        <v>Ing. Miloš Kudrnovský</v>
      </c>
      <c r="K115" s="33"/>
      <c r="L115" s="36"/>
    </row>
    <row r="116" spans="2:12" s="1" customFormat="1" ht="27.95" customHeight="1">
      <c r="B116" s="32"/>
      <c r="C116" s="27" t="s">
        <v>28</v>
      </c>
      <c r="D116" s="33"/>
      <c r="E116" s="33"/>
      <c r="F116" s="25" t="str">
        <f>IF(E16="","",E16)</f>
        <v>Vyplň údaj</v>
      </c>
      <c r="G116" s="33"/>
      <c r="H116" s="33"/>
      <c r="I116" s="105" t="s">
        <v>33</v>
      </c>
      <c r="J116" s="30" t="str">
        <f>E22</f>
        <v>Ing. Miloš Kudrnovský</v>
      </c>
      <c r="K116" s="33"/>
      <c r="L116" s="36"/>
    </row>
    <row r="117" spans="2:12" s="1" customFormat="1" ht="10.35" customHeight="1">
      <c r="B117" s="32"/>
      <c r="C117" s="33"/>
      <c r="D117" s="33"/>
      <c r="E117" s="33"/>
      <c r="F117" s="33"/>
      <c r="G117" s="33"/>
      <c r="H117" s="33"/>
      <c r="I117" s="103"/>
      <c r="J117" s="33"/>
      <c r="K117" s="33"/>
      <c r="L117" s="36"/>
    </row>
    <row r="118" spans="2:20" s="10" customFormat="1" ht="29.25" customHeight="1">
      <c r="B118" s="158"/>
      <c r="C118" s="159" t="s">
        <v>97</v>
      </c>
      <c r="D118" s="160" t="s">
        <v>60</v>
      </c>
      <c r="E118" s="160" t="s">
        <v>56</v>
      </c>
      <c r="F118" s="160" t="s">
        <v>57</v>
      </c>
      <c r="G118" s="160" t="s">
        <v>98</v>
      </c>
      <c r="H118" s="160" t="s">
        <v>99</v>
      </c>
      <c r="I118" s="161" t="s">
        <v>100</v>
      </c>
      <c r="J118" s="162" t="s">
        <v>86</v>
      </c>
      <c r="K118" s="163" t="s">
        <v>101</v>
      </c>
      <c r="L118" s="164"/>
      <c r="M118" s="68" t="s">
        <v>1</v>
      </c>
      <c r="N118" s="69" t="s">
        <v>39</v>
      </c>
      <c r="O118" s="69" t="s">
        <v>102</v>
      </c>
      <c r="P118" s="69" t="s">
        <v>103</v>
      </c>
      <c r="Q118" s="69" t="s">
        <v>104</v>
      </c>
      <c r="R118" s="69" t="s">
        <v>105</v>
      </c>
      <c r="S118" s="69" t="s">
        <v>106</v>
      </c>
      <c r="T118" s="70" t="s">
        <v>107</v>
      </c>
    </row>
    <row r="119" spans="2:63" s="1" customFormat="1" ht="22.9" customHeight="1">
      <c r="B119" s="32"/>
      <c r="C119" s="75" t="s">
        <v>108</v>
      </c>
      <c r="D119" s="33"/>
      <c r="E119" s="33"/>
      <c r="F119" s="33"/>
      <c r="G119" s="33"/>
      <c r="H119" s="33"/>
      <c r="I119" s="103"/>
      <c r="J119" s="165">
        <f>BK119</f>
        <v>0</v>
      </c>
      <c r="K119" s="33"/>
      <c r="L119" s="36"/>
      <c r="M119" s="71"/>
      <c r="N119" s="72"/>
      <c r="O119" s="72"/>
      <c r="P119" s="166">
        <f>P120+P146</f>
        <v>0</v>
      </c>
      <c r="Q119" s="72"/>
      <c r="R119" s="166">
        <f>R120+R146</f>
        <v>2.6957695</v>
      </c>
      <c r="S119" s="72"/>
      <c r="T119" s="167">
        <f>T120+T146</f>
        <v>6.200942</v>
      </c>
      <c r="AT119" s="15" t="s">
        <v>74</v>
      </c>
      <c r="AU119" s="15" t="s">
        <v>88</v>
      </c>
      <c r="BK119" s="168">
        <f>BK120+BK146</f>
        <v>0</v>
      </c>
    </row>
    <row r="120" spans="2:63" s="11" customFormat="1" ht="25.9" customHeight="1">
      <c r="B120" s="169"/>
      <c r="C120" s="170"/>
      <c r="D120" s="171" t="s">
        <v>74</v>
      </c>
      <c r="E120" s="172" t="s">
        <v>109</v>
      </c>
      <c r="F120" s="172" t="s">
        <v>110</v>
      </c>
      <c r="G120" s="170"/>
      <c r="H120" s="170"/>
      <c r="I120" s="173"/>
      <c r="J120" s="174">
        <f>BK120</f>
        <v>0</v>
      </c>
      <c r="K120" s="170"/>
      <c r="L120" s="175"/>
      <c r="M120" s="176"/>
      <c r="N120" s="177"/>
      <c r="O120" s="177"/>
      <c r="P120" s="178">
        <f>P121+P126+P141</f>
        <v>0</v>
      </c>
      <c r="Q120" s="177"/>
      <c r="R120" s="178">
        <f>R121+R126+R141</f>
        <v>1.3839525000000001</v>
      </c>
      <c r="S120" s="177"/>
      <c r="T120" s="179">
        <f>T121+T126+T141</f>
        <v>6.200942</v>
      </c>
      <c r="AR120" s="180" t="s">
        <v>80</v>
      </c>
      <c r="AT120" s="181" t="s">
        <v>74</v>
      </c>
      <c r="AU120" s="181" t="s">
        <v>75</v>
      </c>
      <c r="AY120" s="180" t="s">
        <v>111</v>
      </c>
      <c r="BK120" s="182">
        <f>BK121+BK126+BK141</f>
        <v>0</v>
      </c>
    </row>
    <row r="121" spans="2:63" s="11" customFormat="1" ht="22.9" customHeight="1">
      <c r="B121" s="169"/>
      <c r="C121" s="170"/>
      <c r="D121" s="171" t="s">
        <v>74</v>
      </c>
      <c r="E121" s="183" t="s">
        <v>112</v>
      </c>
      <c r="F121" s="183" t="s">
        <v>113</v>
      </c>
      <c r="G121" s="170"/>
      <c r="H121" s="170"/>
      <c r="I121" s="173"/>
      <c r="J121" s="184">
        <f>BK121</f>
        <v>0</v>
      </c>
      <c r="K121" s="170"/>
      <c r="L121" s="175"/>
      <c r="M121" s="176"/>
      <c r="N121" s="177"/>
      <c r="O121" s="177"/>
      <c r="P121" s="178">
        <f>SUM(P122:P125)</f>
        <v>0</v>
      </c>
      <c r="Q121" s="177"/>
      <c r="R121" s="178">
        <f>SUM(R122:R125)</f>
        <v>1.3839525000000001</v>
      </c>
      <c r="S121" s="177"/>
      <c r="T121" s="179">
        <f>SUM(T122:T125)</f>
        <v>0</v>
      </c>
      <c r="AR121" s="180" t="s">
        <v>80</v>
      </c>
      <c r="AT121" s="181" t="s">
        <v>74</v>
      </c>
      <c r="AU121" s="181" t="s">
        <v>80</v>
      </c>
      <c r="AY121" s="180" t="s">
        <v>111</v>
      </c>
      <c r="BK121" s="182">
        <f>SUM(BK122:BK125)</f>
        <v>0</v>
      </c>
    </row>
    <row r="122" spans="2:65" s="1" customFormat="1" ht="24" customHeight="1">
      <c r="B122" s="32"/>
      <c r="C122" s="185" t="s">
        <v>112</v>
      </c>
      <c r="D122" s="185" t="s">
        <v>114</v>
      </c>
      <c r="E122" s="186" t="s">
        <v>115</v>
      </c>
      <c r="F122" s="187" t="s">
        <v>116</v>
      </c>
      <c r="G122" s="188" t="s">
        <v>117</v>
      </c>
      <c r="H122" s="189">
        <v>45.45</v>
      </c>
      <c r="I122" s="190"/>
      <c r="J122" s="191">
        <f>ROUND(I122*H122,2)</f>
        <v>0</v>
      </c>
      <c r="K122" s="187" t="s">
        <v>118</v>
      </c>
      <c r="L122" s="36"/>
      <c r="M122" s="192" t="s">
        <v>1</v>
      </c>
      <c r="N122" s="193" t="s">
        <v>40</v>
      </c>
      <c r="O122" s="64"/>
      <c r="P122" s="194">
        <f>O122*H122</f>
        <v>0</v>
      </c>
      <c r="Q122" s="194">
        <v>0.03045</v>
      </c>
      <c r="R122" s="194">
        <f>Q122*H122</f>
        <v>1.3839525000000001</v>
      </c>
      <c r="S122" s="194">
        <v>0</v>
      </c>
      <c r="T122" s="195">
        <f>S122*H122</f>
        <v>0</v>
      </c>
      <c r="AR122" s="196" t="s">
        <v>119</v>
      </c>
      <c r="AT122" s="196" t="s">
        <v>114</v>
      </c>
      <c r="AU122" s="196" t="s">
        <v>82</v>
      </c>
      <c r="AY122" s="15" t="s">
        <v>111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15" t="s">
        <v>80</v>
      </c>
      <c r="BK122" s="197">
        <f>ROUND(I122*H122,2)</f>
        <v>0</v>
      </c>
      <c r="BL122" s="15" t="s">
        <v>119</v>
      </c>
      <c r="BM122" s="196" t="s">
        <v>120</v>
      </c>
    </row>
    <row r="123" spans="2:51" s="12" customFormat="1" ht="11.25">
      <c r="B123" s="198"/>
      <c r="C123" s="199"/>
      <c r="D123" s="200" t="s">
        <v>121</v>
      </c>
      <c r="E123" s="201" t="s">
        <v>1</v>
      </c>
      <c r="F123" s="202" t="s">
        <v>122</v>
      </c>
      <c r="G123" s="199"/>
      <c r="H123" s="203">
        <v>34.25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121</v>
      </c>
      <c r="AU123" s="209" t="s">
        <v>82</v>
      </c>
      <c r="AV123" s="12" t="s">
        <v>82</v>
      </c>
      <c r="AW123" s="12" t="s">
        <v>32</v>
      </c>
      <c r="AX123" s="12" t="s">
        <v>75</v>
      </c>
      <c r="AY123" s="209" t="s">
        <v>111</v>
      </c>
    </row>
    <row r="124" spans="2:51" s="12" customFormat="1" ht="11.25">
      <c r="B124" s="198"/>
      <c r="C124" s="199"/>
      <c r="D124" s="200" t="s">
        <v>121</v>
      </c>
      <c r="E124" s="201" t="s">
        <v>1</v>
      </c>
      <c r="F124" s="202" t="s">
        <v>123</v>
      </c>
      <c r="G124" s="199"/>
      <c r="H124" s="203">
        <v>11.2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121</v>
      </c>
      <c r="AU124" s="209" t="s">
        <v>82</v>
      </c>
      <c r="AV124" s="12" t="s">
        <v>82</v>
      </c>
      <c r="AW124" s="12" t="s">
        <v>32</v>
      </c>
      <c r="AX124" s="12" t="s">
        <v>75</v>
      </c>
      <c r="AY124" s="209" t="s">
        <v>111</v>
      </c>
    </row>
    <row r="125" spans="2:51" s="13" customFormat="1" ht="11.25">
      <c r="B125" s="210"/>
      <c r="C125" s="211"/>
      <c r="D125" s="200" t="s">
        <v>121</v>
      </c>
      <c r="E125" s="212" t="s">
        <v>1</v>
      </c>
      <c r="F125" s="213" t="s">
        <v>124</v>
      </c>
      <c r="G125" s="211"/>
      <c r="H125" s="214">
        <v>45.45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121</v>
      </c>
      <c r="AU125" s="220" t="s">
        <v>82</v>
      </c>
      <c r="AV125" s="13" t="s">
        <v>119</v>
      </c>
      <c r="AW125" s="13" t="s">
        <v>32</v>
      </c>
      <c r="AX125" s="13" t="s">
        <v>80</v>
      </c>
      <c r="AY125" s="220" t="s">
        <v>111</v>
      </c>
    </row>
    <row r="126" spans="2:63" s="11" customFormat="1" ht="22.9" customHeight="1">
      <c r="B126" s="169"/>
      <c r="C126" s="170"/>
      <c r="D126" s="171" t="s">
        <v>74</v>
      </c>
      <c r="E126" s="183" t="s">
        <v>125</v>
      </c>
      <c r="F126" s="183" t="s">
        <v>126</v>
      </c>
      <c r="G126" s="170"/>
      <c r="H126" s="170"/>
      <c r="I126" s="173"/>
      <c r="J126" s="184">
        <f>BK126</f>
        <v>0</v>
      </c>
      <c r="K126" s="170"/>
      <c r="L126" s="175"/>
      <c r="M126" s="176"/>
      <c r="N126" s="177"/>
      <c r="O126" s="177"/>
      <c r="P126" s="178">
        <f>SUM(P127:P140)</f>
        <v>0</v>
      </c>
      <c r="Q126" s="177"/>
      <c r="R126" s="178">
        <f>SUM(R127:R140)</f>
        <v>0</v>
      </c>
      <c r="S126" s="177"/>
      <c r="T126" s="179">
        <f>SUM(T127:T140)</f>
        <v>6.200942</v>
      </c>
      <c r="AR126" s="180" t="s">
        <v>80</v>
      </c>
      <c r="AT126" s="181" t="s">
        <v>74</v>
      </c>
      <c r="AU126" s="181" t="s">
        <v>80</v>
      </c>
      <c r="AY126" s="180" t="s">
        <v>111</v>
      </c>
      <c r="BK126" s="182">
        <f>SUM(BK127:BK140)</f>
        <v>0</v>
      </c>
    </row>
    <row r="127" spans="2:65" s="1" customFormat="1" ht="24" customHeight="1">
      <c r="B127" s="32"/>
      <c r="C127" s="185" t="s">
        <v>127</v>
      </c>
      <c r="D127" s="185" t="s">
        <v>114</v>
      </c>
      <c r="E127" s="186" t="s">
        <v>128</v>
      </c>
      <c r="F127" s="187" t="s">
        <v>129</v>
      </c>
      <c r="G127" s="188" t="s">
        <v>117</v>
      </c>
      <c r="H127" s="189">
        <v>106.375</v>
      </c>
      <c r="I127" s="190"/>
      <c r="J127" s="191">
        <f>ROUND(I127*H127,2)</f>
        <v>0</v>
      </c>
      <c r="K127" s="187" t="s">
        <v>118</v>
      </c>
      <c r="L127" s="36"/>
      <c r="M127" s="192" t="s">
        <v>1</v>
      </c>
      <c r="N127" s="193" t="s">
        <v>40</v>
      </c>
      <c r="O127" s="64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AR127" s="196" t="s">
        <v>119</v>
      </c>
      <c r="AT127" s="196" t="s">
        <v>114</v>
      </c>
      <c r="AU127" s="196" t="s">
        <v>82</v>
      </c>
      <c r="AY127" s="15" t="s">
        <v>111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5" t="s">
        <v>80</v>
      </c>
      <c r="BK127" s="197">
        <f>ROUND(I127*H127,2)</f>
        <v>0</v>
      </c>
      <c r="BL127" s="15" t="s">
        <v>119</v>
      </c>
      <c r="BM127" s="196" t="s">
        <v>130</v>
      </c>
    </row>
    <row r="128" spans="2:51" s="12" customFormat="1" ht="11.25">
      <c r="B128" s="198"/>
      <c r="C128" s="199"/>
      <c r="D128" s="200" t="s">
        <v>121</v>
      </c>
      <c r="E128" s="201" t="s">
        <v>1</v>
      </c>
      <c r="F128" s="202" t="s">
        <v>131</v>
      </c>
      <c r="G128" s="199"/>
      <c r="H128" s="203">
        <v>106.375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121</v>
      </c>
      <c r="AU128" s="209" t="s">
        <v>82</v>
      </c>
      <c r="AV128" s="12" t="s">
        <v>82</v>
      </c>
      <c r="AW128" s="12" t="s">
        <v>32</v>
      </c>
      <c r="AX128" s="12" t="s">
        <v>80</v>
      </c>
      <c r="AY128" s="209" t="s">
        <v>111</v>
      </c>
    </row>
    <row r="129" spans="2:65" s="1" customFormat="1" ht="24" customHeight="1">
      <c r="B129" s="32"/>
      <c r="C129" s="185" t="s">
        <v>132</v>
      </c>
      <c r="D129" s="185" t="s">
        <v>114</v>
      </c>
      <c r="E129" s="186" t="s">
        <v>133</v>
      </c>
      <c r="F129" s="187" t="s">
        <v>134</v>
      </c>
      <c r="G129" s="188" t="s">
        <v>117</v>
      </c>
      <c r="H129" s="189">
        <v>4786.875</v>
      </c>
      <c r="I129" s="190"/>
      <c r="J129" s="191">
        <f>ROUND(I129*H129,2)</f>
        <v>0</v>
      </c>
      <c r="K129" s="187" t="s">
        <v>118</v>
      </c>
      <c r="L129" s="36"/>
      <c r="M129" s="192" t="s">
        <v>1</v>
      </c>
      <c r="N129" s="193" t="s">
        <v>40</v>
      </c>
      <c r="O129" s="64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AR129" s="196" t="s">
        <v>119</v>
      </c>
      <c r="AT129" s="196" t="s">
        <v>114</v>
      </c>
      <c r="AU129" s="196" t="s">
        <v>82</v>
      </c>
      <c r="AY129" s="15" t="s">
        <v>111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5" t="s">
        <v>80</v>
      </c>
      <c r="BK129" s="197">
        <f>ROUND(I129*H129,2)</f>
        <v>0</v>
      </c>
      <c r="BL129" s="15" t="s">
        <v>119</v>
      </c>
      <c r="BM129" s="196" t="s">
        <v>135</v>
      </c>
    </row>
    <row r="130" spans="2:51" s="12" customFormat="1" ht="11.25">
      <c r="B130" s="198"/>
      <c r="C130" s="199"/>
      <c r="D130" s="200" t="s">
        <v>121</v>
      </c>
      <c r="E130" s="201" t="s">
        <v>1</v>
      </c>
      <c r="F130" s="202" t="s">
        <v>136</v>
      </c>
      <c r="G130" s="199"/>
      <c r="H130" s="203">
        <v>4786.875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121</v>
      </c>
      <c r="AU130" s="209" t="s">
        <v>82</v>
      </c>
      <c r="AV130" s="12" t="s">
        <v>82</v>
      </c>
      <c r="AW130" s="12" t="s">
        <v>32</v>
      </c>
      <c r="AX130" s="12" t="s">
        <v>80</v>
      </c>
      <c r="AY130" s="209" t="s">
        <v>111</v>
      </c>
    </row>
    <row r="131" spans="2:65" s="1" customFormat="1" ht="24" customHeight="1">
      <c r="B131" s="32"/>
      <c r="C131" s="185" t="s">
        <v>137</v>
      </c>
      <c r="D131" s="185" t="s">
        <v>114</v>
      </c>
      <c r="E131" s="186" t="s">
        <v>138</v>
      </c>
      <c r="F131" s="187" t="s">
        <v>139</v>
      </c>
      <c r="G131" s="188" t="s">
        <v>117</v>
      </c>
      <c r="H131" s="189">
        <v>106.375</v>
      </c>
      <c r="I131" s="190"/>
      <c r="J131" s="191">
        <f>ROUND(I131*H131,2)</f>
        <v>0</v>
      </c>
      <c r="K131" s="187" t="s">
        <v>118</v>
      </c>
      <c r="L131" s="36"/>
      <c r="M131" s="192" t="s">
        <v>1</v>
      </c>
      <c r="N131" s="193" t="s">
        <v>40</v>
      </c>
      <c r="O131" s="64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AR131" s="196" t="s">
        <v>119</v>
      </c>
      <c r="AT131" s="196" t="s">
        <v>114</v>
      </c>
      <c r="AU131" s="196" t="s">
        <v>82</v>
      </c>
      <c r="AY131" s="15" t="s">
        <v>111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5" t="s">
        <v>80</v>
      </c>
      <c r="BK131" s="197">
        <f>ROUND(I131*H131,2)</f>
        <v>0</v>
      </c>
      <c r="BL131" s="15" t="s">
        <v>119</v>
      </c>
      <c r="BM131" s="196" t="s">
        <v>140</v>
      </c>
    </row>
    <row r="132" spans="2:51" s="12" customFormat="1" ht="11.25">
      <c r="B132" s="198"/>
      <c r="C132" s="199"/>
      <c r="D132" s="200" t="s">
        <v>121</v>
      </c>
      <c r="E132" s="201" t="s">
        <v>1</v>
      </c>
      <c r="F132" s="202" t="s">
        <v>131</v>
      </c>
      <c r="G132" s="199"/>
      <c r="H132" s="203">
        <v>106.375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121</v>
      </c>
      <c r="AU132" s="209" t="s">
        <v>82</v>
      </c>
      <c r="AV132" s="12" t="s">
        <v>82</v>
      </c>
      <c r="AW132" s="12" t="s">
        <v>32</v>
      </c>
      <c r="AX132" s="12" t="s">
        <v>80</v>
      </c>
      <c r="AY132" s="209" t="s">
        <v>111</v>
      </c>
    </row>
    <row r="133" spans="2:65" s="1" customFormat="1" ht="24" customHeight="1">
      <c r="B133" s="32"/>
      <c r="C133" s="185" t="s">
        <v>141</v>
      </c>
      <c r="D133" s="185" t="s">
        <v>114</v>
      </c>
      <c r="E133" s="186" t="s">
        <v>142</v>
      </c>
      <c r="F133" s="187" t="s">
        <v>143</v>
      </c>
      <c r="G133" s="188" t="s">
        <v>144</v>
      </c>
      <c r="H133" s="189">
        <v>3.023</v>
      </c>
      <c r="I133" s="190"/>
      <c r="J133" s="191">
        <f>ROUND(I133*H133,2)</f>
        <v>0</v>
      </c>
      <c r="K133" s="187" t="s">
        <v>118</v>
      </c>
      <c r="L133" s="36"/>
      <c r="M133" s="192" t="s">
        <v>1</v>
      </c>
      <c r="N133" s="193" t="s">
        <v>40</v>
      </c>
      <c r="O133" s="64"/>
      <c r="P133" s="194">
        <f>O133*H133</f>
        <v>0</v>
      </c>
      <c r="Q133" s="194">
        <v>0</v>
      </c>
      <c r="R133" s="194">
        <f>Q133*H133</f>
        <v>0</v>
      </c>
      <c r="S133" s="194">
        <v>1.8</v>
      </c>
      <c r="T133" s="195">
        <f>S133*H133</f>
        <v>5.441400000000001</v>
      </c>
      <c r="AR133" s="196" t="s">
        <v>119</v>
      </c>
      <c r="AT133" s="196" t="s">
        <v>114</v>
      </c>
      <c r="AU133" s="196" t="s">
        <v>82</v>
      </c>
      <c r="AY133" s="15" t="s">
        <v>111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5" t="s">
        <v>80</v>
      </c>
      <c r="BK133" s="197">
        <f>ROUND(I133*H133,2)</f>
        <v>0</v>
      </c>
      <c r="BL133" s="15" t="s">
        <v>119</v>
      </c>
      <c r="BM133" s="196" t="s">
        <v>145</v>
      </c>
    </row>
    <row r="134" spans="2:51" s="12" customFormat="1" ht="11.25">
      <c r="B134" s="198"/>
      <c r="C134" s="199"/>
      <c r="D134" s="200" t="s">
        <v>121</v>
      </c>
      <c r="E134" s="201" t="s">
        <v>1</v>
      </c>
      <c r="F134" s="202" t="s">
        <v>146</v>
      </c>
      <c r="G134" s="199"/>
      <c r="H134" s="203">
        <v>2.113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121</v>
      </c>
      <c r="AU134" s="209" t="s">
        <v>82</v>
      </c>
      <c r="AV134" s="12" t="s">
        <v>82</v>
      </c>
      <c r="AW134" s="12" t="s">
        <v>32</v>
      </c>
      <c r="AX134" s="12" t="s">
        <v>75</v>
      </c>
      <c r="AY134" s="209" t="s">
        <v>111</v>
      </c>
    </row>
    <row r="135" spans="2:51" s="12" customFormat="1" ht="11.25">
      <c r="B135" s="198"/>
      <c r="C135" s="199"/>
      <c r="D135" s="200" t="s">
        <v>121</v>
      </c>
      <c r="E135" s="201" t="s">
        <v>1</v>
      </c>
      <c r="F135" s="202" t="s">
        <v>147</v>
      </c>
      <c r="G135" s="199"/>
      <c r="H135" s="203">
        <v>0.91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121</v>
      </c>
      <c r="AU135" s="209" t="s">
        <v>82</v>
      </c>
      <c r="AV135" s="12" t="s">
        <v>82</v>
      </c>
      <c r="AW135" s="12" t="s">
        <v>32</v>
      </c>
      <c r="AX135" s="12" t="s">
        <v>75</v>
      </c>
      <c r="AY135" s="209" t="s">
        <v>111</v>
      </c>
    </row>
    <row r="136" spans="2:51" s="13" customFormat="1" ht="11.25">
      <c r="B136" s="210"/>
      <c r="C136" s="211"/>
      <c r="D136" s="200" t="s">
        <v>121</v>
      </c>
      <c r="E136" s="212" t="s">
        <v>1</v>
      </c>
      <c r="F136" s="213" t="s">
        <v>124</v>
      </c>
      <c r="G136" s="211"/>
      <c r="H136" s="214">
        <v>3.023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121</v>
      </c>
      <c r="AU136" s="220" t="s">
        <v>82</v>
      </c>
      <c r="AV136" s="13" t="s">
        <v>119</v>
      </c>
      <c r="AW136" s="13" t="s">
        <v>32</v>
      </c>
      <c r="AX136" s="13" t="s">
        <v>80</v>
      </c>
      <c r="AY136" s="220" t="s">
        <v>111</v>
      </c>
    </row>
    <row r="137" spans="2:65" s="1" customFormat="1" ht="24" customHeight="1">
      <c r="B137" s="32"/>
      <c r="C137" s="185" t="s">
        <v>148</v>
      </c>
      <c r="D137" s="185" t="s">
        <v>114</v>
      </c>
      <c r="E137" s="186" t="s">
        <v>149</v>
      </c>
      <c r="F137" s="187" t="s">
        <v>150</v>
      </c>
      <c r="G137" s="188" t="s">
        <v>117</v>
      </c>
      <c r="H137" s="189">
        <v>3.625</v>
      </c>
      <c r="I137" s="190"/>
      <c r="J137" s="191">
        <f>ROUND(I137*H137,2)</f>
        <v>0</v>
      </c>
      <c r="K137" s="187" t="s">
        <v>118</v>
      </c>
      <c r="L137" s="36"/>
      <c r="M137" s="192" t="s">
        <v>1</v>
      </c>
      <c r="N137" s="193" t="s">
        <v>40</v>
      </c>
      <c r="O137" s="64"/>
      <c r="P137" s="194">
        <f>O137*H137</f>
        <v>0</v>
      </c>
      <c r="Q137" s="194">
        <v>0</v>
      </c>
      <c r="R137" s="194">
        <f>Q137*H137</f>
        <v>0</v>
      </c>
      <c r="S137" s="194">
        <v>0.038</v>
      </c>
      <c r="T137" s="195">
        <f>S137*H137</f>
        <v>0.13774999999999998</v>
      </c>
      <c r="AR137" s="196" t="s">
        <v>119</v>
      </c>
      <c r="AT137" s="196" t="s">
        <v>114</v>
      </c>
      <c r="AU137" s="196" t="s">
        <v>82</v>
      </c>
      <c r="AY137" s="15" t="s">
        <v>111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5" t="s">
        <v>80</v>
      </c>
      <c r="BK137" s="197">
        <f>ROUND(I137*H137,2)</f>
        <v>0</v>
      </c>
      <c r="BL137" s="15" t="s">
        <v>119</v>
      </c>
      <c r="BM137" s="196" t="s">
        <v>151</v>
      </c>
    </row>
    <row r="138" spans="2:51" s="12" customFormat="1" ht="11.25">
      <c r="B138" s="198"/>
      <c r="C138" s="199"/>
      <c r="D138" s="200" t="s">
        <v>121</v>
      </c>
      <c r="E138" s="201" t="s">
        <v>1</v>
      </c>
      <c r="F138" s="202" t="s">
        <v>152</v>
      </c>
      <c r="G138" s="199"/>
      <c r="H138" s="203">
        <v>3.625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121</v>
      </c>
      <c r="AU138" s="209" t="s">
        <v>82</v>
      </c>
      <c r="AV138" s="12" t="s">
        <v>82</v>
      </c>
      <c r="AW138" s="12" t="s">
        <v>32</v>
      </c>
      <c r="AX138" s="12" t="s">
        <v>80</v>
      </c>
      <c r="AY138" s="209" t="s">
        <v>111</v>
      </c>
    </row>
    <row r="139" spans="2:65" s="1" customFormat="1" ht="24" customHeight="1">
      <c r="B139" s="32"/>
      <c r="C139" s="185" t="s">
        <v>119</v>
      </c>
      <c r="D139" s="185" t="s">
        <v>114</v>
      </c>
      <c r="E139" s="186" t="s">
        <v>153</v>
      </c>
      <c r="F139" s="187" t="s">
        <v>154</v>
      </c>
      <c r="G139" s="188" t="s">
        <v>117</v>
      </c>
      <c r="H139" s="189">
        <v>18.288</v>
      </c>
      <c r="I139" s="190"/>
      <c r="J139" s="191">
        <f>ROUND(I139*H139,2)</f>
        <v>0</v>
      </c>
      <c r="K139" s="187" t="s">
        <v>118</v>
      </c>
      <c r="L139" s="36"/>
      <c r="M139" s="192" t="s">
        <v>1</v>
      </c>
      <c r="N139" s="193" t="s">
        <v>40</v>
      </c>
      <c r="O139" s="64"/>
      <c r="P139" s="194">
        <f>O139*H139</f>
        <v>0</v>
      </c>
      <c r="Q139" s="194">
        <v>0</v>
      </c>
      <c r="R139" s="194">
        <f>Q139*H139</f>
        <v>0</v>
      </c>
      <c r="S139" s="194">
        <v>0.034</v>
      </c>
      <c r="T139" s="195">
        <f>S139*H139</f>
        <v>0.621792</v>
      </c>
      <c r="AR139" s="196" t="s">
        <v>119</v>
      </c>
      <c r="AT139" s="196" t="s">
        <v>114</v>
      </c>
      <c r="AU139" s="196" t="s">
        <v>82</v>
      </c>
      <c r="AY139" s="15" t="s">
        <v>111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5" t="s">
        <v>80</v>
      </c>
      <c r="BK139" s="197">
        <f>ROUND(I139*H139,2)</f>
        <v>0</v>
      </c>
      <c r="BL139" s="15" t="s">
        <v>119</v>
      </c>
      <c r="BM139" s="196" t="s">
        <v>155</v>
      </c>
    </row>
    <row r="140" spans="2:51" s="12" customFormat="1" ht="11.25">
      <c r="B140" s="198"/>
      <c r="C140" s="199"/>
      <c r="D140" s="200" t="s">
        <v>121</v>
      </c>
      <c r="E140" s="201" t="s">
        <v>1</v>
      </c>
      <c r="F140" s="202" t="s">
        <v>156</v>
      </c>
      <c r="G140" s="199"/>
      <c r="H140" s="203">
        <v>18.288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121</v>
      </c>
      <c r="AU140" s="209" t="s">
        <v>82</v>
      </c>
      <c r="AV140" s="12" t="s">
        <v>82</v>
      </c>
      <c r="AW140" s="12" t="s">
        <v>32</v>
      </c>
      <c r="AX140" s="12" t="s">
        <v>80</v>
      </c>
      <c r="AY140" s="209" t="s">
        <v>111</v>
      </c>
    </row>
    <row r="141" spans="2:63" s="11" customFormat="1" ht="22.9" customHeight="1">
      <c r="B141" s="169"/>
      <c r="C141" s="170"/>
      <c r="D141" s="171" t="s">
        <v>74</v>
      </c>
      <c r="E141" s="183" t="s">
        <v>157</v>
      </c>
      <c r="F141" s="183" t="s">
        <v>158</v>
      </c>
      <c r="G141" s="170"/>
      <c r="H141" s="170"/>
      <c r="I141" s="173"/>
      <c r="J141" s="184">
        <f>BK141</f>
        <v>0</v>
      </c>
      <c r="K141" s="170"/>
      <c r="L141" s="175"/>
      <c r="M141" s="176"/>
      <c r="N141" s="177"/>
      <c r="O141" s="177"/>
      <c r="P141" s="178">
        <f>SUM(P142:P145)</f>
        <v>0</v>
      </c>
      <c r="Q141" s="177"/>
      <c r="R141" s="178">
        <f>SUM(R142:R145)</f>
        <v>0</v>
      </c>
      <c r="S141" s="177"/>
      <c r="T141" s="179">
        <f>SUM(T142:T145)</f>
        <v>0</v>
      </c>
      <c r="AR141" s="180" t="s">
        <v>80</v>
      </c>
      <c r="AT141" s="181" t="s">
        <v>74</v>
      </c>
      <c r="AU141" s="181" t="s">
        <v>80</v>
      </c>
      <c r="AY141" s="180" t="s">
        <v>111</v>
      </c>
      <c r="BK141" s="182">
        <f>SUM(BK142:BK145)</f>
        <v>0</v>
      </c>
    </row>
    <row r="142" spans="2:65" s="1" customFormat="1" ht="24" customHeight="1">
      <c r="B142" s="32"/>
      <c r="C142" s="185" t="s">
        <v>159</v>
      </c>
      <c r="D142" s="185" t="s">
        <v>114</v>
      </c>
      <c r="E142" s="186" t="s">
        <v>160</v>
      </c>
      <c r="F142" s="187" t="s">
        <v>161</v>
      </c>
      <c r="G142" s="188" t="s">
        <v>162</v>
      </c>
      <c r="H142" s="189">
        <v>6.201</v>
      </c>
      <c r="I142" s="190"/>
      <c r="J142" s="191">
        <f>ROUND(I142*H142,2)</f>
        <v>0</v>
      </c>
      <c r="K142" s="187" t="s">
        <v>118</v>
      </c>
      <c r="L142" s="36"/>
      <c r="M142" s="192" t="s">
        <v>1</v>
      </c>
      <c r="N142" s="193" t="s">
        <v>40</v>
      </c>
      <c r="O142" s="64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AR142" s="196" t="s">
        <v>119</v>
      </c>
      <c r="AT142" s="196" t="s">
        <v>114</v>
      </c>
      <c r="AU142" s="196" t="s">
        <v>82</v>
      </c>
      <c r="AY142" s="15" t="s">
        <v>111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5" t="s">
        <v>80</v>
      </c>
      <c r="BK142" s="197">
        <f>ROUND(I142*H142,2)</f>
        <v>0</v>
      </c>
      <c r="BL142" s="15" t="s">
        <v>119</v>
      </c>
      <c r="BM142" s="196" t="s">
        <v>163</v>
      </c>
    </row>
    <row r="143" spans="2:65" s="1" customFormat="1" ht="24" customHeight="1">
      <c r="B143" s="32"/>
      <c r="C143" s="185" t="s">
        <v>125</v>
      </c>
      <c r="D143" s="185" t="s">
        <v>114</v>
      </c>
      <c r="E143" s="186" t="s">
        <v>164</v>
      </c>
      <c r="F143" s="187" t="s">
        <v>165</v>
      </c>
      <c r="G143" s="188" t="s">
        <v>162</v>
      </c>
      <c r="H143" s="189">
        <v>6.201</v>
      </c>
      <c r="I143" s="190"/>
      <c r="J143" s="191">
        <f>ROUND(I143*H143,2)</f>
        <v>0</v>
      </c>
      <c r="K143" s="187" t="s">
        <v>118</v>
      </c>
      <c r="L143" s="36"/>
      <c r="M143" s="192" t="s">
        <v>1</v>
      </c>
      <c r="N143" s="193" t="s">
        <v>40</v>
      </c>
      <c r="O143" s="64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AR143" s="196" t="s">
        <v>119</v>
      </c>
      <c r="AT143" s="196" t="s">
        <v>114</v>
      </c>
      <c r="AU143" s="196" t="s">
        <v>82</v>
      </c>
      <c r="AY143" s="15" t="s">
        <v>111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5" t="s">
        <v>80</v>
      </c>
      <c r="BK143" s="197">
        <f>ROUND(I143*H143,2)</f>
        <v>0</v>
      </c>
      <c r="BL143" s="15" t="s">
        <v>119</v>
      </c>
      <c r="BM143" s="196" t="s">
        <v>166</v>
      </c>
    </row>
    <row r="144" spans="2:65" s="1" customFormat="1" ht="24" customHeight="1">
      <c r="B144" s="32"/>
      <c r="C144" s="185" t="s">
        <v>167</v>
      </c>
      <c r="D144" s="185" t="s">
        <v>114</v>
      </c>
      <c r="E144" s="186" t="s">
        <v>168</v>
      </c>
      <c r="F144" s="187" t="s">
        <v>169</v>
      </c>
      <c r="G144" s="188" t="s">
        <v>162</v>
      </c>
      <c r="H144" s="189">
        <v>6.201</v>
      </c>
      <c r="I144" s="190"/>
      <c r="J144" s="191">
        <f>ROUND(I144*H144,2)</f>
        <v>0</v>
      </c>
      <c r="K144" s="187" t="s">
        <v>118</v>
      </c>
      <c r="L144" s="36"/>
      <c r="M144" s="192" t="s">
        <v>1</v>
      </c>
      <c r="N144" s="193" t="s">
        <v>40</v>
      </c>
      <c r="O144" s="64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AR144" s="196" t="s">
        <v>119</v>
      </c>
      <c r="AT144" s="196" t="s">
        <v>114</v>
      </c>
      <c r="AU144" s="196" t="s">
        <v>82</v>
      </c>
      <c r="AY144" s="15" t="s">
        <v>111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5" t="s">
        <v>80</v>
      </c>
      <c r="BK144" s="197">
        <f>ROUND(I144*H144,2)</f>
        <v>0</v>
      </c>
      <c r="BL144" s="15" t="s">
        <v>119</v>
      </c>
      <c r="BM144" s="196" t="s">
        <v>170</v>
      </c>
    </row>
    <row r="145" spans="2:65" s="1" customFormat="1" ht="24" customHeight="1">
      <c r="B145" s="32"/>
      <c r="C145" s="185" t="s">
        <v>171</v>
      </c>
      <c r="D145" s="185" t="s">
        <v>114</v>
      </c>
      <c r="E145" s="186" t="s">
        <v>172</v>
      </c>
      <c r="F145" s="187" t="s">
        <v>173</v>
      </c>
      <c r="G145" s="188" t="s">
        <v>162</v>
      </c>
      <c r="H145" s="189">
        <v>5.315</v>
      </c>
      <c r="I145" s="190"/>
      <c r="J145" s="191">
        <f>ROUND(I145*H145,2)</f>
        <v>0</v>
      </c>
      <c r="K145" s="187" t="s">
        <v>118</v>
      </c>
      <c r="L145" s="36"/>
      <c r="M145" s="192" t="s">
        <v>1</v>
      </c>
      <c r="N145" s="193" t="s">
        <v>40</v>
      </c>
      <c r="O145" s="64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196" t="s">
        <v>119</v>
      </c>
      <c r="AT145" s="196" t="s">
        <v>114</v>
      </c>
      <c r="AU145" s="196" t="s">
        <v>82</v>
      </c>
      <c r="AY145" s="15" t="s">
        <v>111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5" t="s">
        <v>80</v>
      </c>
      <c r="BK145" s="197">
        <f>ROUND(I145*H145,2)</f>
        <v>0</v>
      </c>
      <c r="BL145" s="15" t="s">
        <v>119</v>
      </c>
      <c r="BM145" s="196" t="s">
        <v>174</v>
      </c>
    </row>
    <row r="146" spans="2:63" s="11" customFormat="1" ht="25.9" customHeight="1">
      <c r="B146" s="169"/>
      <c r="C146" s="170"/>
      <c r="D146" s="171" t="s">
        <v>74</v>
      </c>
      <c r="E146" s="172" t="s">
        <v>175</v>
      </c>
      <c r="F146" s="172" t="s">
        <v>176</v>
      </c>
      <c r="G146" s="170"/>
      <c r="H146" s="170"/>
      <c r="I146" s="173"/>
      <c r="J146" s="174">
        <f>BK146</f>
        <v>0</v>
      </c>
      <c r="K146" s="170"/>
      <c r="L146" s="175"/>
      <c r="M146" s="176"/>
      <c r="N146" s="177"/>
      <c r="O146" s="177"/>
      <c r="P146" s="178">
        <f>P147+P153</f>
        <v>0</v>
      </c>
      <c r="Q146" s="177"/>
      <c r="R146" s="178">
        <f>R147+R153</f>
        <v>1.311817</v>
      </c>
      <c r="S146" s="177"/>
      <c r="T146" s="179">
        <f>T147+T153</f>
        <v>0</v>
      </c>
      <c r="AR146" s="180" t="s">
        <v>82</v>
      </c>
      <c r="AT146" s="181" t="s">
        <v>74</v>
      </c>
      <c r="AU146" s="181" t="s">
        <v>75</v>
      </c>
      <c r="AY146" s="180" t="s">
        <v>111</v>
      </c>
      <c r="BK146" s="182">
        <f>BK147+BK153</f>
        <v>0</v>
      </c>
    </row>
    <row r="147" spans="2:63" s="11" customFormat="1" ht="22.9" customHeight="1">
      <c r="B147" s="169"/>
      <c r="C147" s="170"/>
      <c r="D147" s="171" t="s">
        <v>74</v>
      </c>
      <c r="E147" s="183" t="s">
        <v>177</v>
      </c>
      <c r="F147" s="183" t="s">
        <v>178</v>
      </c>
      <c r="G147" s="170"/>
      <c r="H147" s="170"/>
      <c r="I147" s="173"/>
      <c r="J147" s="184">
        <f>BK147</f>
        <v>0</v>
      </c>
      <c r="K147" s="170"/>
      <c r="L147" s="175"/>
      <c r="M147" s="176"/>
      <c r="N147" s="177"/>
      <c r="O147" s="177"/>
      <c r="P147" s="178">
        <f>SUM(P148:P152)</f>
        <v>0</v>
      </c>
      <c r="Q147" s="177"/>
      <c r="R147" s="178">
        <f>SUM(R148:R152)</f>
        <v>1.3</v>
      </c>
      <c r="S147" s="177"/>
      <c r="T147" s="179">
        <f>SUM(T148:T152)</f>
        <v>0</v>
      </c>
      <c r="AR147" s="180" t="s">
        <v>82</v>
      </c>
      <c r="AT147" s="181" t="s">
        <v>74</v>
      </c>
      <c r="AU147" s="181" t="s">
        <v>80</v>
      </c>
      <c r="AY147" s="180" t="s">
        <v>111</v>
      </c>
      <c r="BK147" s="182">
        <f>SUM(BK148:BK152)</f>
        <v>0</v>
      </c>
    </row>
    <row r="148" spans="2:65" s="1" customFormat="1" ht="24" customHeight="1">
      <c r="B148" s="32"/>
      <c r="C148" s="185" t="s">
        <v>179</v>
      </c>
      <c r="D148" s="185" t="s">
        <v>114</v>
      </c>
      <c r="E148" s="186" t="s">
        <v>180</v>
      </c>
      <c r="F148" s="187" t="s">
        <v>181</v>
      </c>
      <c r="G148" s="188" t="s">
        <v>162</v>
      </c>
      <c r="H148" s="189">
        <v>1.3</v>
      </c>
      <c r="I148" s="190"/>
      <c r="J148" s="191">
        <f>ROUND(I148*H148,2)</f>
        <v>0</v>
      </c>
      <c r="K148" s="187" t="s">
        <v>118</v>
      </c>
      <c r="L148" s="36"/>
      <c r="M148" s="192" t="s">
        <v>1</v>
      </c>
      <c r="N148" s="193" t="s">
        <v>40</v>
      </c>
      <c r="O148" s="64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AR148" s="196" t="s">
        <v>127</v>
      </c>
      <c r="AT148" s="196" t="s">
        <v>114</v>
      </c>
      <c r="AU148" s="196" t="s">
        <v>82</v>
      </c>
      <c r="AY148" s="15" t="s">
        <v>111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5" t="s">
        <v>80</v>
      </c>
      <c r="BK148" s="197">
        <f>ROUND(I148*H148,2)</f>
        <v>0</v>
      </c>
      <c r="BL148" s="15" t="s">
        <v>127</v>
      </c>
      <c r="BM148" s="196" t="s">
        <v>182</v>
      </c>
    </row>
    <row r="149" spans="2:65" s="1" customFormat="1" ht="48" customHeight="1">
      <c r="B149" s="32"/>
      <c r="C149" s="185" t="s">
        <v>80</v>
      </c>
      <c r="D149" s="185" t="s">
        <v>114</v>
      </c>
      <c r="E149" s="186" t="s">
        <v>183</v>
      </c>
      <c r="F149" s="187" t="s">
        <v>184</v>
      </c>
      <c r="G149" s="188" t="s">
        <v>185</v>
      </c>
      <c r="H149" s="189">
        <v>2</v>
      </c>
      <c r="I149" s="190"/>
      <c r="J149" s="191">
        <f>ROUND(I149*H149,2)</f>
        <v>0</v>
      </c>
      <c r="K149" s="187" t="s">
        <v>1</v>
      </c>
      <c r="L149" s="36"/>
      <c r="M149" s="192" t="s">
        <v>1</v>
      </c>
      <c r="N149" s="193" t="s">
        <v>40</v>
      </c>
      <c r="O149" s="64"/>
      <c r="P149" s="194">
        <f>O149*H149</f>
        <v>0</v>
      </c>
      <c r="Q149" s="194">
        <v>0.15</v>
      </c>
      <c r="R149" s="194">
        <f>Q149*H149</f>
        <v>0.3</v>
      </c>
      <c r="S149" s="194">
        <v>0</v>
      </c>
      <c r="T149" s="195">
        <f>S149*H149</f>
        <v>0</v>
      </c>
      <c r="AR149" s="196" t="s">
        <v>127</v>
      </c>
      <c r="AT149" s="196" t="s">
        <v>114</v>
      </c>
      <c r="AU149" s="196" t="s">
        <v>82</v>
      </c>
      <c r="AY149" s="15" t="s">
        <v>111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5" t="s">
        <v>80</v>
      </c>
      <c r="BK149" s="197">
        <f>ROUND(I149*H149,2)</f>
        <v>0</v>
      </c>
      <c r="BL149" s="15" t="s">
        <v>127</v>
      </c>
      <c r="BM149" s="196" t="s">
        <v>186</v>
      </c>
    </row>
    <row r="150" spans="2:47" s="1" customFormat="1" ht="39">
      <c r="B150" s="32"/>
      <c r="C150" s="33"/>
      <c r="D150" s="200" t="s">
        <v>187</v>
      </c>
      <c r="E150" s="33"/>
      <c r="F150" s="221" t="s">
        <v>188</v>
      </c>
      <c r="G150" s="33"/>
      <c r="H150" s="33"/>
      <c r="I150" s="103"/>
      <c r="J150" s="33"/>
      <c r="K150" s="33"/>
      <c r="L150" s="36"/>
      <c r="M150" s="222"/>
      <c r="N150" s="64"/>
      <c r="O150" s="64"/>
      <c r="P150" s="64"/>
      <c r="Q150" s="64"/>
      <c r="R150" s="64"/>
      <c r="S150" s="64"/>
      <c r="T150" s="65"/>
      <c r="AT150" s="15" t="s">
        <v>187</v>
      </c>
      <c r="AU150" s="15" t="s">
        <v>82</v>
      </c>
    </row>
    <row r="151" spans="2:65" s="1" customFormat="1" ht="48" customHeight="1">
      <c r="B151" s="32"/>
      <c r="C151" s="185" t="s">
        <v>82</v>
      </c>
      <c r="D151" s="185" t="s">
        <v>114</v>
      </c>
      <c r="E151" s="186" t="s">
        <v>189</v>
      </c>
      <c r="F151" s="187" t="s">
        <v>190</v>
      </c>
      <c r="G151" s="188" t="s">
        <v>185</v>
      </c>
      <c r="H151" s="189">
        <v>5</v>
      </c>
      <c r="I151" s="190"/>
      <c r="J151" s="191">
        <f>ROUND(I151*H151,2)</f>
        <v>0</v>
      </c>
      <c r="K151" s="187" t="s">
        <v>1</v>
      </c>
      <c r="L151" s="36"/>
      <c r="M151" s="192" t="s">
        <v>1</v>
      </c>
      <c r="N151" s="193" t="s">
        <v>40</v>
      </c>
      <c r="O151" s="64"/>
      <c r="P151" s="194">
        <f>O151*H151</f>
        <v>0</v>
      </c>
      <c r="Q151" s="194">
        <v>0.2</v>
      </c>
      <c r="R151" s="194">
        <f>Q151*H151</f>
        <v>1</v>
      </c>
      <c r="S151" s="194">
        <v>0</v>
      </c>
      <c r="T151" s="195">
        <f>S151*H151</f>
        <v>0</v>
      </c>
      <c r="AR151" s="196" t="s">
        <v>127</v>
      </c>
      <c r="AT151" s="196" t="s">
        <v>114</v>
      </c>
      <c r="AU151" s="196" t="s">
        <v>82</v>
      </c>
      <c r="AY151" s="15" t="s">
        <v>111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5" t="s">
        <v>80</v>
      </c>
      <c r="BK151" s="197">
        <f>ROUND(I151*H151,2)</f>
        <v>0</v>
      </c>
      <c r="BL151" s="15" t="s">
        <v>127</v>
      </c>
      <c r="BM151" s="196" t="s">
        <v>191</v>
      </c>
    </row>
    <row r="152" spans="2:47" s="1" customFormat="1" ht="39">
      <c r="B152" s="32"/>
      <c r="C152" s="33"/>
      <c r="D152" s="200" t="s">
        <v>187</v>
      </c>
      <c r="E152" s="33"/>
      <c r="F152" s="221" t="s">
        <v>188</v>
      </c>
      <c r="G152" s="33"/>
      <c r="H152" s="33"/>
      <c r="I152" s="103"/>
      <c r="J152" s="33"/>
      <c r="K152" s="33"/>
      <c r="L152" s="36"/>
      <c r="M152" s="222"/>
      <c r="N152" s="64"/>
      <c r="O152" s="64"/>
      <c r="P152" s="64"/>
      <c r="Q152" s="64"/>
      <c r="R152" s="64"/>
      <c r="S152" s="64"/>
      <c r="T152" s="65"/>
      <c r="AT152" s="15" t="s">
        <v>187</v>
      </c>
      <c r="AU152" s="15" t="s">
        <v>82</v>
      </c>
    </row>
    <row r="153" spans="2:63" s="11" customFormat="1" ht="22.9" customHeight="1">
      <c r="B153" s="169"/>
      <c r="C153" s="170"/>
      <c r="D153" s="171" t="s">
        <v>74</v>
      </c>
      <c r="E153" s="183" t="s">
        <v>192</v>
      </c>
      <c r="F153" s="183" t="s">
        <v>193</v>
      </c>
      <c r="G153" s="170"/>
      <c r="H153" s="170"/>
      <c r="I153" s="173"/>
      <c r="J153" s="184">
        <f>BK153</f>
        <v>0</v>
      </c>
      <c r="K153" s="170"/>
      <c r="L153" s="175"/>
      <c r="M153" s="176"/>
      <c r="N153" s="177"/>
      <c r="O153" s="177"/>
      <c r="P153" s="178">
        <f>SUM(P154:P161)</f>
        <v>0</v>
      </c>
      <c r="Q153" s="177"/>
      <c r="R153" s="178">
        <f>SUM(R154:R161)</f>
        <v>0.011817</v>
      </c>
      <c r="S153" s="177"/>
      <c r="T153" s="179">
        <f>SUM(T154:T161)</f>
        <v>0</v>
      </c>
      <c r="AR153" s="180" t="s">
        <v>82</v>
      </c>
      <c r="AT153" s="181" t="s">
        <v>74</v>
      </c>
      <c r="AU153" s="181" t="s">
        <v>80</v>
      </c>
      <c r="AY153" s="180" t="s">
        <v>111</v>
      </c>
      <c r="BK153" s="182">
        <f>SUM(BK154:BK161)</f>
        <v>0</v>
      </c>
    </row>
    <row r="154" spans="2:65" s="1" customFormat="1" ht="24" customHeight="1">
      <c r="B154" s="32"/>
      <c r="C154" s="185" t="s">
        <v>194</v>
      </c>
      <c r="D154" s="185" t="s">
        <v>114</v>
      </c>
      <c r="E154" s="186" t="s">
        <v>195</v>
      </c>
      <c r="F154" s="187" t="s">
        <v>196</v>
      </c>
      <c r="G154" s="188" t="s">
        <v>117</v>
      </c>
      <c r="H154" s="189">
        <v>29.312</v>
      </c>
      <c r="I154" s="190"/>
      <c r="J154" s="191">
        <f>ROUND(I154*H154,2)</f>
        <v>0</v>
      </c>
      <c r="K154" s="187" t="s">
        <v>118</v>
      </c>
      <c r="L154" s="36"/>
      <c r="M154" s="192" t="s">
        <v>1</v>
      </c>
      <c r="N154" s="193" t="s">
        <v>40</v>
      </c>
      <c r="O154" s="64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AR154" s="196" t="s">
        <v>127</v>
      </c>
      <c r="AT154" s="196" t="s">
        <v>114</v>
      </c>
      <c r="AU154" s="196" t="s">
        <v>82</v>
      </c>
      <c r="AY154" s="15" t="s">
        <v>111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5" t="s">
        <v>80</v>
      </c>
      <c r="BK154" s="197">
        <f>ROUND(I154*H154,2)</f>
        <v>0</v>
      </c>
      <c r="BL154" s="15" t="s">
        <v>127</v>
      </c>
      <c r="BM154" s="196" t="s">
        <v>197</v>
      </c>
    </row>
    <row r="155" spans="2:51" s="12" customFormat="1" ht="11.25">
      <c r="B155" s="198"/>
      <c r="C155" s="199"/>
      <c r="D155" s="200" t="s">
        <v>121</v>
      </c>
      <c r="E155" s="201" t="s">
        <v>1</v>
      </c>
      <c r="F155" s="202" t="s">
        <v>198</v>
      </c>
      <c r="G155" s="199"/>
      <c r="H155" s="203">
        <v>29.312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121</v>
      </c>
      <c r="AU155" s="209" t="s">
        <v>82</v>
      </c>
      <c r="AV155" s="12" t="s">
        <v>82</v>
      </c>
      <c r="AW155" s="12" t="s">
        <v>32</v>
      </c>
      <c r="AX155" s="12" t="s">
        <v>80</v>
      </c>
      <c r="AY155" s="209" t="s">
        <v>111</v>
      </c>
    </row>
    <row r="156" spans="2:65" s="1" customFormat="1" ht="16.5" customHeight="1">
      <c r="B156" s="32"/>
      <c r="C156" s="223" t="s">
        <v>8</v>
      </c>
      <c r="D156" s="223" t="s">
        <v>199</v>
      </c>
      <c r="E156" s="224" t="s">
        <v>200</v>
      </c>
      <c r="F156" s="225" t="s">
        <v>201</v>
      </c>
      <c r="G156" s="226" t="s">
        <v>117</v>
      </c>
      <c r="H156" s="227">
        <v>30.778</v>
      </c>
      <c r="I156" s="228"/>
      <c r="J156" s="229">
        <f>ROUND(I156*H156,2)</f>
        <v>0</v>
      </c>
      <c r="K156" s="225" t="s">
        <v>118</v>
      </c>
      <c r="L156" s="230"/>
      <c r="M156" s="231" t="s">
        <v>1</v>
      </c>
      <c r="N156" s="232" t="s">
        <v>40</v>
      </c>
      <c r="O156" s="64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AR156" s="196" t="s">
        <v>202</v>
      </c>
      <c r="AT156" s="196" t="s">
        <v>199</v>
      </c>
      <c r="AU156" s="196" t="s">
        <v>82</v>
      </c>
      <c r="AY156" s="15" t="s">
        <v>111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5" t="s">
        <v>80</v>
      </c>
      <c r="BK156" s="197">
        <f>ROUND(I156*H156,2)</f>
        <v>0</v>
      </c>
      <c r="BL156" s="15" t="s">
        <v>127</v>
      </c>
      <c r="BM156" s="196" t="s">
        <v>203</v>
      </c>
    </row>
    <row r="157" spans="2:51" s="12" customFormat="1" ht="11.25">
      <c r="B157" s="198"/>
      <c r="C157" s="199"/>
      <c r="D157" s="200" t="s">
        <v>121</v>
      </c>
      <c r="E157" s="199"/>
      <c r="F157" s="202" t="s">
        <v>204</v>
      </c>
      <c r="G157" s="199"/>
      <c r="H157" s="203">
        <v>30.778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121</v>
      </c>
      <c r="AU157" s="209" t="s">
        <v>82</v>
      </c>
      <c r="AV157" s="12" t="s">
        <v>82</v>
      </c>
      <c r="AW157" s="12" t="s">
        <v>4</v>
      </c>
      <c r="AX157" s="12" t="s">
        <v>80</v>
      </c>
      <c r="AY157" s="209" t="s">
        <v>111</v>
      </c>
    </row>
    <row r="158" spans="2:65" s="1" customFormat="1" ht="24" customHeight="1">
      <c r="B158" s="32"/>
      <c r="C158" s="185" t="s">
        <v>205</v>
      </c>
      <c r="D158" s="185" t="s">
        <v>114</v>
      </c>
      <c r="E158" s="186" t="s">
        <v>206</v>
      </c>
      <c r="F158" s="187" t="s">
        <v>207</v>
      </c>
      <c r="G158" s="188" t="s">
        <v>117</v>
      </c>
      <c r="H158" s="189">
        <v>45.45</v>
      </c>
      <c r="I158" s="190"/>
      <c r="J158" s="191">
        <f>ROUND(I158*H158,2)</f>
        <v>0</v>
      </c>
      <c r="K158" s="187" t="s">
        <v>118</v>
      </c>
      <c r="L158" s="36"/>
      <c r="M158" s="192" t="s">
        <v>1</v>
      </c>
      <c r="N158" s="193" t="s">
        <v>40</v>
      </c>
      <c r="O158" s="64"/>
      <c r="P158" s="194">
        <f>O158*H158</f>
        <v>0</v>
      </c>
      <c r="Q158" s="194">
        <v>0.00026</v>
      </c>
      <c r="R158" s="194">
        <f>Q158*H158</f>
        <v>0.011817</v>
      </c>
      <c r="S158" s="194">
        <v>0</v>
      </c>
      <c r="T158" s="195">
        <f>S158*H158</f>
        <v>0</v>
      </c>
      <c r="AR158" s="196" t="s">
        <v>127</v>
      </c>
      <c r="AT158" s="196" t="s">
        <v>114</v>
      </c>
      <c r="AU158" s="196" t="s">
        <v>82</v>
      </c>
      <c r="AY158" s="15" t="s">
        <v>111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5" t="s">
        <v>80</v>
      </c>
      <c r="BK158" s="197">
        <f>ROUND(I158*H158,2)</f>
        <v>0</v>
      </c>
      <c r="BL158" s="15" t="s">
        <v>127</v>
      </c>
      <c r="BM158" s="196" t="s">
        <v>208</v>
      </c>
    </row>
    <row r="159" spans="2:51" s="12" customFormat="1" ht="11.25">
      <c r="B159" s="198"/>
      <c r="C159" s="199"/>
      <c r="D159" s="200" t="s">
        <v>121</v>
      </c>
      <c r="E159" s="201" t="s">
        <v>1</v>
      </c>
      <c r="F159" s="202" t="s">
        <v>122</v>
      </c>
      <c r="G159" s="199"/>
      <c r="H159" s="203">
        <v>34.25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121</v>
      </c>
      <c r="AU159" s="209" t="s">
        <v>82</v>
      </c>
      <c r="AV159" s="12" t="s">
        <v>82</v>
      </c>
      <c r="AW159" s="12" t="s">
        <v>32</v>
      </c>
      <c r="AX159" s="12" t="s">
        <v>75</v>
      </c>
      <c r="AY159" s="209" t="s">
        <v>111</v>
      </c>
    </row>
    <row r="160" spans="2:51" s="12" customFormat="1" ht="11.25">
      <c r="B160" s="198"/>
      <c r="C160" s="199"/>
      <c r="D160" s="200" t="s">
        <v>121</v>
      </c>
      <c r="E160" s="201" t="s">
        <v>1</v>
      </c>
      <c r="F160" s="202" t="s">
        <v>123</v>
      </c>
      <c r="G160" s="199"/>
      <c r="H160" s="203">
        <v>11.2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121</v>
      </c>
      <c r="AU160" s="209" t="s">
        <v>82</v>
      </c>
      <c r="AV160" s="12" t="s">
        <v>82</v>
      </c>
      <c r="AW160" s="12" t="s">
        <v>32</v>
      </c>
      <c r="AX160" s="12" t="s">
        <v>75</v>
      </c>
      <c r="AY160" s="209" t="s">
        <v>111</v>
      </c>
    </row>
    <row r="161" spans="2:51" s="13" customFormat="1" ht="11.25">
      <c r="B161" s="210"/>
      <c r="C161" s="211"/>
      <c r="D161" s="200" t="s">
        <v>121</v>
      </c>
      <c r="E161" s="212" t="s">
        <v>1</v>
      </c>
      <c r="F161" s="213" t="s">
        <v>124</v>
      </c>
      <c r="G161" s="211"/>
      <c r="H161" s="214">
        <v>45.45</v>
      </c>
      <c r="I161" s="215"/>
      <c r="J161" s="211"/>
      <c r="K161" s="211"/>
      <c r="L161" s="216"/>
      <c r="M161" s="233"/>
      <c r="N161" s="234"/>
      <c r="O161" s="234"/>
      <c r="P161" s="234"/>
      <c r="Q161" s="234"/>
      <c r="R161" s="234"/>
      <c r="S161" s="234"/>
      <c r="T161" s="235"/>
      <c r="AT161" s="220" t="s">
        <v>121</v>
      </c>
      <c r="AU161" s="220" t="s">
        <v>82</v>
      </c>
      <c r="AV161" s="13" t="s">
        <v>119</v>
      </c>
      <c r="AW161" s="13" t="s">
        <v>32</v>
      </c>
      <c r="AX161" s="13" t="s">
        <v>80</v>
      </c>
      <c r="AY161" s="220" t="s">
        <v>111</v>
      </c>
    </row>
    <row r="162" spans="2:12" s="1" customFormat="1" ht="6.95" customHeight="1">
      <c r="B162" s="47"/>
      <c r="C162" s="48"/>
      <c r="D162" s="48"/>
      <c r="E162" s="48"/>
      <c r="F162" s="48"/>
      <c r="G162" s="48"/>
      <c r="H162" s="48"/>
      <c r="I162" s="135"/>
      <c r="J162" s="48"/>
      <c r="K162" s="48"/>
      <c r="L162" s="36"/>
    </row>
  </sheetData>
  <sheetProtection algorithmName="SHA-512" hashValue="9RC90LuarPYS7AklF3BFsdnbNYoOjMaGwBAUeuWiVgpvc9VWZRTunQPhAli7mX8vx5e9McOuFiWLZpIIhDdN6g==" saltValue="LtZz/1193sSU2MbV8GjyeFNwIqtaUEft0ijX32wKb5M2GaPZkFD5FsAFJsPCFYjFedrccGjn2oux+pp8w27hkg==" spinCount="100000" sheet="1" objects="1" scenarios="1" formatColumns="0" formatRows="0" autoFilter="0"/>
  <autoFilter ref="C118:K161"/>
  <mergeCells count="6">
    <mergeCell ref="L2:V2"/>
    <mergeCell ref="E7:H7"/>
    <mergeCell ref="E16:H16"/>
    <mergeCell ref="E25:H25"/>
    <mergeCell ref="E85:H85"/>
    <mergeCell ref="E111:H11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Veselá</dc:creator>
  <cp:keywords/>
  <dc:description/>
  <cp:lastModifiedBy>Renata Veselá</cp:lastModifiedBy>
  <dcterms:created xsi:type="dcterms:W3CDTF">2021-06-28T05:59:09Z</dcterms:created>
  <dcterms:modified xsi:type="dcterms:W3CDTF">2021-06-28T05:59:44Z</dcterms:modified>
  <cp:category/>
  <cp:version/>
  <cp:contentType/>
  <cp:contentStatus/>
</cp:coreProperties>
</file>