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ÚPRAVA STŘECHY, OBVO..." sheetId="2" r:id="rId2"/>
    <sheet name="02 - ELEKTROINSTALACE" sheetId="3" r:id="rId3"/>
    <sheet name="Seznam figur" sheetId="4" r:id="rId4"/>
    <sheet name="Pokyny pro vyplnění" sheetId="5" r:id="rId5"/>
  </sheets>
  <definedNames>
    <definedName name="_xlnm.Print_Area" localSheetId="0">'Rekapitulace stavby'!$D$4:$AO$36,'Rekapitulace stavby'!$C$42:$AQ$57</definedName>
    <definedName name="_xlnm._FilterDatabase" localSheetId="1" hidden="1">'01 - ÚPRAVA STŘECHY, OBVO...'!$C$105:$K$895</definedName>
    <definedName name="_xlnm.Print_Area" localSheetId="1">'01 - ÚPRAVA STŘECHY, OBVO...'!$C$4:$J$39,'01 - ÚPRAVA STŘECHY, OBVO...'!$C$45:$J$87,'01 - ÚPRAVA STŘECHY, OBVO...'!$C$93:$K$895</definedName>
    <definedName name="_xlnm._FilterDatabase" localSheetId="2" hidden="1">'02 - ELEKTROINSTALACE'!$C$82:$K$92</definedName>
    <definedName name="_xlnm.Print_Area" localSheetId="2">'02 - ELEKTROINSTALACE'!$C$4:$J$39,'02 - ELEKTROINSTALACE'!$C$45:$J$64,'02 - ELEKTROINSTALACE'!$C$70:$K$92</definedName>
    <definedName name="_xlnm.Print_Area" localSheetId="3">'Seznam figur'!$C$4:$G$92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2">'02 - ELEKTROINSTALACE'!$82:$82</definedName>
    <definedName name="_xlnm.Print_Titles" localSheetId="3">'Seznam figur'!$9:$9</definedName>
  </definedNames>
  <calcPr fullCalcOnLoad="1"/>
</workbook>
</file>

<file path=xl/sharedStrings.xml><?xml version="1.0" encoding="utf-8"?>
<sst xmlns="http://schemas.openxmlformats.org/spreadsheetml/2006/main" count="8765" uniqueCount="1625">
  <si>
    <t>Export Komplet</t>
  </si>
  <si>
    <t>VZ</t>
  </si>
  <si>
    <t>2.0</t>
  </si>
  <si>
    <t/>
  </si>
  <si>
    <t>False</t>
  </si>
  <si>
    <t>{021183d6-8693-43f8-9cc7-bbf5d6a6493d}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</si>
  <si>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</si>
  <si>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</si>
  <si>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</si>
  <si>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</si>
  <si>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</si>
  <si>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</si>
  <si>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</si>
  <si>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</si>
  <si>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</si>
  <si>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092022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</si>
  <si>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</si>
  <si>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</si>
  <si>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ÚPRAVA STŘECHY,OBVODOVÉHO PLÁŠTĚ A PŘÍCHOZÍ KOMUNIKACE ŠKOLNÍ JÍDLENY, UL. ŠKOLNÍ ČP 2433, DVŮR KR. N. L.</t>
  </si>
  <si>
    <t>KSO:</t>
  </si>
  <si>
    <t>CC-CZ:</t>
  </si>
  <si>
    <t>Místo:</t>
  </si>
  <si>
    <t>DVŮR KRÁLOVÉ NAD LABEM</t>
  </si>
  <si>
    <t>Datum:</t>
  </si>
  <si>
    <t>8. 2. 2022</t>
  </si>
  <si>
    <t>Zadavatel:</t>
  </si>
  <si>
    <t>IČ:</t>
  </si>
  <si>
    <t>MĚSTO DVŮR KRÁLOVÉ NAD LABEM</t>
  </si>
  <si>
    <t>DIČ:</t>
  </si>
  <si>
    <t>Uchazeč:</t>
  </si>
  <si>
    <t>Vyplň údaj</t>
  </si>
  <si>
    <t>Projektant:</t>
  </si>
  <si>
    <t>DRUPO S TRUTNOV, ING. BUKOVSKÝ</t>
  </si>
  <si>
    <t>True</t>
  </si>
  <si>
    <t>Zpracovatel:</t>
  </si>
  <si>
    <t>ING. LUBOŠ KASPER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</si>
  <si>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</si>
  <si>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</si>
  <si>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</si>
  <si>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</si>
  <si>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</si>
  <si>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</si>
  <si>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</si>
  <si>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</si>
  <si>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</si>
  <si>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</si>
  <si>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</si>
  <si>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</si>
  <si>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</si>
  <si>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</si>
  <si>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</si>
  <si>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</si>
  <si>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</si>
  <si>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</si>
  <si>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</si>
  <si>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</si>
  <si>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</si>
  <si>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</si>
  <si>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</si>
  <si>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</si>
  <si>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</si>
  <si>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</si>
  <si>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</si>
  <si>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</si>
  <si>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</si>
  <si>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</si>
  <si>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</si>
  <si>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</si>
  <si>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</si>
  <si>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</si>
  <si>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</si>
  <si>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</si>
  <si>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</si>
  <si>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</si>
  <si>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</si>
  <si>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</si>
  <si>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</si>
  <si>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</si>
  <si>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ÚPRAVA STŘECHY, OBVODOVÉHO PLÁŠTĚ A PŘÍCHOZÍ KOMUNIKACE</t>
  </si>
  <si>
    <t>STA</t>
  </si>
  <si>
    <t>1</t>
  </si>
  <si>
    <t>{7ea80945-6a69-4f00-aa64-dec26c7e5aef}</t>
  </si>
  <si>
    <t>2</t>
  </si>
  <si>
    <t>02</t>
  </si>
  <si>
    <t>ELEKTROINSTALACE</t>
  </si>
  <si>
    <t>{19e54d3c-82c7-4c66-a429-5df3933b1a6d}</t>
  </si>
  <si>
    <t>PERIM100</t>
  </si>
  <si>
    <t>62,665</t>
  </si>
  <si>
    <t>STŘECHA</t>
  </si>
  <si>
    <t>768,96</t>
  </si>
  <si>
    <t>KRYCÍ LIST SOUPISU PRACÍ</t>
  </si>
  <si>
    <t>ATIKY</t>
  </si>
  <si>
    <t>105,097</t>
  </si>
  <si>
    <t>LEŠENÍ</t>
  </si>
  <si>
    <t>1125,835</t>
  </si>
  <si>
    <t>Objekt:</t>
  </si>
  <si>
    <t>01 - ÚPRAVA STŘECHY, OBVODOVÉHO PLÁŠTĚ A PŘÍCHOZÍ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</si>
  <si>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</si>
  <si>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</si>
  <si>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</si>
  <si>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</si>
  <si>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</si>
  <si>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</si>
  <si>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</si>
  <si>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</si>
  <si>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</si>
  <si>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</si>
  <si>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</si>
  <si>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</si>
  <si>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</si>
  <si>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</si>
  <si>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</si>
  <si>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</si>
  <si>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</si>
  <si>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</si>
  <si>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</si>
  <si>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</si>
  <si>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</si>
  <si>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</si>
  <si>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</si>
  <si>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</si>
  <si>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</si>
  <si>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</si>
  <si>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</si>
  <si>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</si>
  <si>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HZS - Hodinové zúčtovací sazby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</si>
  <si>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</si>
  <si>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</si>
  <si>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</si>
  <si>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</si>
  <si>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</si>
  <si>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</si>
  <si>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</si>
  <si>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</si>
  <si>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</si>
  <si>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</si>
  <si>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</si>
  <si>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</si>
  <si>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</si>
  <si>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</si>
  <si>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</si>
  <si>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</si>
  <si>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</si>
  <si>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</si>
  <si>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</si>
  <si>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</si>
  <si>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</si>
  <si>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</si>
  <si>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m2</t>
  </si>
  <si>
    <t>CS ÚRS 2022 01</t>
  </si>
  <si>
    <t>4</t>
  </si>
  <si>
    <t>31039231</t>
  </si>
  <si>
    <t>Online PSC</t>
  </si>
  <si>
    <t>https://podminky.urs.cz/item/CS_URS_2022_01/113107162</t>
  </si>
  <si>
    <t>VV</t>
  </si>
  <si>
    <t>"UPRAVOVANÁ PLOCHA PŘED VSTUPEM</t>
  </si>
  <si>
    <t>183,11</t>
  </si>
  <si>
    <t>113107177</t>
  </si>
  <si>
    <t>Odstranění podkladů nebo krytů strojně plochy jednotlivě přes 50 m2 do 200 m2 s přemístěním hmot na skládku na vzdálenost do 20 m nebo s naložením na dopravní prostředek z betonu vyztuženého sítěmi, o tl. vrstvy přes 150 do 300 mm</t>
  </si>
  <si>
    <t>129586924</t>
  </si>
  <si>
    <t>https://podminky.urs.cz/item/CS_URS_2022_01/113107177</t>
  </si>
  <si>
    <t>3</t>
  </si>
  <si>
    <t>113107321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</si>
  <si>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</si>
  <si>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-453506692</t>
  </si>
  <si>
    <t>https://podminky.urs.cz/item/CS_URS_2022_01/113107321</t>
  </si>
  <si>
    <t>"ODSTRANĚNÍ OKAPOVÉHO CHODNÍKU"</t>
  </si>
  <si>
    <t>"S" (0,9+18,6+0,9)*0,9</t>
  </si>
  <si>
    <t>"J"(42,4-2,4*2-0,5-0,4)*0,9</t>
  </si>
  <si>
    <t>"J"(0,9+18,6+0,9)</t>
  </si>
  <si>
    <t>"V"(16,75+24,05)*0,9</t>
  </si>
  <si>
    <t>"U RAMPY"(3+6)*0,9</t>
  </si>
  <si>
    <t>Součet</t>
  </si>
  <si>
    <t>113107337</t>
  </si>
  <si>
    <t>Odstranění podkladů nebo krytů strojně plochy jednotlivě do 50 m2 s přemístěním hmot na skládku na vzdálenost do 3 m nebo s naložením na dopravní prostředek z betonu vyztuženého sítěmi, o tl. vrstvy přes 150 do 300 mm</t>
  </si>
  <si>
    <t>-458852969</t>
  </si>
  <si>
    <t>https://podminky.urs.cz/item/CS_URS_2022_01/113107337</t>
  </si>
  <si>
    <t>5</t>
  </si>
  <si>
    <t>132151102</t>
  </si>
  <si>
    <t>Hloubení nezapažených rýh šířky do 800 mm strojně s urovnáním dna do předepsaného profilu a spádu v hornině třídy těžitelnosti I skupiny 1 a 2 přes 20 do 50 m3</t>
  </si>
  <si>
    <t>m3</t>
  </si>
  <si>
    <t>1543500362</t>
  </si>
  <si>
    <t>https://podminky.urs.cz/item/CS_URS_2022_01/132151102</t>
  </si>
  <si>
    <t>"RÝHA PRO UZEMNĚNÍ</t>
  </si>
  <si>
    <t>150*0,4*0,5</t>
  </si>
  <si>
    <t>"RÝHA PRO KANALIZACI</t>
  </si>
  <si>
    <t>14*0,6*0,6</t>
  </si>
  <si>
    <t>6</t>
  </si>
  <si>
    <t>174151101</t>
  </si>
  <si>
    <t>Zásyp sypaninou z jakékoliv horniny strojně s uložením výkopku ve vrstvách se zhutněním jam, šachet, rýh nebo kolem objektů v těchto vykopávkách</t>
  </si>
  <si>
    <t>1708159157</t>
  </si>
  <si>
    <t>https://podminky.urs.cz/item/CS_URS_2022_01/174151101</t>
  </si>
  <si>
    <t>Svislé a kompletní konstrukce</t>
  </si>
  <si>
    <t>7</t>
  </si>
  <si>
    <t>310278842</t>
  </si>
  <si>
    <t>Zazdívka otvorů ve zdivu nadzákladovém nepálenými tvárnicemi plochy přes 0,25 m2 do 1 m2 , ve zdi tl. do 300 mm</t>
  </si>
  <si>
    <t>1190280204</t>
  </si>
  <si>
    <t>https://podminky.urs.cz/item/CS_URS_2022_01/310278842</t>
  </si>
  <si>
    <t>"OKNO 1. NP</t>
  </si>
  <si>
    <t>(1,8*0,6-0,9*0,6-0,5*0,5)*2*0,3</t>
  </si>
  <si>
    <t>0,9*0,6*0,3*2"OKNA BAT ÚLOŽIŠTĚ</t>
  </si>
  <si>
    <t>8</t>
  </si>
  <si>
    <t>317142422</t>
  </si>
  <si>
    <t>Překlady nenosné z pórobetonu osazené do tenkého maltového lože, výšky do 250 mm, šířky překladu 100 mm, délky překladu přes 1000 do 1250 mm</t>
  </si>
  <si>
    <t>kus</t>
  </si>
  <si>
    <t>-1351967640</t>
  </si>
  <si>
    <t>https://podminky.urs.cz/item/CS_URS_2022_01/317142422</t>
  </si>
  <si>
    <t>1"NAD DVEŘE BATERIOVÉHO ÚLOŽIŠTĚ</t>
  </si>
  <si>
    <t>9</t>
  </si>
  <si>
    <t>340271045</t>
  </si>
  <si>
    <t>Zazdívka otvorů v příčkách nebo stěnách pórobetonovými tvárnicemi plochy přes 1 m2 do 4 m2, objemová hmotnost 500 kg/m3, tloušťka příčky 150 mm</t>
  </si>
  <si>
    <t>-1257701662</t>
  </si>
  <si>
    <t>https://podminky.urs.cz/item/CS_URS_2022_01/340271045</t>
  </si>
  <si>
    <t>"ZAZDÍVKA MISTO MIV 2.NP V</t>
  </si>
  <si>
    <t>0,6*2,4*16+0,4*2,4*2</t>
  </si>
  <si>
    <t>"Z</t>
  </si>
  <si>
    <t>0,6*2,4*12+0,4*2,4*2</t>
  </si>
  <si>
    <t>10</t>
  </si>
  <si>
    <t>342272225</t>
  </si>
  <si>
    <t>Příčky z pórobetonových tvárnic hladkých na tenké maltové lože objemová hmotnost do 500 kg/m3, tloušťka příčky 100 mm</t>
  </si>
  <si>
    <t>-407946816</t>
  </si>
  <si>
    <t>https://podminky.urs.cz/item/CS_URS_2022_01/342272225</t>
  </si>
  <si>
    <t>"BATERIOVÉ ÚLOŽIŠTĚ</t>
  </si>
  <si>
    <t>(1,38+2,65)*3,3-0,8*1,97</t>
  </si>
  <si>
    <t>11</t>
  </si>
  <si>
    <t>342291111</t>
  </si>
  <si>
    <t>Ukotvení příček polyuretanovou pěnou, tl. příčky do 100 mm</t>
  </si>
  <si>
    <t>m</t>
  </si>
  <si>
    <t>-45023806</t>
  </si>
  <si>
    <t>https://podminky.urs.cz/item/CS_URS_2022_01/342291111</t>
  </si>
  <si>
    <t>1,38+2,65"KOTVENÍ NOVÉ PŘÍČKY KE STROPU</t>
  </si>
  <si>
    <t>12</t>
  </si>
  <si>
    <t>342291121</t>
  </si>
  <si>
    <t>Ukotvení příček plochými kotvami, do konstrukce cihelné</t>
  </si>
  <si>
    <t>999099076</t>
  </si>
  <si>
    <t>https://podminky.urs.cz/item/CS_URS_2022_01/342291121</t>
  </si>
  <si>
    <t>3,3*2"KOTVENÍ NOVÉ PŘÍČKY DO PŮVODDNÍCH ZDÍ</t>
  </si>
  <si>
    <t>Komunikace pozemní</t>
  </si>
  <si>
    <t>13</t>
  </si>
  <si>
    <t>564760101</t>
  </si>
  <si>
    <t>Podklad nebo kryt z kameniva hrubého drceného vel. 16-32 mm s rozprostřením a zhutněním plochy jednotlivě do 100 m2, po zhutnění tl. 200 mm</t>
  </si>
  <si>
    <t>-2053249318</t>
  </si>
  <si>
    <t>https://podminky.urs.cz/item/CS_URS_2022_01/564760101</t>
  </si>
  <si>
    <t>183,11 "Č.V.  C.1</t>
  </si>
  <si>
    <t>14</t>
  </si>
  <si>
    <t>564771111</t>
  </si>
  <si>
    <t>Podklad nebo kryt z kameniva hrubého drceného vel. 32-63 mm s rozprostřením a zhutněním plochy přes 100 m2, po zhutnění tl. 250 mm</t>
  </si>
  <si>
    <t>-473423477</t>
  </si>
  <si>
    <t>https://podminky.urs.cz/item/CS_URS_2022_01/564771111</t>
  </si>
  <si>
    <t>573211109</t>
  </si>
  <si>
    <t>Postřik spojovací PS bez posypu kamenivem z asfaltu silničního, v množství 0,50 kg/m2</t>
  </si>
  <si>
    <t>1250889785</t>
  </si>
  <si>
    <t>https://podminky.urs.cz/item/CS_URS_2022_01/573211109</t>
  </si>
  <si>
    <t>16</t>
  </si>
  <si>
    <t>577143111</t>
  </si>
  <si>
    <t>Asfaltový beton vrstva obrusná ACO 8 (ABJ) s rozprostřením a se zhutněním z nemodifikovaného asfaltu v pruhu šířky do 3 m, po zhutnění tl. 50 mm</t>
  </si>
  <si>
    <t>-1254756089</t>
  </si>
  <si>
    <t>https://podminky.urs.cz/item/CS_URS_2022_01/577143111</t>
  </si>
  <si>
    <t>Úpravy povrchů, podlahy a osazování výplní</t>
  </si>
  <si>
    <t>17</t>
  </si>
  <si>
    <t>612142001</t>
  </si>
  <si>
    <t>Potažení vnitřních ploch pletivem v ploše nebo pruzích, na plném podkladu sklovláknitým vtlačením do tmelu stěn</t>
  </si>
  <si>
    <t>-966242267</t>
  </si>
  <si>
    <t>https://podminky.urs.cz/item/CS_URS_2022_01/612142001</t>
  </si>
  <si>
    <t>((1,38+2,65)*3,3-0,8*1,97)*2</t>
  </si>
  <si>
    <t>18</t>
  </si>
  <si>
    <t>612315221</t>
  </si>
  <si>
    <t>Vápenná omítka jednotlivých malých ploch štuková na stěnách, plochy jednotlivě do 0,09 m2</t>
  </si>
  <si>
    <t>1502522468</t>
  </si>
  <si>
    <t>https://podminky.urs.cz/item/CS_URS_2022_01/612315221</t>
  </si>
  <si>
    <t>"ODHAD PO VÝMĚNĚ OKEN" 10</t>
  </si>
  <si>
    <t>19</t>
  </si>
  <si>
    <t>612315222</t>
  </si>
  <si>
    <t>Vápenná omítka jednotlivých malých ploch štuková na stěnách, plochy jednotlivě přes 0,09 do 0,25 m2</t>
  </si>
  <si>
    <t>337469153</t>
  </si>
  <si>
    <t>https://podminky.urs.cz/item/CS_URS_2022_01/612315222</t>
  </si>
  <si>
    <t>"ODHAD PO VÝMĚNĚ OKEN" 20</t>
  </si>
  <si>
    <t>20</t>
  </si>
  <si>
    <t>612315223</t>
  </si>
  <si>
    <t>Vápenná omítka jednotlivých malých ploch štuková na stěnách, plochy jednotlivě přes 0,25 do 1 m2</t>
  </si>
  <si>
    <t>1840183159</t>
  </si>
  <si>
    <t>https://podminky.urs.cz/item/CS_URS_2022_01/612315223</t>
  </si>
  <si>
    <t>2"ZAZDĚNÁ OKNA BAT. ÚLOŽIŠTĚ</t>
  </si>
  <si>
    <t>612321131</t>
  </si>
  <si>
    <t>Potažení vnitřních ploch vápenocementovým štukem tloušťky do 3 mm svislých konstrukcí stěn</t>
  </si>
  <si>
    <t>139542731</t>
  </si>
  <si>
    <t>https://podminky.urs.cz/item/CS_URS_2022_01/612321131</t>
  </si>
  <si>
    <t>22</t>
  </si>
  <si>
    <t>612325302</t>
  </si>
  <si>
    <t>Vápenocementová omítka ostění nebo nadpraží štuková</t>
  </si>
  <si>
    <t>643764949</t>
  </si>
  <si>
    <t>https://podminky.urs.cz/item/CS_URS_2022_01/612325302</t>
  </si>
  <si>
    <t>"OMÍTKA NOVÝCH ZAZDÍVEK MÍSTO MIV</t>
  </si>
  <si>
    <t>(0,15+0,2)*2*2,4*16+0,4*2,4*2</t>
  </si>
  <si>
    <t>(0,152+0,2)*2*2,4*12+0,4*2,4*2</t>
  </si>
  <si>
    <t>23</t>
  </si>
  <si>
    <t>619991011</t>
  </si>
  <si>
    <t>Zakrytí vnitřních ploch před znečištěním včetně pozdějšího odkrytí konstrukcí a prvků obalením fólií a přelepením páskou</t>
  </si>
  <si>
    <t>174035791</t>
  </si>
  <si>
    <t>https://podminky.urs.cz/item/CS_URS_2022_01/619991011</t>
  </si>
  <si>
    <t>"OZ1" 0,9*0,6*6</t>
  </si>
  <si>
    <t>"OZ2" 1,8*0,6*35</t>
  </si>
  <si>
    <t>(0,9*2,4)*8"OZ3</t>
  </si>
  <si>
    <t>(1,2*2,4)*2"OZ4</t>
  </si>
  <si>
    <t>(2,4*2,4)*25"OZ5</t>
  </si>
  <si>
    <t>3,3*2,6"OZ6</t>
  </si>
  <si>
    <t>1,5*3"OZ7</t>
  </si>
  <si>
    <t>24</t>
  </si>
  <si>
    <t>619995001</t>
  </si>
  <si>
    <t>Začištění omítek (s dodáním hmot) kolem oken, dveří, podlah, obkladů apod.</t>
  </si>
  <si>
    <t>-158659408</t>
  </si>
  <si>
    <t>https://podminky.urs.cz/item/CS_URS_2022_01/619995001</t>
  </si>
  <si>
    <t>"zAČIŠTĚNÍ PO OSAZENÍ OKEN Z INTERIÉRU</t>
  </si>
  <si>
    <t>(0,9+0,6)*2*6"OZ1</t>
  </si>
  <si>
    <t>(1,8+0,6)*2*35"OZ2</t>
  </si>
  <si>
    <t>(0,9+2,4)*2*8"OZ3</t>
  </si>
  <si>
    <t>(1,2+2,4)*2*2"OZ4</t>
  </si>
  <si>
    <t>(2,4+2,4)*2*25"OZ5</t>
  </si>
  <si>
    <t>(3,3+6)*2"OZ6</t>
  </si>
  <si>
    <t>1,5+3*2"OZ7</t>
  </si>
  <si>
    <t>(0,8+1,97*2)*2"0Z9 Z OBOU STRAN</t>
  </si>
  <si>
    <t>25</t>
  </si>
  <si>
    <t>621221031</t>
  </si>
  <si>
    <t>Montáž kontaktního zateplení lepením a mechanickým kotvením z desek z minerální vlny s podélnou orientací vláken nebo kombinovaných na vnější podhledy, na podklad betonový nebo z lehčeného betonu, z tvárnic keramických nebo vápenopískových, tloušťky desek přes 120 do 160 mm</t>
  </si>
  <si>
    <t>146990097</t>
  </si>
  <si>
    <t>https://podminky.urs.cz/item/CS_URS_2022_01/621221031</t>
  </si>
  <si>
    <t>"TWINNER 160 MM ŠTÍTY</t>
  </si>
  <si>
    <t>"J"18,73*8,3-1,2*2,4*2-2,4*2,4*2</t>
  </si>
  <si>
    <t>"S"18,73*8,3-(2,4*(3-0,5))-2,4*2,4</t>
  </si>
  <si>
    <t>TWINNWR160</t>
  </si>
  <si>
    <t>Mezisoučet</t>
  </si>
  <si>
    <t>"TWINNER 140  MM PODÉLNÉ STĚNY</t>
  </si>
  <si>
    <t>"V"42,72*8,3</t>
  </si>
  <si>
    <t>-1,8*0,6*(7+11)</t>
  </si>
  <si>
    <t>-0,9*0,6*2</t>
  </si>
  <si>
    <t>-2,4*2,4*11</t>
  </si>
  <si>
    <t>-0,9*2,4*2</t>
  </si>
  <si>
    <t>-3,3*6</t>
  </si>
  <si>
    <t>"Z"42,72*8,3</t>
  </si>
  <si>
    <t>-12,7*0,5</t>
  </si>
  <si>
    <t>-1,8*0,6*(7+10)</t>
  </si>
  <si>
    <t>-0,9*0,6*(2+2)</t>
  </si>
  <si>
    <t>-0,9*2,4*6</t>
  </si>
  <si>
    <t>TWINNER140</t>
  </si>
  <si>
    <t>26</t>
  </si>
  <si>
    <t>M</t>
  </si>
  <si>
    <t>63151552</t>
  </si>
  <si>
    <t>deska izolační sendvičová (polystyren+vata) základní fasádní tl 140mm</t>
  </si>
  <si>
    <t>-1822747464</t>
  </si>
  <si>
    <t>27</t>
  </si>
  <si>
    <t>63151554</t>
  </si>
  <si>
    <t>deska izolační sendvičová (polystyren+vata) základní fasádní tl 160mm</t>
  </si>
  <si>
    <t>-1992267875</t>
  </si>
  <si>
    <t>28</t>
  </si>
  <si>
    <t>622131121</t>
  </si>
  <si>
    <t>Podkladní a spojovací vrstva vnějších omítaných ploch penetrace nanášená ručně stěn</t>
  </si>
  <si>
    <t>-421335129</t>
  </si>
  <si>
    <t>https://podminky.urs.cz/item/CS_URS_2022_01/622131121</t>
  </si>
  <si>
    <t>"OSTĚNÍ"</t>
  </si>
  <si>
    <t>522,9*0,35</t>
  </si>
  <si>
    <t>"PLOCHA SPODNÍ ČÁSTI ZÁSOBOVACÍ RAMPY</t>
  </si>
  <si>
    <t>(6+12,4+6)*0,9</t>
  </si>
  <si>
    <t>"SKLAD ODPADKŮ</t>
  </si>
  <si>
    <t>(6,1+1,875)*2*3,3+0,3*(6*2+12)</t>
  </si>
  <si>
    <t>"VZT PŘÍSTŘEŠEK</t>
  </si>
  <si>
    <t>(2,55+1,7)*2*1,3</t>
  </si>
  <si>
    <t>29</t>
  </si>
  <si>
    <t>622143001</t>
  </si>
  <si>
    <t>Montáž omítkových profilů plastových, pozinkovaných nebo dřevěných upevněných vtlačením do podkladní vrstvy nebo přibitím soklových</t>
  </si>
  <si>
    <t>748893281</t>
  </si>
  <si>
    <t>https://podminky.urs.cz/item/CS_URS_2022_01/622143001</t>
  </si>
  <si>
    <t>(24,05+18,73)*2-2,4-1,5</t>
  </si>
  <si>
    <t>30</t>
  </si>
  <si>
    <t>55343011</t>
  </si>
  <si>
    <t>profil soklový Pz+PVC pro vnější omítky tl 10mm</t>
  </si>
  <si>
    <t>1826256872</t>
  </si>
  <si>
    <t>81,66*1,05 'Přepočtené koeficientem množství</t>
  </si>
  <si>
    <t>31</t>
  </si>
  <si>
    <t>622143003</t>
  </si>
  <si>
    <t>Montáž omítkových profilů plastových, pozinkovaných nebo dřevěných upevněných vtlačením do podkladní vrstvy nebo přibitím rohových s tkaninou</t>
  </si>
  <si>
    <t>145042373</t>
  </si>
  <si>
    <t>https://podminky.urs.cz/item/CS_URS_2022_01/622143003</t>
  </si>
  <si>
    <t>"ROHY STAVBY</t>
  </si>
  <si>
    <t>(8,28+0,55)*4</t>
  </si>
  <si>
    <t>"OTVORY</t>
  </si>
  <si>
    <t>32</t>
  </si>
  <si>
    <t>55343025</t>
  </si>
  <si>
    <t>profil rohový Pz+PVC pro vnější omítky tl 7mm</t>
  </si>
  <si>
    <t>-1658049003</t>
  </si>
  <si>
    <t>554,62*1,05 'Přepočtené koeficientem množství</t>
  </si>
  <si>
    <t>33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</si>
  <si>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</si>
  <si>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</si>
  <si>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1613583537</t>
  </si>
  <si>
    <t>https://podminky.urs.cz/item/CS_URS_2022_01/622143004</t>
  </si>
  <si>
    <t>"OTVORY VNĚJŠÍ</t>
  </si>
  <si>
    <t>"Z VNITŘNÍ STRANY" 519,3</t>
  </si>
  <si>
    <t>34</t>
  </si>
  <si>
    <t>59051476</t>
  </si>
  <si>
    <t>profil začišťovací PVC 9mm s výztužnou tkaninou pro ostění ETICS</t>
  </si>
  <si>
    <t>-1536768266</t>
  </si>
  <si>
    <t>1038,6*1,05 'Přepočtené koeficientem množství</t>
  </si>
  <si>
    <t>35</t>
  </si>
  <si>
    <t>622211021</t>
  </si>
  <si>
    <t>Montáž kontaktního zateplení lepením a mechanickým kotvením z polystyrenových desek na vnější stěny, na podklad betonový nebo z lehčeného betonu, z tvárnic keramických nebo vápenopískových, tloušťky desek přes 80 do 120 mm</t>
  </si>
  <si>
    <t>-242688789</t>
  </si>
  <si>
    <t>https://podminky.urs.cz/item/CS_URS_2022_01/622211021</t>
  </si>
  <si>
    <t>"PERIMETR TL 100 MM</t>
  </si>
  <si>
    <t>"J" 19,55*1</t>
  </si>
  <si>
    <t>"V" (0,1+16,75+24,05+0,1)*0,5</t>
  </si>
  <si>
    <t>"S"(18,73-2,4)*0,5</t>
  </si>
  <si>
    <t>"S"(28,8+0,1)*0,5</t>
  </si>
  <si>
    <t>36</t>
  </si>
  <si>
    <t>28376017</t>
  </si>
  <si>
    <t>deska perimetrická fasádní soklová 150kPa λ=0,034 tl 100mm</t>
  </si>
  <si>
    <t>-92218479</t>
  </si>
  <si>
    <t>PERIM100*1,05</t>
  </si>
  <si>
    <t>37</t>
  </si>
  <si>
    <t>622211031</t>
  </si>
  <si>
    <t>Montáž kontaktního zateplení lepením a mechanickým kotvením z polystyrenových desek na vnější stěny, na podklad betonový nebo z lehčeného betonu, z tvárnic keramických nebo vápenopískových, tloušťky desek přes 120 do 160 mm</t>
  </si>
  <si>
    <t>1045459061</t>
  </si>
  <si>
    <t>https://podminky.urs.cz/item/CS_URS_2022_01/622211031</t>
  </si>
  <si>
    <t>"EPS 150 V. 0,5 M ŠTÍTY TL 160 MM</t>
  </si>
  <si>
    <t>"J" 18,805*0,5</t>
  </si>
  <si>
    <t>EPS150160</t>
  </si>
  <si>
    <t>"EPS 140 V. 05,M TL 140 MM PODÉLNÉ STĚNY</t>
  </si>
  <si>
    <t>"V"(42,72+0,5+6,1)*0,5</t>
  </si>
  <si>
    <t>"Z" (42,72+0,5+0,5)*0,5</t>
  </si>
  <si>
    <t>EPS150140</t>
  </si>
  <si>
    <t>38</t>
  </si>
  <si>
    <t>28375990</t>
  </si>
  <si>
    <t>deska EPS 150 pro konstrukce s vysokým zatížením λ=0,035 tl 140mm</t>
  </si>
  <si>
    <t>-780933830</t>
  </si>
  <si>
    <t>39</t>
  </si>
  <si>
    <t>28375991</t>
  </si>
  <si>
    <t>deska EPS 150 pro konstrukce s vysokým zatížením λ=0,035 tl 160mm</t>
  </si>
  <si>
    <t>1324046275</t>
  </si>
  <si>
    <t>40</t>
  </si>
  <si>
    <t>622222051</t>
  </si>
  <si>
    <t>Montáž kontaktního zateplení vnějšího ostění, nadpraží nebo parapetu lepením z desek z minerální vlny s podélnou nebo kolmou orientací vláken nebo z kombinovaných desek hloubky špalet přes 200 do 400 mm, tloušťky desek do 40 mm</t>
  </si>
  <si>
    <t>1885719443</t>
  </si>
  <si>
    <t>https://podminky.urs.cz/item/CS_URS_2022_01/622222051</t>
  </si>
  <si>
    <t>(3,3+6)*2"OZ7</t>
  </si>
  <si>
    <t>1,5+3*2"OZ27</t>
  </si>
  <si>
    <t>41</t>
  </si>
  <si>
    <t>ISV.8592248026963</t>
  </si>
  <si>
    <t>Isover TF PROFI 30mm, λD = 0,036 (W·m-1·K-1),1000x600x30mm(pro izolaci ostění), pevnost v tahu TR 10kPa, fasádní minerální izolace s podélným vláknem.</t>
  </si>
  <si>
    <t>1817838004</t>
  </si>
  <si>
    <t>OSTĚNÍ</t>
  </si>
  <si>
    <t>519,3*0,35*1,1</t>
  </si>
  <si>
    <t>42</t>
  </si>
  <si>
    <t>622252001</t>
  </si>
  <si>
    <t>Montáž profilů kontaktního zateplení zakládacích soklových připevněných hmoždinkami</t>
  </si>
  <si>
    <t>-886261646</t>
  </si>
  <si>
    <t>https://podminky.urs.cz/item/CS_URS_2022_01/622252001</t>
  </si>
  <si>
    <t>(42,77+18,73)*2-2,4-1,5</t>
  </si>
  <si>
    <t>43</t>
  </si>
  <si>
    <t>59051653</t>
  </si>
  <si>
    <t>profil zakládací Al tl 0,7mm pro ETICS pro izolant tl 160mm</t>
  </si>
  <si>
    <t>886804016</t>
  </si>
  <si>
    <t>(18,73*2-2,4)*1,05</t>
  </si>
  <si>
    <t>44</t>
  </si>
  <si>
    <t>59051651</t>
  </si>
  <si>
    <t>profil zakládací Al tl 0,7mm pro ETICS pro izolant tl 140mm</t>
  </si>
  <si>
    <t>229146381</t>
  </si>
  <si>
    <t>(42,72*2-1,5)*1,05</t>
  </si>
  <si>
    <t>45</t>
  </si>
  <si>
    <t>59051440</t>
  </si>
  <si>
    <t>spojka plastová zakládacích profilů zateplovacích systémů dl 30mm</t>
  </si>
  <si>
    <t>-361806745</t>
  </si>
  <si>
    <t>46</t>
  </si>
  <si>
    <t>59051451</t>
  </si>
  <si>
    <t>podložka distanční pod zakládací lištu 3mm</t>
  </si>
  <si>
    <t>960503293</t>
  </si>
  <si>
    <t>47</t>
  </si>
  <si>
    <t>59051456</t>
  </si>
  <si>
    <t>podložka distanční pod zakládací lištu 5mm</t>
  </si>
  <si>
    <t>309812985</t>
  </si>
  <si>
    <t>48</t>
  </si>
  <si>
    <t>59051460</t>
  </si>
  <si>
    <t>podložka distanční pod zakládací lištu 10mm</t>
  </si>
  <si>
    <t>-963289200</t>
  </si>
  <si>
    <t>49</t>
  </si>
  <si>
    <t>59051461</t>
  </si>
  <si>
    <t>podložka distanční pod zakládací lištu 15mm</t>
  </si>
  <si>
    <t>1847854007</t>
  </si>
  <si>
    <t>50</t>
  </si>
  <si>
    <t>622331121</t>
  </si>
  <si>
    <t>Omítka cementová vnějších ploch nanášená ručně jednovrstvá, tloušťky do 15 mm hladká stěn</t>
  </si>
  <si>
    <t>-427738504</t>
  </si>
  <si>
    <t>https://podminky.urs.cz/item/CS_URS_2022_01/622331121</t>
  </si>
  <si>
    <t>51</t>
  </si>
  <si>
    <t>622331191</t>
  </si>
  <si>
    <t>Omítka cementová vnějších ploch nanášená ručně Příplatek k cenám za každých dalších i započatých 5 mm tloušťky omítky přes 15 mm stěn</t>
  </si>
  <si>
    <t>-782913828</t>
  </si>
  <si>
    <t>https://podminky.urs.cz/item/CS_URS_2022_01/622331191</t>
  </si>
  <si>
    <t>52</t>
  </si>
  <si>
    <t>622511112</t>
  </si>
  <si>
    <t>Omítka tenkovrstvá akrylátová vnějších ploch probarvená bez penetrace mozaiková střednězrnná stěn</t>
  </si>
  <si>
    <t>-1278436460</t>
  </si>
  <si>
    <t>https://podminky.urs.cz/item/CS_URS_2022_01/622511112</t>
  </si>
  <si>
    <t>"EPS 150 V. 0,5 M ŠTÍTY TL 160 MM - CCA 80%</t>
  </si>
  <si>
    <t>"J" 18,805*0,5*0,8</t>
  </si>
  <si>
    <t>"S"(18,73-2,4)*0,5*0,8</t>
  </si>
  <si>
    <t>"EPS 140 V. 05,M TL 140 MM PODÉLNÉ STĚNY - CCA 80%</t>
  </si>
  <si>
    <t>"V" (16,75+2,55+24,05)*0,5*0,8</t>
  </si>
  <si>
    <t>"Z" (42,72+0,5+0,5)*0,5*0,8</t>
  </si>
  <si>
    <t>53</t>
  </si>
  <si>
    <t>622531022</t>
  </si>
  <si>
    <t>Omítka tenkovrstvá silikonová vnějších ploch probarvená bez penetrace zatíraná (škrábaná), zrnitost 2,0 mm stěn</t>
  </si>
  <si>
    <t>279411607</t>
  </si>
  <si>
    <t>https://podminky.urs.cz/item/CS_URS_2022_01/622531022</t>
  </si>
  <si>
    <t>"J"18,73*8,3--1,2*2,4*2-2,4*2,4*2</t>
  </si>
  <si>
    <t>54</t>
  </si>
  <si>
    <t>629991012</t>
  </si>
  <si>
    <t>Zakrytí vnějších ploch před znečištěním včetně pozdějšího odkrytí výplní otvorů a svislých ploch fólií přilepenou na začišťovací lištu</t>
  </si>
  <si>
    <t>459758401</t>
  </si>
  <si>
    <t>https://podminky.urs.cz/item/CS_URS_2022_01/629991012</t>
  </si>
  <si>
    <t>55</t>
  </si>
  <si>
    <t>637121113</t>
  </si>
  <si>
    <t>Okapový chodník z kameniva s udusáním a urovnáním povrchu z kačírku tl. 200 mm</t>
  </si>
  <si>
    <t>-891131356</t>
  </si>
  <si>
    <t>https://podminky.urs.cz/item/CS_URS_2022_01/637121113</t>
  </si>
  <si>
    <t>"J"(18,805+16,75+24,05)*0,9</t>
  </si>
  <si>
    <t>56</t>
  </si>
  <si>
    <t>637211411</t>
  </si>
  <si>
    <t>Okapový chodník z dlaždic betonových zámkových s vyplněním spár drobným kamenivem do kameniva těženého nebo drceného, tl. dlaždic 60 mm</t>
  </si>
  <si>
    <t>-1723621933</t>
  </si>
  <si>
    <t>https://podminky.urs.cz/item/CS_URS_2022_01/637211411</t>
  </si>
  <si>
    <t>"VEDLE RAMPY</t>
  </si>
  <si>
    <t>7*1,5</t>
  </si>
  <si>
    <t>"V" 28,8*0,9</t>
  </si>
  <si>
    <t>57</t>
  </si>
  <si>
    <t>63801r</t>
  </si>
  <si>
    <t>Dodávka a montáž vstavěného rorýsovníku do izolantu 150 x 150 x 34 - dvoukomorovýá budka</t>
  </si>
  <si>
    <t>-1709470517</t>
  </si>
  <si>
    <t>58</t>
  </si>
  <si>
    <t>642945111</t>
  </si>
  <si>
    <t>Osazování ocelových zárubní protipožárních nebo protiplynových dveří do vynechaného otvoru, s obetonováním, dveří jednokřídlových do 2,5 m2</t>
  </si>
  <si>
    <t>1503547281</t>
  </si>
  <si>
    <t>https://podminky.urs.cz/item/CS_URS_2022_01/642945111</t>
  </si>
  <si>
    <t>1"BAT. ÚLOŽIŠTĚ</t>
  </si>
  <si>
    <t>59</t>
  </si>
  <si>
    <t>55331557</t>
  </si>
  <si>
    <t>zárubeň jednokřídlá ocelová pro zdění s protipožární úpravou tl stěny 75-100mm rozměru 800/1970, 2100mm</t>
  </si>
  <si>
    <t>-1201924150</t>
  </si>
  <si>
    <t>Trubní vedení</t>
  </si>
  <si>
    <t>60</t>
  </si>
  <si>
    <t>871270310</t>
  </si>
  <si>
    <t>Montáž kanalizačního potrubí z plastů z polypropylenu PP hladkého plnostěnného SN 10 DN 125</t>
  </si>
  <si>
    <t>1521824797</t>
  </si>
  <si>
    <t>https://podminky.urs.cz/item/CS_URS_2022_01/871270310</t>
  </si>
  <si>
    <t>14 "Č.V.  C.1</t>
  </si>
  <si>
    <t>61</t>
  </si>
  <si>
    <t>28617002</t>
  </si>
  <si>
    <t>trubka kanalizační PP plnostěnná třívrstvá DN 125x1000mm SN10</t>
  </si>
  <si>
    <t>-1532336430</t>
  </si>
  <si>
    <t>14*1,015 'Přepočtené koeficientem množství</t>
  </si>
  <si>
    <t>62</t>
  </si>
  <si>
    <t>895941302</t>
  </si>
  <si>
    <t>Osazení vpusti uliční z betonových dílců DN 450 dno s kalištěm</t>
  </si>
  <si>
    <t>-1321288470</t>
  </si>
  <si>
    <t>https://podminky.urs.cz/item/CS_URS_2022_01/895941302</t>
  </si>
  <si>
    <t>63</t>
  </si>
  <si>
    <t>28661938</t>
  </si>
  <si>
    <t>mříž litinová 600/40T, 420X620 D400</t>
  </si>
  <si>
    <t>-497053776</t>
  </si>
  <si>
    <t>64</t>
  </si>
  <si>
    <t>59224495</t>
  </si>
  <si>
    <t>vpusť uliční DN 450 kaliště nízké 450/240x50mm</t>
  </si>
  <si>
    <t>-1576646784</t>
  </si>
  <si>
    <t>65</t>
  </si>
  <si>
    <t>895941312</t>
  </si>
  <si>
    <t>Osazení vpusti uliční z betonových dílců DN 450 skruž horní 195 mm</t>
  </si>
  <si>
    <t>758025765</t>
  </si>
  <si>
    <t>https://podminky.urs.cz/item/CS_URS_2022_01/895941312</t>
  </si>
  <si>
    <t>66</t>
  </si>
  <si>
    <t>59223856</t>
  </si>
  <si>
    <t>skruž pro uliční vpusť horní betonová 450x195x50mm</t>
  </si>
  <si>
    <t>-1189804252</t>
  </si>
  <si>
    <t>67</t>
  </si>
  <si>
    <t>895941321</t>
  </si>
  <si>
    <t>Osazení vpusti uliční z betonových dílců DN 450 skruž středová 195 mm</t>
  </si>
  <si>
    <t>-1514677702</t>
  </si>
  <si>
    <t>https://podminky.urs.cz/item/CS_URS_2022_01/895941321</t>
  </si>
  <si>
    <t>68</t>
  </si>
  <si>
    <t>59223860</t>
  </si>
  <si>
    <t>skruž pro uliční vpusť středová betonová 450x195x50mm</t>
  </si>
  <si>
    <t>-616945469</t>
  </si>
  <si>
    <t>69</t>
  </si>
  <si>
    <t>895941351</t>
  </si>
  <si>
    <t>Osazení vpusti uliční z betonových dílců DN 500 skruž horní pro čtvercovou vtokovou mříž</t>
  </si>
  <si>
    <t>1099918099</t>
  </si>
  <si>
    <t>https://podminky.urs.cz/item/CS_URS_2022_01/895941351</t>
  </si>
  <si>
    <t>70</t>
  </si>
  <si>
    <t>59224460</t>
  </si>
  <si>
    <t>vpusť uliční DN 500 betonová 500x190x65mm čtvercový poklop</t>
  </si>
  <si>
    <t>587829855</t>
  </si>
  <si>
    <t>71</t>
  </si>
  <si>
    <t>899232111</t>
  </si>
  <si>
    <t>Výšková úprava uličního vstupu nebo vpusti do 200 mm snížením mříže</t>
  </si>
  <si>
    <t>356870293</t>
  </si>
  <si>
    <t>https://podminky.urs.cz/item/CS_URS_2022_01/899232111</t>
  </si>
  <si>
    <t>1"VPUSŤ OZN 2 Č.V. C.1</t>
  </si>
  <si>
    <t>Ostatní konstrukce a práce, bourání</t>
  </si>
  <si>
    <t>72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</si>
  <si>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</si>
  <si>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</si>
  <si>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1425682372</t>
  </si>
  <si>
    <t>https://podminky.urs.cz/item/CS_URS_2022_01/916131213</t>
  </si>
  <si>
    <t>11 "Č.V. C1</t>
  </si>
  <si>
    <t>73</t>
  </si>
  <si>
    <t>59217031</t>
  </si>
  <si>
    <t>obrubník betonový silniční 1000x150x250mm</t>
  </si>
  <si>
    <t>557463082</t>
  </si>
  <si>
    <t>11*1,02 'Přepočtené koeficientem množství</t>
  </si>
  <si>
    <t>74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</si>
  <si>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</si>
  <si>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</si>
  <si>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929331516</t>
  </si>
  <si>
    <t>https://podminky.urs.cz/item/CS_URS_2022_01/916231213</t>
  </si>
  <si>
    <t>"RAMPA" 7+4</t>
  </si>
  <si>
    <t>"J"19,55</t>
  </si>
  <si>
    <t>"Z"16,75+24,05</t>
  </si>
  <si>
    <t>"V" 28,8</t>
  </si>
  <si>
    <t>75</t>
  </si>
  <si>
    <t>59217016</t>
  </si>
  <si>
    <t>obrubník betonový chodníkový 1000x80x250mm</t>
  </si>
  <si>
    <t>2140976629</t>
  </si>
  <si>
    <t>100,15*1,02 'Přepočtené koeficientem množství</t>
  </si>
  <si>
    <t>76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</si>
  <si>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</si>
  <si>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</si>
  <si>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-683542060</t>
  </si>
  <si>
    <t>https://podminky.urs.cz/item/CS_URS_2022_01/919732211</t>
  </si>
  <si>
    <t>77</t>
  </si>
  <si>
    <t>935113211</t>
  </si>
  <si>
    <t>Osazení odvodňovacího žlabu s krycím roštem betonového šířky do 200 mm</t>
  </si>
  <si>
    <t>-312791595</t>
  </si>
  <si>
    <t>https://podminky.urs.cz/item/CS_URS_2022_01/935113211</t>
  </si>
  <si>
    <t>13 "ŽLAB OZN 1 Č.V.   C.1</t>
  </si>
  <si>
    <t>78</t>
  </si>
  <si>
    <t>BNF.42075</t>
  </si>
  <si>
    <t>Žlab odvodňovací PP kompozit RECYFIX PLUS X 100 NW100 s krytem z litiny GUGI pororošt tř.D400 dl.1000mm</t>
  </si>
  <si>
    <t>-516056430</t>
  </si>
  <si>
    <t>79</t>
  </si>
  <si>
    <t>941111111</t>
  </si>
  <si>
    <t>Montáž lešení řadového trubkového lehkého pracovního s podlahami s provozním zatížením tř. 3 do 200 kg/m2 šířky tř. W06 od 0,6 do 0,9 m, výšky do 10 m</t>
  </si>
  <si>
    <t>-1253896421</t>
  </si>
  <si>
    <t>https://podminky.urs.cz/item/CS_URS_2022_01/941111111</t>
  </si>
  <si>
    <t>(42,72+18,6)*2*(8,38+0,8)</t>
  </si>
  <si>
    <t>80</t>
  </si>
  <si>
    <t>941111211</t>
  </si>
  <si>
    <t>Montáž lešení řadového trubkového lehkého pracovního s podlahami s provozním zatížením tř. 3 do 200 kg/m2 Příplatek za první a každý další den použití lešení k ceně -1111</t>
  </si>
  <si>
    <t>-90211817</t>
  </si>
  <si>
    <t>https://podminky.urs.cz/item/CS_URS_2022_01/941111211</t>
  </si>
  <si>
    <t>LEŠENÍ*90</t>
  </si>
  <si>
    <t>81</t>
  </si>
  <si>
    <t>941111811</t>
  </si>
  <si>
    <t>Demontáž lešení řadového trubkového lehkého pracovního s podlahami s provozním zatížením tř. 3 do 200 kg/m2 šířky tř. W06 od 0,6 do 0,9 m, výšky do 10 m</t>
  </si>
  <si>
    <t>1336802295</t>
  </si>
  <si>
    <t>https://podminky.urs.cz/item/CS_URS_2022_01/941111811</t>
  </si>
  <si>
    <t>82</t>
  </si>
  <si>
    <t>944511111</t>
  </si>
  <si>
    <t>Montáž ochranné sítě zavěšené na konstrukci lešení z textilie z umělých vláken</t>
  </si>
  <si>
    <t>360102646</t>
  </si>
  <si>
    <t>https://podminky.urs.cz/item/CS_URS_2022_01/944511111</t>
  </si>
  <si>
    <t>83</t>
  </si>
  <si>
    <t>944511211</t>
  </si>
  <si>
    <t>Montáž ochranné sítě Příplatek za první a každý další den použití sítě k ceně -1111</t>
  </si>
  <si>
    <t>-226692045</t>
  </si>
  <si>
    <t>https://podminky.urs.cz/item/CS_URS_2022_01/944511211</t>
  </si>
  <si>
    <t>84</t>
  </si>
  <si>
    <t>944511811</t>
  </si>
  <si>
    <t>Demontáž ochranné sítě zavěšené na konstrukci lešení z textilie z umělých vláken</t>
  </si>
  <si>
    <t>1022662877</t>
  </si>
  <si>
    <t>https://podminky.urs.cz/item/CS_URS_2022_01/944511811</t>
  </si>
  <si>
    <t>85</t>
  </si>
  <si>
    <t>944711113</t>
  </si>
  <si>
    <t>Montáž záchytné stříšky zřizované současně s lehkým nebo těžkým lešením, šířky přes 2,0 do 2,5 m</t>
  </si>
  <si>
    <t>-1339843877</t>
  </si>
  <si>
    <t>https://podminky.urs.cz/item/CS_URS_2022_01/944711113</t>
  </si>
  <si>
    <t>86</t>
  </si>
  <si>
    <t>944711213</t>
  </si>
  <si>
    <t>Montáž záchytné stříšky Příplatek za první a každý další den použití záchytné stříšky k ceně -1113</t>
  </si>
  <si>
    <t>-1755934248</t>
  </si>
  <si>
    <t>https://podminky.urs.cz/item/CS_URS_2022_01/944711213</t>
  </si>
  <si>
    <t>1,500*90</t>
  </si>
  <si>
    <t>87</t>
  </si>
  <si>
    <t>944711813</t>
  </si>
  <si>
    <t>Demontáž záchytné stříšky zřizované současně s lehkým nebo těžkým lešením, šířky přes 2,0 do 2,5 m</t>
  </si>
  <si>
    <t>1230970403</t>
  </si>
  <si>
    <t>https://podminky.urs.cz/item/CS_URS_2022_01/944711813</t>
  </si>
  <si>
    <t>88</t>
  </si>
  <si>
    <t>949101111</t>
  </si>
  <si>
    <t>Lešení pomocné pracovní pro objekty pozemních staveb pro zatížení do 150 kg/m2, o výšce lešeňové podlahy do 1,9 m</t>
  </si>
  <si>
    <t>-1105180470</t>
  </si>
  <si>
    <t>https://podminky.urs.cz/item/CS_URS_2022_01/949101111</t>
  </si>
  <si>
    <t>150"VÝMĚNA OKEN</t>
  </si>
  <si>
    <t>30 "RAMPA</t>
  </si>
  <si>
    <t>89</t>
  </si>
  <si>
    <t>949101112</t>
  </si>
  <si>
    <t>Lešení pomocné pracovní pro objekty pozemních staveb pro zatížení do 150 kg/m2, o výšce lešeňové podlahy přes 1,9 do 3,5 m</t>
  </si>
  <si>
    <t>-523592230</t>
  </si>
  <si>
    <t>https://podminky.urs.cz/item/CS_URS_2022_01/949101112</t>
  </si>
  <si>
    <t>40"RAMPA</t>
  </si>
  <si>
    <t>90</t>
  </si>
  <si>
    <t>952901111</t>
  </si>
  <si>
    <t>Vyčištění budov nebo objektů před předáním do užívání budov bytové nebo občanské výstavby, světlé výšky podlaží do 4 m</t>
  </si>
  <si>
    <t>-1000744114</t>
  </si>
  <si>
    <t>https://podminky.urs.cz/item/CS_URS_2022_01/952901111</t>
  </si>
  <si>
    <t>42,7*17,75*2*0,8</t>
  </si>
  <si>
    <t>91</t>
  </si>
  <si>
    <t>953941210</t>
  </si>
  <si>
    <t>Osazení drobných kovových výrobků bez jejich dodání s vysekáním kapes pro upevňovací prvky se zazděním, zabetonováním nebo zalitím kovových poklopů s rámy, plochy do 1 m2</t>
  </si>
  <si>
    <t>1948858823</t>
  </si>
  <si>
    <t>https://podminky.urs.cz/item/CS_URS_2022_01/953941210</t>
  </si>
  <si>
    <t xml:space="preserve">"OSAZENÍ RÁMU NEREZ POKLOPU LAPOLU </t>
  </si>
  <si>
    <t>92</t>
  </si>
  <si>
    <t>POKLOPR2</t>
  </si>
  <si>
    <t>DODÁVKA NEREZOVÉHO POKLOPU S RÁMEM NA LAPOL1,67*0,35 M</t>
  </si>
  <si>
    <t>KUS</t>
  </si>
  <si>
    <t>669504477</t>
  </si>
  <si>
    <t>93</t>
  </si>
  <si>
    <t>963042819</t>
  </si>
  <si>
    <t>Bourání schodišťových stupňů betonových zhotovených na místě</t>
  </si>
  <si>
    <t>-1354276471</t>
  </si>
  <si>
    <t>https://podminky.urs.cz/item/CS_URS_2022_01/963042819</t>
  </si>
  <si>
    <t>"VYBOURÁNÍ SCHODŮ NA ZÁSOBOVACÍ RAMPU"</t>
  </si>
  <si>
    <t>1,2*3</t>
  </si>
  <si>
    <t xml:space="preserve">"ŠIKMINY" </t>
  </si>
  <si>
    <t>3*2</t>
  </si>
  <si>
    <t>"ZADNÍ SCHODY" 1,2*4</t>
  </si>
  <si>
    <t xml:space="preserve">"BOČNICE" </t>
  </si>
  <si>
    <t>94</t>
  </si>
  <si>
    <t>968062374</t>
  </si>
  <si>
    <t>Vybourání dřevěných rámů oken s křídly, dveřních zárubní, vrat, stěn, ostění nebo obkladů rámů oken s křídly zdvojených, plochy do 1 m2</t>
  </si>
  <si>
    <t>-1204637582</t>
  </si>
  <si>
    <t>https://podminky.urs.cz/item/CS_URS_2022_01/968062374</t>
  </si>
  <si>
    <t>0,9*0,6*7"OZ1</t>
  </si>
  <si>
    <t>95</t>
  </si>
  <si>
    <t>968062375</t>
  </si>
  <si>
    <t>Vybourání dřevěných rámů oken s křídly, dveřních zárubní, vrat, stěn, ostění nebo obkladů rámů oken s křídly zdvojených, plochy do 2 m2</t>
  </si>
  <si>
    <t>-1284120716</t>
  </si>
  <si>
    <t>https://podminky.urs.cz/item/CS_URS_2022_01/968062375</t>
  </si>
  <si>
    <t>1,8*0,6*37"OZ2</t>
  </si>
  <si>
    <t>96</t>
  </si>
  <si>
    <t>968062376</t>
  </si>
  <si>
    <t>Vybourání dřevěných rámů oken s křídly, dveřních zárubní, vrat, stěn, ostění nebo obkladů rámů oken s křídly zdvojených, plochy do 4 m2</t>
  </si>
  <si>
    <t>673836875</t>
  </si>
  <si>
    <t>https://podminky.urs.cz/item/CS_URS_2022_01/968062376</t>
  </si>
  <si>
    <t>(0,9*2,4)*2*8"OZ3</t>
  </si>
  <si>
    <t>(1,2*2,4)*2*2"OZ4</t>
  </si>
  <si>
    <t>97</t>
  </si>
  <si>
    <t>968062377</t>
  </si>
  <si>
    <t>Vybourání dřevěných rámů oken s křídly, dveřních zárubní, vrat, stěn, ostění nebo obkladů rámů oken s křídly zdvojených, plochy přes 4 m2</t>
  </si>
  <si>
    <t>480317930</t>
  </si>
  <si>
    <t>https://podminky.urs.cz/item/CS_URS_2022_01/968062377</t>
  </si>
  <si>
    <t>(2,4*2,4)*2*25"OZ5</t>
  </si>
  <si>
    <t>98</t>
  </si>
  <si>
    <t>968062456</t>
  </si>
  <si>
    <t>Vybourání dřevěných rámů oken s křídly, dveřních zárubní, vrat, stěn, ostění nebo obkladů dveřních zárubní, plochy přes 2 m2</t>
  </si>
  <si>
    <t>-444089275</t>
  </si>
  <si>
    <t>https://podminky.urs.cz/item/CS_URS_2022_01/968062456</t>
  </si>
  <si>
    <t>1,5*3"OZ27</t>
  </si>
  <si>
    <t>99</t>
  </si>
  <si>
    <t>968072361</t>
  </si>
  <si>
    <t>Vybourání kovových rámů oken s křídly, dveřních zárubní, vrat, stěn, ostění nebo obkladů okenních rámů s křídly zdvojených, plochy meziokenní vložky</t>
  </si>
  <si>
    <t>1577841525</t>
  </si>
  <si>
    <t>https://podminky.urs.cz/item/CS_URS_2022_01/968072361</t>
  </si>
  <si>
    <t>1"MIV NAD VSTUPEM</t>
  </si>
  <si>
    <t>2+12"MIV 2.NP V</t>
  </si>
  <si>
    <t>16"MIV 2.NP Z</t>
  </si>
  <si>
    <t>100</t>
  </si>
  <si>
    <t>978036181</t>
  </si>
  <si>
    <t>Otlučení cementových omítek vnějších ploch s vyškrabáním spar zdiva a s očištěním povrchu, v rozsahu přes 65 do 80 %</t>
  </si>
  <si>
    <t>860298838</t>
  </si>
  <si>
    <t>https://podminky.urs.cz/item/CS_URS_2022_01/978036181</t>
  </si>
  <si>
    <t>"PLOCHA SPODNÍ ŠÁSTI ZÁSOBOVACÍ RAMPY</t>
  </si>
  <si>
    <t>997</t>
  </si>
  <si>
    <t>Přesun sutě</t>
  </si>
  <si>
    <t>101</t>
  </si>
  <si>
    <t>997013112</t>
  </si>
  <si>
    <t>Vnitrostaveništní doprava suti a vybouraných hmot vodorovně do 50 m svisle s použitím mechanizace pro budovy a haly výšky přes 6 do 9 m</t>
  </si>
  <si>
    <t>t</t>
  </si>
  <si>
    <t>-948775175</t>
  </si>
  <si>
    <t>https://podminky.urs.cz/item/CS_URS_2022_01/997013112</t>
  </si>
  <si>
    <t>102</t>
  </si>
  <si>
    <t>997013501</t>
  </si>
  <si>
    <t>Odvoz suti a vybouraných hmot na skládku nebo meziskládku se složením, na vzdálenost do 1 km</t>
  </si>
  <si>
    <t>-1905701547</t>
  </si>
  <si>
    <t>https://podminky.urs.cz/item/CS_URS_2022_01/997013501</t>
  </si>
  <si>
    <t>103</t>
  </si>
  <si>
    <t>997013509</t>
  </si>
  <si>
    <t>Odvoz suti a vybouraných hmot na skládku nebo meziskládku se složením, na vzdálenost Příplatek k ceně za každý další i započatý 1 km přes 1 km</t>
  </si>
  <si>
    <t>-1196309387</t>
  </si>
  <si>
    <t>https://podminky.urs.cz/item/CS_URS_2022_01/997013509</t>
  </si>
  <si>
    <t>280,827*10 'Přepočtené koeficientem množství</t>
  </si>
  <si>
    <t>104</t>
  </si>
  <si>
    <t>997013609</t>
  </si>
  <si>
    <t>Poplatek za uložení stavebního odpadu na skládce (skládkovné) ze směsí nebo oddělených frakcí betonu, cihel a keramických výrobků zatříděného do Katalogu odpadů pod kódem 17 01 07</t>
  </si>
  <si>
    <t>1246187427</t>
  </si>
  <si>
    <t>https://podminky.urs.cz/item/CS_URS_2022_01/997013609</t>
  </si>
  <si>
    <t>998</t>
  </si>
  <si>
    <t>Přesun hmot</t>
  </si>
  <si>
    <t>105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</si>
  <si>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</si>
  <si>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</si>
  <si>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971187875</t>
  </si>
  <si>
    <t>https://podminky.urs.cz/item/CS_URS_2022_01/998011002</t>
  </si>
  <si>
    <t>PSV</t>
  </si>
  <si>
    <t>Práce a dodávky PSV</t>
  </si>
  <si>
    <t>712</t>
  </si>
  <si>
    <t>Povlakové krytiny</t>
  </si>
  <si>
    <t>106</t>
  </si>
  <si>
    <t>71201RVÝLEZ</t>
  </si>
  <si>
    <t>D+M STŘEŠNÍHO VÝLEZU OZN OZ8 ROZMĚR 1650 * 810 MM DO PLOCHÉ STŘECHY, UW DO 0,9 W/M2K VČ RÁMU</t>
  </si>
  <si>
    <t>-2126793273</t>
  </si>
  <si>
    <t>107</t>
  </si>
  <si>
    <t>712341559</t>
  </si>
  <si>
    <t>Provedení povlakové krytiny střech plochých do 10° pásy přitavením NAIP v plné ploše</t>
  </si>
  <si>
    <t>-1755083464</t>
  </si>
  <si>
    <t>https://podminky.urs.cz/item/CS_URS_2022_01/712341559</t>
  </si>
  <si>
    <t>"STŘECHA RAMPY"6,1*5,96</t>
  </si>
  <si>
    <t>108</t>
  </si>
  <si>
    <t>62857003</t>
  </si>
  <si>
    <t>pás asfaltový natavitelný modifikovaný SBS tl 4,5mm s vložkou kombinovanou z různých materiálů a hrubozrnným břidličným posypem na horním povrchu</t>
  </si>
  <si>
    <t>787271856</t>
  </si>
  <si>
    <t>36,356*1,1655 'Přepočtené koeficientem množství</t>
  </si>
  <si>
    <t>109</t>
  </si>
  <si>
    <t>712363352</t>
  </si>
  <si>
    <t>Povlakové krytiny střech plochých do 10° z tvarovaných poplastovaných lišt pro mPVC vnitřní koutová lišta rš 100 mm</t>
  </si>
  <si>
    <t>-289708173</t>
  </si>
  <si>
    <t>https://podminky.urs.cz/item/CS_URS_2022_01/712363352</t>
  </si>
  <si>
    <t>110</t>
  </si>
  <si>
    <t>712363353</t>
  </si>
  <si>
    <t>Povlakové krytiny střech plochých do 10° z tvarovaných poplastovaných lišt pro mPVC vnější koutová lišta rš 100 mm</t>
  </si>
  <si>
    <t>1570075611</t>
  </si>
  <si>
    <t>https://podminky.urs.cz/item/CS_URS_2022_01/712363353</t>
  </si>
  <si>
    <t>111</t>
  </si>
  <si>
    <t>712363358</t>
  </si>
  <si>
    <t>Povlakové krytiny střech plochých do 10° z tvarovaných poplastovaných lišt pro mPVC závětrná lišta rš 250 mm</t>
  </si>
  <si>
    <t>1525742610</t>
  </si>
  <si>
    <t>https://podminky.urs.cz/item/CS_URS_2022_01/712363358</t>
  </si>
  <si>
    <t>112</t>
  </si>
  <si>
    <t>712461701</t>
  </si>
  <si>
    <t>Provedení povlakové krytiny střech šikmých přes 10° do 30° fólií položenou volně s přilepením spojů</t>
  </si>
  <si>
    <t>117248725</t>
  </si>
  <si>
    <t>https://podminky.urs.cz/item/CS_URS_2022_01/712461701</t>
  </si>
  <si>
    <t>STŘECHA+ATIKY</t>
  </si>
  <si>
    <t>113</t>
  </si>
  <si>
    <t>28322000</t>
  </si>
  <si>
    <t>fólie hydroizolační střešní mPVC mechanicky kotvená tl 2,0mm šedá</t>
  </si>
  <si>
    <t>31508452</t>
  </si>
  <si>
    <t>874,057*1,1655 'Přepočtené koeficientem množství</t>
  </si>
  <si>
    <t>114</t>
  </si>
  <si>
    <t>712463101</t>
  </si>
  <si>
    <t>Provedení povlakové krytiny střech šikmých přes 10° do 30° fólií ostatní činnosti při pokládání hydroizolačních fólií (materiál ve specifikaci) mechanické ukotvení talířovou hmoždinkou do polystyrenu nebo desek z minerální vlny</t>
  </si>
  <si>
    <t>1943103134</t>
  </si>
  <si>
    <t>https://podminky.urs.cz/item/CS_URS_2022_01/712463101</t>
  </si>
  <si>
    <t>(STŘECHA+ATIKY)*5</t>
  </si>
  <si>
    <t>115</t>
  </si>
  <si>
    <t>59051345</t>
  </si>
  <si>
    <t>hmoždinka ETA zatloukací fasádní  s kovovým trnem pro montáž TI 8x60x195mm</t>
  </si>
  <si>
    <t>-1272351718</t>
  </si>
  <si>
    <t>4370,285*1,05 'Přepočtené koeficientem množství</t>
  </si>
  <si>
    <t>116</t>
  </si>
  <si>
    <t>998712202</t>
  </si>
  <si>
    <t>Přesun hmot pro povlakové krytiny stanovený procentní sazbou (%) z ceny vodorovná dopravní vzdálenost do 50 m v objektech výšky přes 6 do 12 m</t>
  </si>
  <si>
    <t>%</t>
  </si>
  <si>
    <t>916738891</t>
  </si>
  <si>
    <t>https://podminky.urs.cz/item/CS_URS_2022_01/998712202</t>
  </si>
  <si>
    <t>713</t>
  </si>
  <si>
    <t>Izolace tepelné</t>
  </si>
  <si>
    <t>117</t>
  </si>
  <si>
    <t>713131143</t>
  </si>
  <si>
    <t>Montáž tepelné izolace stěn rohožemi, pásy, deskami, dílci, bloky (izolační materiál ve specifikaci) lepením celoplošně s mechanickým kotvením</t>
  </si>
  <si>
    <t>1151725568</t>
  </si>
  <si>
    <t>https://podminky.urs.cz/item/CS_URS_2022_01/713131143</t>
  </si>
  <si>
    <t>118</t>
  </si>
  <si>
    <t>ISV.0026630.URS</t>
  </si>
  <si>
    <t>Isover EPS GreyWall SP 60mm, λD = 0,032 (W·m-1·K-1),1000x500x60mm, fasádní deska v kombinaci šedého a bílého EPS pro kontaktní zateplovací systémy ETICS se zvýšeným izolačním účinkem.</t>
  </si>
  <si>
    <t>1931223360</t>
  </si>
  <si>
    <t>44,16*1,05 'Přepočtené koeficientem množství</t>
  </si>
  <si>
    <t>119</t>
  </si>
  <si>
    <t>713141223</t>
  </si>
  <si>
    <t>Montáž tepelné izolace střech plochých mechanické přikotvení šrouby včetně dodávky šroubů, bez položení tepelné izolace tl. izolace do 100 mm do betonu</t>
  </si>
  <si>
    <t>298735791</t>
  </si>
  <si>
    <t>https://podminky.urs.cz/item/CS_URS_2022_01/713141223</t>
  </si>
  <si>
    <t>"HORNÍ HRANA ATIKY</t>
  </si>
  <si>
    <t>(42,72+18,6)*0,49</t>
  </si>
  <si>
    <t>"SVISLÁ STRANA ATIKY</t>
  </si>
  <si>
    <t>(41,9+17,75)*2*0,5</t>
  </si>
  <si>
    <t>"KOMÍNY</t>
  </si>
  <si>
    <t>(1,9+1)*2*1+1,9*1</t>
  </si>
  <si>
    <t>120</t>
  </si>
  <si>
    <t>BDR.48100050</t>
  </si>
  <si>
    <t>Bauder PIR MF 50,  izolace pro ploché střechy oboustranně minerální rohož, λ=0,028, s ozubem</t>
  </si>
  <si>
    <t>-1539444225</t>
  </si>
  <si>
    <t>105,097*1,05</t>
  </si>
  <si>
    <t>121</t>
  </si>
  <si>
    <t>713141243</t>
  </si>
  <si>
    <t>Montáž tepelné izolace střech plochých mechanické přikotvení šrouby včetně dodávky šroubů, bez položení tepelné izolace tl. izolace přes 140 do 200 mm do betonu</t>
  </si>
  <si>
    <t>1485292851</t>
  </si>
  <si>
    <t>https://podminky.urs.cz/item/CS_URS_2022_01/713141243</t>
  </si>
  <si>
    <t>"střecha" 18*42,72</t>
  </si>
  <si>
    <t>122</t>
  </si>
  <si>
    <t>BDR.48100200</t>
  </si>
  <si>
    <t>Bauder PIR MF 200,  izolace pro ploché střechy oboustranně minerální rohož, λ=0,025, s ozubem</t>
  </si>
  <si>
    <t>751125651</t>
  </si>
  <si>
    <t>768,96*1,05</t>
  </si>
  <si>
    <t>123</t>
  </si>
  <si>
    <t>998713202</t>
  </si>
  <si>
    <t>Přesun hmot pro izolace tepelné stanovený procentní sazbou (%) z ceny vodorovná dopravní vzdálenost do 50 m v objektech výšky přes 6 do 12 m</t>
  </si>
  <si>
    <t>447058522</t>
  </si>
  <si>
    <t>https://podminky.urs.cz/item/CS_URS_2022_01/998713202</t>
  </si>
  <si>
    <t>721</t>
  </si>
  <si>
    <t>Zdravotechnika - vnitřní kanalizace</t>
  </si>
  <si>
    <t>124</t>
  </si>
  <si>
    <t>721239114</t>
  </si>
  <si>
    <t>Střešní vtoky (vpusti) montáž střešních vtoků ostatních typů se svislým odtokem do DN 160</t>
  </si>
  <si>
    <t>-114939582</t>
  </si>
  <si>
    <t>https://podminky.urs.cz/item/CS_URS_2022_01/721239114</t>
  </si>
  <si>
    <t>125</t>
  </si>
  <si>
    <t>56231109</t>
  </si>
  <si>
    <t>vtok střešní svislý s manžetou pro PVC-P hydroizolaci plochých střech DN 125</t>
  </si>
  <si>
    <t>547758441</t>
  </si>
  <si>
    <t>126</t>
  </si>
  <si>
    <t>998721202</t>
  </si>
  <si>
    <t>Přesun hmot pro vnitřní kanalizace stanovený procentní sazbou (%) z ceny vodorovná dopravní vzdálenost do 50 m v objektech výšky přes 6 do 12 m</t>
  </si>
  <si>
    <t>325338498</t>
  </si>
  <si>
    <t>https://podminky.urs.cz/item/CS_URS_2022_01/998721202</t>
  </si>
  <si>
    <t>741</t>
  </si>
  <si>
    <t>Elektroinstalace - silnoproud</t>
  </si>
  <si>
    <t>127</t>
  </si>
  <si>
    <t>741421811</t>
  </si>
  <si>
    <t>Demontáž hromosvodného vedení bez zachování funkčnosti svodových drátů nebo lan kolmého svodu, průměru do 8 mm</t>
  </si>
  <si>
    <t>-1951553248</t>
  </si>
  <si>
    <t>https://podminky.urs.cz/item/CS_URS_2022_01/741421811</t>
  </si>
  <si>
    <t>8,5*4</t>
  </si>
  <si>
    <t>128</t>
  </si>
  <si>
    <t>741421821</t>
  </si>
  <si>
    <t>Demontáž hromosvodného vedení bez zachování funkčnosti svodových drátů nebo lan na rovné střeše, průměru do 8 mm</t>
  </si>
  <si>
    <t>-1480495177</t>
  </si>
  <si>
    <t>https://podminky.urs.cz/item/CS_URS_2022_01/741421821</t>
  </si>
  <si>
    <t>42*3+18,6*4</t>
  </si>
  <si>
    <t>129</t>
  </si>
  <si>
    <t>741421845</t>
  </si>
  <si>
    <t>Demontáž hromosvodného vedení bez zachování funkčnosti svorek šroubových se 3 a více šrouby</t>
  </si>
  <si>
    <t>44474760</t>
  </si>
  <si>
    <t>https://podminky.urs.cz/item/CS_URS_2022_01/741421845</t>
  </si>
  <si>
    <t>130</t>
  </si>
  <si>
    <t>741421871</t>
  </si>
  <si>
    <t>Demontáž hromosvodného vedení doplňků ochranných úhelníků, délky do 1,4 m</t>
  </si>
  <si>
    <t>1852006457</t>
  </si>
  <si>
    <t>https://podminky.urs.cz/item/CS_URS_2022_01/741421871</t>
  </si>
  <si>
    <t>131</t>
  </si>
  <si>
    <t>741920304</t>
  </si>
  <si>
    <t>Protipožární ucpávky svazků kabelů prostup stěnou tloušťky 100 mm povlakem, požární odolnost EI 60 při 10-20% zaplnění prostupu kabely plochy otvoru 0,4 m2</t>
  </si>
  <si>
    <t>-517515689</t>
  </si>
  <si>
    <t>https://podminky.urs.cz/item/CS_URS_2022_01/741920304</t>
  </si>
  <si>
    <t>1,000"VSTUP STĚNOU DO BAT. ÚLOŽIŠTĚ</t>
  </si>
  <si>
    <t>751</t>
  </si>
  <si>
    <t>Vzduchotechnika</t>
  </si>
  <si>
    <t>132</t>
  </si>
  <si>
    <t>751311095</t>
  </si>
  <si>
    <t>Montáž vyústi čtyřhranné do čtyřhranného potrubí, průřezu přes 0,200 do 0,250 m2</t>
  </si>
  <si>
    <t>1779880929</t>
  </si>
  <si>
    <t>https://podminky.urs.cz/item/CS_URS_2022_01/751311095</t>
  </si>
  <si>
    <t>"ŽALUZIE DO ZDI 1.NP OZN O" 5</t>
  </si>
  <si>
    <t>133</t>
  </si>
  <si>
    <t>42972678</t>
  </si>
  <si>
    <t>výustka komfortní jednořadá Al 400x500mm</t>
  </si>
  <si>
    <t>-883604408</t>
  </si>
  <si>
    <t>134</t>
  </si>
  <si>
    <t>751311119</t>
  </si>
  <si>
    <t>Montáž vyústi velkoplošné výšky do 1 m kruhové, do kruhového potrubí, průměru přes 300 do 400 mm</t>
  </si>
  <si>
    <t>1814662254</t>
  </si>
  <si>
    <t>https://podminky.urs.cz/item/CS_URS_2022_01/751311119</t>
  </si>
  <si>
    <t>"OBDOBNÁ POLOŽKA - MŘÍŽE V PŘÍSTAVKU VZT 8 KS + 1 BAT ÚLOŽ</t>
  </si>
  <si>
    <t>135</t>
  </si>
  <si>
    <t>RPOLVZT01</t>
  </si>
  <si>
    <t>HLINÍKOVÁ VENTILAČNÍ MŘÍŽ S PEVNÝMI LAMELAMI 500 * 400 MM OZN V1</t>
  </si>
  <si>
    <t>KS</t>
  </si>
  <si>
    <t>-1078257310</t>
  </si>
  <si>
    <t>136</t>
  </si>
  <si>
    <t>751511022</t>
  </si>
  <si>
    <t>Montáž potrubí plechového skupiny I čtyřhranného s přírubou tloušťky plechu 0,8 mm, průřezu přes 0,13 do 0,28 m2</t>
  </si>
  <si>
    <t>-1974283937</t>
  </si>
  <si>
    <t>https://podminky.urs.cz/item/CS_URS_2022_01/751511022</t>
  </si>
  <si>
    <t>"VLOŽKY DO ZDI 1.NP OZN O" 0,3*4</t>
  </si>
  <si>
    <t>137</t>
  </si>
  <si>
    <t>42982108</t>
  </si>
  <si>
    <t>trouba čtyřhranná Pz průřez do 0,28m2</t>
  </si>
  <si>
    <t>-961190441</t>
  </si>
  <si>
    <t>1,2*1,2 'Přepočtené koeficientem množství</t>
  </si>
  <si>
    <t>762</t>
  </si>
  <si>
    <t>Konstrukce tesařské</t>
  </si>
  <si>
    <t>138</t>
  </si>
  <si>
    <t>762361313</t>
  </si>
  <si>
    <t>Konstrukční vrstva pod klempířské prvky pro oplechování horních ploch zdí a nadezdívek (atik) z desek dřevoštěpkových šroubovaných do podkladu, tloušťky desky 25 mm</t>
  </si>
  <si>
    <t>-1796681734</t>
  </si>
  <si>
    <t>https://podminky.urs.cz/item/CS_URS_2022_01/762361313</t>
  </si>
  <si>
    <t>139</t>
  </si>
  <si>
    <t>998762202</t>
  </si>
  <si>
    <t>Přesun hmot pro konstrukce tesařské stanovený procentní sazbou (%) z ceny vodorovná dopravní vzdálenost do 50 m v objektech výšky přes 6 do 12 m</t>
  </si>
  <si>
    <t>-613088936</t>
  </si>
  <si>
    <t>https://podminky.urs.cz/item/CS_URS_2022_01/998762202</t>
  </si>
  <si>
    <t>764</t>
  </si>
  <si>
    <t>Konstrukce klempířské</t>
  </si>
  <si>
    <t>140</t>
  </si>
  <si>
    <t>764002801</t>
  </si>
  <si>
    <t>Demontáž klempířských konstrukcí závětrné lišty do suti</t>
  </si>
  <si>
    <t>1167365575</t>
  </si>
  <si>
    <t>https://podminky.urs.cz/item/CS_URS_2022_01/764002801</t>
  </si>
  <si>
    <t>141</t>
  </si>
  <si>
    <t>764002821</t>
  </si>
  <si>
    <t>Demontáž klempířských konstrukcí střešního výlezu do suti</t>
  </si>
  <si>
    <t>367853162</t>
  </si>
  <si>
    <t>https://podminky.urs.cz/item/CS_URS_2022_01/764002821</t>
  </si>
  <si>
    <t>142</t>
  </si>
  <si>
    <t>764002841</t>
  </si>
  <si>
    <t>Demontáž klempířských konstrukcí oplechování horních ploch zdí a nadezdívek do suti</t>
  </si>
  <si>
    <t>-1297325628</t>
  </si>
  <si>
    <t>https://podminky.urs.cz/item/CS_URS_2022_01/764002841</t>
  </si>
  <si>
    <t>143</t>
  </si>
  <si>
    <t>764002851</t>
  </si>
  <si>
    <t>Demontáž klempířských konstrukcí oplechování parapetů do suti</t>
  </si>
  <si>
    <t>-154690380</t>
  </si>
  <si>
    <t>https://podminky.urs.cz/item/CS_URS_2022_01/764002851</t>
  </si>
  <si>
    <t>0,9*4"OZ1</t>
  </si>
  <si>
    <t>1,8*37"OZ2</t>
  </si>
  <si>
    <t>0,9*8"OZ3</t>
  </si>
  <si>
    <t>1,2*2"OZ4</t>
  </si>
  <si>
    <t>2,4*25"OZ5</t>
  </si>
  <si>
    <t>144</t>
  </si>
  <si>
    <t>764002871</t>
  </si>
  <si>
    <t>Demontáž klempířských konstrukcí lemování zdí do suti</t>
  </si>
  <si>
    <t>-24212535</t>
  </si>
  <si>
    <t>https://podminky.urs.cz/item/CS_URS_2022_01/764002871</t>
  </si>
  <si>
    <t>1,9*2</t>
  </si>
  <si>
    <t>145</t>
  </si>
  <si>
    <t>764004801</t>
  </si>
  <si>
    <t>Demontáž klempířských konstrukcí žlabu podokapního do suti</t>
  </si>
  <si>
    <t>688787687</t>
  </si>
  <si>
    <t>https://podminky.urs.cz/item/CS_URS_2022_01/764004801</t>
  </si>
  <si>
    <t>146</t>
  </si>
  <si>
    <t>764004861</t>
  </si>
  <si>
    <t>Demontáž klempířských konstrukcí svodu do suti</t>
  </si>
  <si>
    <t>-1935952344</t>
  </si>
  <si>
    <t>https://podminky.urs.cz/item/CS_URS_2022_01/764004861</t>
  </si>
  <si>
    <t>147</t>
  </si>
  <si>
    <t>764011614</t>
  </si>
  <si>
    <t>Podkladní plech z pozinkovaného plechu s povrchovou úpravou rš 330 mm</t>
  </si>
  <si>
    <t>-1560170364</t>
  </si>
  <si>
    <t>https://podminky.urs.cz/item/CS_URS_2022_01/764011614</t>
  </si>
  <si>
    <t>148</t>
  </si>
  <si>
    <t>764212406</t>
  </si>
  <si>
    <t>Oplechování střešních prvků z pozinkovaného plechu štítu závětrnou lištou rš 500 mm</t>
  </si>
  <si>
    <t>1681275074</t>
  </si>
  <si>
    <t>https://podminky.urs.cz/item/CS_URS_2022_01/764212406</t>
  </si>
  <si>
    <t>149</t>
  </si>
  <si>
    <t>764216603</t>
  </si>
  <si>
    <t>Oplechování parapetů z pozinkovaného plechu s povrchovou úpravou rovných mechanicky kotvené, bez rohů rš 250 mm</t>
  </si>
  <si>
    <t>-2030954404</t>
  </si>
  <si>
    <t>https://podminky.urs.cz/item/CS_URS_2022_01/764216603</t>
  </si>
  <si>
    <t>0,95*6 "K1</t>
  </si>
  <si>
    <t>1,85*35"K4</t>
  </si>
  <si>
    <t>3,35"K6</t>
  </si>
  <si>
    <t>150</t>
  </si>
  <si>
    <t>764216604</t>
  </si>
  <si>
    <t>Oplechování parapetů z pozinkovaného plechu s povrchovou úpravou rovných mechanicky kotvené, bez rohů rš 330 mm</t>
  </si>
  <si>
    <t>574995329</t>
  </si>
  <si>
    <t>https://podminky.urs.cz/item/CS_URS_2022_01/764216604</t>
  </si>
  <si>
    <t>0,95*8"K2</t>
  </si>
  <si>
    <t>1,25*2"K3</t>
  </si>
  <si>
    <t>2,45*25"K5</t>
  </si>
  <si>
    <t>151</t>
  </si>
  <si>
    <t>764511602</t>
  </si>
  <si>
    <t>Žlab podokapní z pozinkovaného plechu s povrchovou úpravou včetně háků a čel půlkruhový rš 330 mm</t>
  </si>
  <si>
    <t>2064476640</t>
  </si>
  <si>
    <t>https://podminky.urs.cz/item/CS_URS_2022_01/764511602</t>
  </si>
  <si>
    <t>152</t>
  </si>
  <si>
    <t>764518623</t>
  </si>
  <si>
    <t>Svod z pozinkovaného plechu s upraveným povrchem včetně objímek, kolen a odskoků kruhový, průměru 120 mm</t>
  </si>
  <si>
    <t>-1117271244</t>
  </si>
  <si>
    <t>https://podminky.urs.cz/item/CS_URS_2022_01/764518623</t>
  </si>
  <si>
    <t>153</t>
  </si>
  <si>
    <t>998764202</t>
  </si>
  <si>
    <t>Přesun hmot pro konstrukce klempířské stanovený procentní sazbou (%) z ceny vodorovná dopravní vzdálenost do 50 m v objektech výšky přes 6 do 12 m</t>
  </si>
  <si>
    <t>-579888322</t>
  </si>
  <si>
    <t>https://podminky.urs.cz/item/CS_URS_2022_01/998764202</t>
  </si>
  <si>
    <t>766</t>
  </si>
  <si>
    <t>Konstrukce truhlářské</t>
  </si>
  <si>
    <t>154</t>
  </si>
  <si>
    <t>76601R</t>
  </si>
  <si>
    <t xml:space="preserve">D+M SÍŤ PROTI HMYZU </t>
  </si>
  <si>
    <t>M2</t>
  </si>
  <si>
    <t>-848306069</t>
  </si>
  <si>
    <t>"4 KUSY OKEMNV KUCBYNI OZ5 2,400*2,400 MM</t>
  </si>
  <si>
    <t>2,4*2,4*4</t>
  </si>
  <si>
    <t>155</t>
  </si>
  <si>
    <t>766622125</t>
  </si>
  <si>
    <t>Montáž oken plastových včetně montáže rámu plochy přes 1 m2 otevíravých do dřevěné konstrukce, výšky do 1,5 m</t>
  </si>
  <si>
    <t>566415086</t>
  </si>
  <si>
    <t>https://podminky.urs.cz/item/CS_URS_2022_01/766622125</t>
  </si>
  <si>
    <t>156</t>
  </si>
  <si>
    <t>61140052</t>
  </si>
  <si>
    <t>okno plastové otevíravé/sklopné trojsklo přes plochu 1m2 do v 1,5m</t>
  </si>
  <si>
    <t>1930036618</t>
  </si>
  <si>
    <t>157</t>
  </si>
  <si>
    <t>766622132</t>
  </si>
  <si>
    <t>Montáž oken plastových včetně montáže rámu plochy přes 1 m2 otevíravých do zdiva, výšky přes 1,5 do 2,5 m</t>
  </si>
  <si>
    <t>945620897</t>
  </si>
  <si>
    <t>https://podminky.urs.cz/item/CS_URS_2022_01/766622132</t>
  </si>
  <si>
    <t>158</t>
  </si>
  <si>
    <t>61140054</t>
  </si>
  <si>
    <t>okno plastové otevíravé/sklopné trojsklo přes plochu 1m2 v 1,5-2,5m</t>
  </si>
  <si>
    <t>-250027246</t>
  </si>
  <si>
    <t>159</t>
  </si>
  <si>
    <t>766629214</t>
  </si>
  <si>
    <t>Montáž oken dřevěných Příplatek k cenám za izolaci mezi ostěním a rámem okna při rovném ostění, připojovací spára tl. do 15 mm, páska</t>
  </si>
  <si>
    <t>1554228095</t>
  </si>
  <si>
    <t>https://podminky.urs.cz/item/CS_URS_2022_01/766629214</t>
  </si>
  <si>
    <t>"INT A EXT PŘIPOJOVACÍ PÁSKA</t>
  </si>
  <si>
    <t>(0,9+0,6)*2*4"OZ1</t>
  </si>
  <si>
    <t>(1,8+0,6)*2*37"OZ2</t>
  </si>
  <si>
    <t>160</t>
  </si>
  <si>
    <t>766660161</t>
  </si>
  <si>
    <t>Montáž dveřních křídel dřevěných nebo plastových otevíravých do dřevěné rámové zárubně protipožárních jednokřídlových, šířky do 800 mm</t>
  </si>
  <si>
    <t>1387265968</t>
  </si>
  <si>
    <t>https://podminky.urs.cz/item/CS_URS_2022_01/766660161</t>
  </si>
  <si>
    <t>161</t>
  </si>
  <si>
    <t>ËW45DP2-C R</t>
  </si>
  <si>
    <t>DODÁVKA DVEŘÍ EW 45 DP2-C 800/1970</t>
  </si>
  <si>
    <t>-242161584</t>
  </si>
  <si>
    <t>1"BAT ÚLOŽIŠTĚ</t>
  </si>
  <si>
    <t>162</t>
  </si>
  <si>
    <t>766660717</t>
  </si>
  <si>
    <t>Montáž dveřních doplňků samozavírače na zárubeň ocelovou</t>
  </si>
  <si>
    <t>1457649281</t>
  </si>
  <si>
    <t>https://podminky.urs.cz/item/CS_URS_2022_01/766660717</t>
  </si>
  <si>
    <t>163</t>
  </si>
  <si>
    <t>54917265</t>
  </si>
  <si>
    <t>samozavírač dveří hydraulický K214 č.14 zlatá bronz</t>
  </si>
  <si>
    <t>1988619366</t>
  </si>
  <si>
    <t>164</t>
  </si>
  <si>
    <t>766660733</t>
  </si>
  <si>
    <t>Montáž dveřních doplňků dveřního kování bezpečnostního štítku s klikou</t>
  </si>
  <si>
    <t>2083639262</t>
  </si>
  <si>
    <t>https://podminky.urs.cz/item/CS_URS_2022_01/766660733</t>
  </si>
  <si>
    <t>1"BAT. ÚLOŽ</t>
  </si>
  <si>
    <t>165</t>
  </si>
  <si>
    <t>54914632</t>
  </si>
  <si>
    <t>kování dveřní vrchní kování bezpečnostní včetně štítu PZ 72 klika-klika F4 krytka</t>
  </si>
  <si>
    <t>-393112730</t>
  </si>
  <si>
    <t>166</t>
  </si>
  <si>
    <t>766694111</t>
  </si>
  <si>
    <t>Montáž ostatních truhlářských konstrukcí parapetních desek dřevěných nebo plastových šířky do 300 mm, délky do 1000 mm</t>
  </si>
  <si>
    <t>-1875928310</t>
  </si>
  <si>
    <t>https://podminky.urs.cz/item/CS_URS_2022_01/766694111</t>
  </si>
  <si>
    <t>6*0,95"OZ1"</t>
  </si>
  <si>
    <t>0,95*(6-4)"OZ3 BEZ JÍDELNY</t>
  </si>
  <si>
    <t>167</t>
  </si>
  <si>
    <t>766694112</t>
  </si>
  <si>
    <t>Montáž ostatních truhlářských konstrukcí parapetních desek dřevěných nebo plastových šířky do 300 mm, délky přes 1000 do 1600 mm</t>
  </si>
  <si>
    <t>794281787</t>
  </si>
  <si>
    <t>https://podminky.urs.cz/item/CS_URS_2022_01/766694112</t>
  </si>
  <si>
    <t>1,25*2"OZ 4</t>
  </si>
  <si>
    <t>168</t>
  </si>
  <si>
    <t>766694113</t>
  </si>
  <si>
    <t>Montáž ostatních truhlářských konstrukcí parapetních desek dřevěných nebo plastových šířky do 300 mm, délky přes 1600 do 2600 mm</t>
  </si>
  <si>
    <t>-785835786</t>
  </si>
  <si>
    <t>https://podminky.urs.cz/item/CS_URS_2022_01/766694113</t>
  </si>
  <si>
    <t>1,85*35"OZ3</t>
  </si>
  <si>
    <t>2,45*(25-11)"OZ5 BEZ JÍDELNY</t>
  </si>
  <si>
    <t>3,35"OZ6</t>
  </si>
  <si>
    <t>169</t>
  </si>
  <si>
    <t>60794101</t>
  </si>
  <si>
    <t>parapet dřevotřískový vnitřní povrch laminátový š 200mm</t>
  </si>
  <si>
    <t>1555236077</t>
  </si>
  <si>
    <t>7,6+2,5+102,4</t>
  </si>
  <si>
    <t>170</t>
  </si>
  <si>
    <t>998766202</t>
  </si>
  <si>
    <t>Přesun hmot pro konstrukce truhlářské stanovený procentní sazbou (%) z ceny vodorovná dopravní vzdálenost do 50 m v objektech výšky přes 6 do 12 m</t>
  </si>
  <si>
    <t>1582200788</t>
  </si>
  <si>
    <t>https://podminky.urs.cz/item/CS_URS_2022_01/998766202</t>
  </si>
  <si>
    <t>767</t>
  </si>
  <si>
    <t>Konstrukce zámečnické</t>
  </si>
  <si>
    <t>171</t>
  </si>
  <si>
    <t>767620118</t>
  </si>
  <si>
    <t>Montáž oken zdvojených z hliníkových nebo ocelových profilů na polyuretanovou pěnu pevných do zdiva, plochy přes 2,5 m2</t>
  </si>
  <si>
    <t>1702203541</t>
  </si>
  <si>
    <t>https://podminky.urs.cz/item/CS_URS_2022_01/767620118</t>
  </si>
  <si>
    <t>3,3*6"OZ6</t>
  </si>
  <si>
    <t>172</t>
  </si>
  <si>
    <t>ALFASR3</t>
  </si>
  <si>
    <t>HLINÍKOVÝ SLOUPKO PŘÍČKOVÝ FASÁDNÍ SYSTÉM S TI A PŘEDRUŠ TEP MOSTEM S TROJSKLEM, UW DO 0,9 WM2K, PLMNÉ, OZN OZ6 3300*6000 MM</t>
  </si>
  <si>
    <t>-141537961</t>
  </si>
  <si>
    <t>173</t>
  </si>
  <si>
    <t>767640112</t>
  </si>
  <si>
    <t>Montáž dveří ocelových nebo hliníkových vchodových jednokřídlových s nadsvětlíkem</t>
  </si>
  <si>
    <t>1638172235</t>
  </si>
  <si>
    <t>https://podminky.urs.cz/item/CS_URS_2022_01/767640112</t>
  </si>
  <si>
    <t>174</t>
  </si>
  <si>
    <t>OZ7</t>
  </si>
  <si>
    <t xml:space="preserve">DVOUKŘÍDLÉ ASYMETRICKÉ HLINÍKOVÉ DVEŘE S NADSVĚTLÍKEM OZN OZ7, ROZMĚR 1,5*3 VČ EL. VRÁTNÉHO. KOVÁNÍ, VLOŽKY </t>
  </si>
  <si>
    <t>1309349736</t>
  </si>
  <si>
    <t>175</t>
  </si>
  <si>
    <t>767661811</t>
  </si>
  <si>
    <t>Demontáž mříží pevných nebo otevíravých</t>
  </si>
  <si>
    <t>1610732570</t>
  </si>
  <si>
    <t>https://podminky.urs.cz/item/CS_URS_2022_01/767661811</t>
  </si>
  <si>
    <t>0,9*0,6*4"OZ1</t>
  </si>
  <si>
    <t>1,2*0,6 "OKNO VE SCHODIĚTI</t>
  </si>
  <si>
    <t>176</t>
  </si>
  <si>
    <t>767662110</t>
  </si>
  <si>
    <t>Montáž mříží pevných, připevněných šroubováním</t>
  </si>
  <si>
    <t>-536387591</t>
  </si>
  <si>
    <t>https://podminky.urs.cz/item/CS_URS_2022_01/767662110</t>
  </si>
  <si>
    <t>"na 2 okna v kanc oz2</t>
  </si>
  <si>
    <t>1,8*0,6*2</t>
  </si>
  <si>
    <t>177</t>
  </si>
  <si>
    <t>54912001</t>
  </si>
  <si>
    <t>mříž pro stavební otvory pevná</t>
  </si>
  <si>
    <t>-1771759780</t>
  </si>
  <si>
    <t>178</t>
  </si>
  <si>
    <t>767995113</t>
  </si>
  <si>
    <t>Montáž ostatních atypických zámečnických konstrukcí hmotnosti přes 10 do 20 kg</t>
  </si>
  <si>
    <t>kg</t>
  </si>
  <si>
    <t>-2087033100</t>
  </si>
  <si>
    <t>https://podminky.urs.cz/item/CS_URS_2022_01/767995113</t>
  </si>
  <si>
    <t>"ÚPRAVA SLOUPKŮ OPLOCENÍ U NOVÉ FASÁDY, ÚPRAVA BRANEK</t>
  </si>
  <si>
    <t>"ZPĚTNÁ MONTÁŽ PŘÍSTŘEŠKU NAD VSTUP</t>
  </si>
  <si>
    <t>179</t>
  </si>
  <si>
    <t>767996701</t>
  </si>
  <si>
    <t>Demontáž ostatních zámečnických konstrukcí o hmotnosti jednotlivých dílů řezáním do 50 kg</t>
  </si>
  <si>
    <t>56356018</t>
  </si>
  <si>
    <t>https://podminky.urs.cz/item/CS_URS_2022_01/767996701</t>
  </si>
  <si>
    <t>"DEMONTÁŽ SLOUPKŮ OPLOCENÍ A ČÁSTI OPLOCENÍ DOLEHAJÍCÍ NA FASÁDU</t>
  </si>
  <si>
    <t>180</t>
  </si>
  <si>
    <t>767996703</t>
  </si>
  <si>
    <t>Demontáž ostatních zámečnických konstrukcí o hmotnosti jednotlivých dílů řezáním přes 100 do 250 kg</t>
  </si>
  <si>
    <t>-1562192905</t>
  </si>
  <si>
    <t>https://podminky.urs.cz/item/CS_URS_2022_01/767996703</t>
  </si>
  <si>
    <t>150"PŘÍSTŘEŠEK NAD VSTUPEM</t>
  </si>
  <si>
    <t>181</t>
  </si>
  <si>
    <t>998767202</t>
  </si>
  <si>
    <t>Přesun hmot pro zámečnické konstrukce stanovený procentní sazbou (%) z ceny vodorovná dopravní vzdálenost do 50 m v objektech výšky přes 6 do 12 m</t>
  </si>
  <si>
    <t>2103137425</t>
  </si>
  <si>
    <t>https://podminky.urs.cz/item/CS_URS_2022_01/998767202</t>
  </si>
  <si>
    <t>777</t>
  </si>
  <si>
    <t>Podlahy lité</t>
  </si>
  <si>
    <t>182</t>
  </si>
  <si>
    <t>777111141</t>
  </si>
  <si>
    <t>Příprava podkladu před provedením litých podlah otryskání</t>
  </si>
  <si>
    <t>1047456303</t>
  </si>
  <si>
    <t>https://podminky.urs.cz/item/CS_URS_2022_01/777111141</t>
  </si>
  <si>
    <t xml:space="preserve">"ZÁSOBOVACÍ RAMPA" </t>
  </si>
  <si>
    <t>6,1*3,91+3*(0,9+1,8+1,2+1,8+0,6)</t>
  </si>
  <si>
    <t>183</t>
  </si>
  <si>
    <t>777121105</t>
  </si>
  <si>
    <t>Vyrovnání podkladu epoxidovou stěrkou plněnou pískem, tloušťky do 3 mm, plochy přes 1,0 m2</t>
  </si>
  <si>
    <t>1148683008</t>
  </si>
  <si>
    <t>https://podminky.urs.cz/item/CS_URS_2022_01/777121105</t>
  </si>
  <si>
    <t>184</t>
  </si>
  <si>
    <t>777121113</t>
  </si>
  <si>
    <t>Vyrovnání podkladu epoxidovou stěrkou plněnou pískem, tloušťky přes 3 do 5 mm, plochy přes 0,25 do 1,0 m2</t>
  </si>
  <si>
    <t>-460766906</t>
  </si>
  <si>
    <t>https://podminky.urs.cz/item/CS_URS_2022_01/777121113</t>
  </si>
  <si>
    <t>185</t>
  </si>
  <si>
    <t>777131101</t>
  </si>
  <si>
    <t>Penetrační nátěr podlahy epoxidový na podklad suchý a vyzrálý</t>
  </si>
  <si>
    <t>1822817453</t>
  </si>
  <si>
    <t>https://podminky.urs.cz/item/CS_URS_2022_01/777131101</t>
  </si>
  <si>
    <t>186</t>
  </si>
  <si>
    <t>777511105</t>
  </si>
  <si>
    <t>Krycí stěrka dekorativní epoxidová, tloušťky přes 2 do 3 mm</t>
  </si>
  <si>
    <t>474167235</t>
  </si>
  <si>
    <t>https://podminky.urs.cz/item/CS_URS_2022_01/777511105</t>
  </si>
  <si>
    <t>187</t>
  </si>
  <si>
    <t>777511107</t>
  </si>
  <si>
    <t>Krycí stěrka dekorativní polyuretanová, tloušťky protiskluzná úprava prosyp pískem</t>
  </si>
  <si>
    <t>-893113150</t>
  </si>
  <si>
    <t>https://podminky.urs.cz/item/CS_URS_2022_01/777511107</t>
  </si>
  <si>
    <t>188</t>
  </si>
  <si>
    <t>998777202</t>
  </si>
  <si>
    <t>Přesun hmot pro podlahy lité stanovený procentní sazbou (%) z ceny vodorovná dopravní vzdálenost do 50 m v objektech výšky přes 6 do 12 m</t>
  </si>
  <si>
    <t>70272666</t>
  </si>
  <si>
    <t>https://podminky.urs.cz/item/CS_URS_2022_01/998777202</t>
  </si>
  <si>
    <t>781</t>
  </si>
  <si>
    <t>Dokončovací práce - obklady</t>
  </si>
  <si>
    <t>189</t>
  </si>
  <si>
    <t>781473920</t>
  </si>
  <si>
    <t>Výměna keramické obkladačky lepené, velikosti přes 9 do 12 ks/m2</t>
  </si>
  <si>
    <t>-1532883271</t>
  </si>
  <si>
    <t>https://podminky.urs.cz/item/CS_URS_2022_01/781473920</t>
  </si>
  <si>
    <t>"ODHAD DOPLNĚNÍ OBKLADAČEK V MÍSTNOSTECH 1.NP S KERAMICKÝM OBKLADEM" 90</t>
  </si>
  <si>
    <t>190</t>
  </si>
  <si>
    <t>59761026</t>
  </si>
  <si>
    <t>obklad keramický hladký do 12ks/m2</t>
  </si>
  <si>
    <t>-638369509</t>
  </si>
  <si>
    <t>99/12</t>
  </si>
  <si>
    <t>8,25*1,1 'Přepočtené koeficientem množství</t>
  </si>
  <si>
    <t>191</t>
  </si>
  <si>
    <t>998781202</t>
  </si>
  <si>
    <t>Přesun hmot pro obklady keramické stanovený procentní sazbou (%) z ceny vodorovná dopravní vzdálenost do 50 m v objektech výšky přes 6 do 12 m</t>
  </si>
  <si>
    <t>-295652657</t>
  </si>
  <si>
    <t>https://podminky.urs.cz/item/CS_URS_2022_01/998781202</t>
  </si>
  <si>
    <t>783</t>
  </si>
  <si>
    <t>Dokončovací práce - nátěry</t>
  </si>
  <si>
    <t>192</t>
  </si>
  <si>
    <t>783314203</t>
  </si>
  <si>
    <t>Základní antikorozní nátěr zámečnických konstrukcí jednonásobný syntetický samozákladující</t>
  </si>
  <si>
    <t>-1880190927</t>
  </si>
  <si>
    <t>https://podminky.urs.cz/item/CS_URS_2022_01/783314203</t>
  </si>
  <si>
    <t>"ZÁRUBEŇ BATER. ÚLOŽ" 1</t>
  </si>
  <si>
    <t>193</t>
  </si>
  <si>
    <t>783315101</t>
  </si>
  <si>
    <t>Mezinátěr zámečnických konstrukcí jednonásobný syntetický standardní</t>
  </si>
  <si>
    <t>1938284169</t>
  </si>
  <si>
    <t>https://podminky.urs.cz/item/CS_URS_2022_01/783315101</t>
  </si>
  <si>
    <t>194</t>
  </si>
  <si>
    <t>783317101</t>
  </si>
  <si>
    <t>Krycí nátěr (email) zámečnických konstrukcí jednonásobný syntetický standardní</t>
  </si>
  <si>
    <t>1869182196</t>
  </si>
  <si>
    <t>https://podminky.urs.cz/item/CS_URS_2022_01/783317101</t>
  </si>
  <si>
    <t>195</t>
  </si>
  <si>
    <t>783933171</t>
  </si>
  <si>
    <t>Penetrační nátěr betonových podlah hrubých epoxidový</t>
  </si>
  <si>
    <t>2074020852</t>
  </si>
  <si>
    <t>https://podminky.urs.cz/item/CS_URS_2022_01/783933171</t>
  </si>
  <si>
    <t>"STŘECHA VZT " 2,55*1,7</t>
  </si>
  <si>
    <t>196</t>
  </si>
  <si>
    <t>783937163</t>
  </si>
  <si>
    <t>Krycí (uzavírací) nátěr betonových podlah dvojnásobný epoxidový rozpouštědlový</t>
  </si>
  <si>
    <t>607828323</t>
  </si>
  <si>
    <t>https://podminky.urs.cz/item/CS_URS_2022_01/783937163</t>
  </si>
  <si>
    <t>784</t>
  </si>
  <si>
    <t>Dokončovací práce - malby a tapety</t>
  </si>
  <si>
    <t>197</t>
  </si>
  <si>
    <t>784211101</t>
  </si>
  <si>
    <t>Malby z malířských směsí oděruvzdorných za mokra dvojnásobné, bílé za mokra oděruvzdorné výborně v místnostech výšky do 3,80 m</t>
  </si>
  <si>
    <t>-568727268</t>
  </si>
  <si>
    <t>https://podminky.urs.cz/item/CS_URS_2022_01/784211101</t>
  </si>
  <si>
    <t>"MALBA STĚN S OKNY"(42,72+18)*2*3,3*2*0,5</t>
  </si>
  <si>
    <t>"BATER. ÚLOŽIŠTĚ</t>
  </si>
  <si>
    <t>(2,58+1,38+2,65)*2*3,3+10,38</t>
  </si>
  <si>
    <t>786</t>
  </si>
  <si>
    <t>Dokončovací práce - čalounické úpravy</t>
  </si>
  <si>
    <t>198</t>
  </si>
  <si>
    <t>78601R5</t>
  </si>
  <si>
    <t>D+M SLUNOLAMU NAD OKNA 2.NP - HLINÍK, VYLOŽENÍ 1,2 M</t>
  </si>
  <si>
    <t>-144072551</t>
  </si>
  <si>
    <t>(42,72-0,36*2)*2</t>
  </si>
  <si>
    <t>199</t>
  </si>
  <si>
    <t>786614001</t>
  </si>
  <si>
    <t>Montáž venkovních rolet upevněných na rám okenního nebo dveřního otvoru nebo na ostění, ovládaných motorem, včetně horního boxu a vodících profilů, plochy do 4 m2</t>
  </si>
  <si>
    <t>-242096914</t>
  </si>
  <si>
    <t>https://podminky.urs.cz/item/CS_URS_2022_01/786614001</t>
  </si>
  <si>
    <t>"OZ3 2 KUSY 0,9*2,4" 2</t>
  </si>
  <si>
    <t>200</t>
  </si>
  <si>
    <t>NVA.0054324.URS</t>
  </si>
  <si>
    <t>roleta NEVA ZIP 100 ovládaná základním motorem, š 1000mm v 2400mm</t>
  </si>
  <si>
    <t>1580534193</t>
  </si>
  <si>
    <t>201</t>
  </si>
  <si>
    <t>786614003</t>
  </si>
  <si>
    <t>Montáž venkovních rolet upevněných na rám okenního nebo dveřního otvoru nebo na ostění, ovládaných motorem, včetně horního boxu a vodících profilů, plochy přes 4 do 6 m2</t>
  </si>
  <si>
    <t>2127146645</t>
  </si>
  <si>
    <t>https://podminky.urs.cz/item/CS_URS_2022_01/786614003</t>
  </si>
  <si>
    <t>" OKNO OZ5" 1</t>
  </si>
  <si>
    <t>202</t>
  </si>
  <si>
    <t>NVA.0054331.URS</t>
  </si>
  <si>
    <t>roleta NEVA ZIP 100 ovládaná základním motorem, š 2400mm v 2400mm</t>
  </si>
  <si>
    <t>-506409113</t>
  </si>
  <si>
    <t>HZS</t>
  </si>
  <si>
    <t>Hodinové zúčtovací sazby</t>
  </si>
  <si>
    <t>203</t>
  </si>
  <si>
    <t>HZS2122</t>
  </si>
  <si>
    <t>Hodinové zúčtovací sazby profesí PSV provádění stavebních konstrukcí truhlář odborný</t>
  </si>
  <si>
    <t>hod</t>
  </si>
  <si>
    <t>512</t>
  </si>
  <si>
    <t>921612414</t>
  </si>
  <si>
    <t>https://podminky.urs.cz/item/CS_URS_2022_01/HZS2122</t>
  </si>
  <si>
    <t>"DEMONTÁŽ, ÚPRAVA, ZPĚTNÁ MONTÁŽ KRYTŮ TĚLES ÚT V JÍDLENĚ 2 PRACOVNÍCI 5 DNŮ</t>
  </si>
  <si>
    <t>2*5*8,5</t>
  </si>
  <si>
    <t>204</t>
  </si>
  <si>
    <t>HZS2132</t>
  </si>
  <si>
    <t>Hodinové zúčtovací sazby profesí PSV provádění stavebních konstrukcí zámečník odborný</t>
  </si>
  <si>
    <t>-882145113</t>
  </si>
  <si>
    <t>https://podminky.urs.cz/item/CS_URS_2022_01/HZS2132</t>
  </si>
  <si>
    <t>"DEMONTÁŽ  A ZPĚTNÁ MONTÁŽ POŠTOVNÍ SCHRÁNKY" 0,5</t>
  </si>
  <si>
    <t>205</t>
  </si>
  <si>
    <t>HZS2232</t>
  </si>
  <si>
    <t>Hodinové zúčtovací sazby profesí PSV provádění stavebních instalací elektrikář odborný</t>
  </si>
  <si>
    <t>-947079011</t>
  </si>
  <si>
    <t>https://podminky.urs.cz/item/CS_URS_2022_01/HZS2232</t>
  </si>
  <si>
    <t>"DEONTÁŽ A ZPĚTNÁ MONTÁŽ SVĚTEL NA FASÁDĚ A ZVONKOVÉHO TABLA" 8</t>
  </si>
  <si>
    <t>VRN</t>
  </si>
  <si>
    <t>Vedlejší rozpočtové náklady</t>
  </si>
  <si>
    <t>VRN3</t>
  </si>
  <si>
    <t>Zařízení staveniště</t>
  </si>
  <si>
    <t>206</t>
  </si>
  <si>
    <t>030001000</t>
  </si>
  <si>
    <t>KČ</t>
  </si>
  <si>
    <t>1024</t>
  </si>
  <si>
    <t>1227069222</t>
  </si>
  <si>
    <t>https://podminky.urs.cz/item/CS_URS_2022_01/030001000</t>
  </si>
  <si>
    <t>02 - ELEKTROINSTALACE</t>
  </si>
  <si>
    <t>953993326</t>
  </si>
  <si>
    <t>Osazení bezpečnostní, orientační nebo informační tabulky plastové nebo smaltované přivrtáním na zdivo</t>
  </si>
  <si>
    <t>76117763</t>
  </si>
  <si>
    <t>https://podminky.urs.cz/item/CS_URS_2022_01/953993326</t>
  </si>
  <si>
    <t>1"INFORMAČNÍ TABULKA O FVE NA STŘEŠE</t>
  </si>
  <si>
    <t>73534564</t>
  </si>
  <si>
    <t>tabulka bezpečnostní smaltovaná symbol a text 150x210mm barevná</t>
  </si>
  <si>
    <t>2120785147</t>
  </si>
  <si>
    <t>74101</t>
  </si>
  <si>
    <t>D+M ELEKTROINSTALACE - VIZ SAMOSTATNÝ VÝKAZ VÝMĚR</t>
  </si>
  <si>
    <t>-1857021291</t>
  </si>
  <si>
    <t>SEZNAM FIGUR</t>
  </si>
  <si>
    <t>Výměra</t>
  </si>
  <si>
    <t xml:space="preserve"> 01</t>
  </si>
  <si>
    <t>Použití figury:</t>
  </si>
  <si>
    <t>Přikotvení tepelné izolace šrouby do betonu pro izolaci tl přes 60 do 100 mm</t>
  </si>
  <si>
    <t>Provedení povlakové krytiny střech přes 10° do 30° fólií položenou volně</t>
  </si>
  <si>
    <t>Provedení povlakové krytiny střech přes 10° do 30° ukotvení fólie talířovou hmoždinkou do polystyrenu nebo vlny</t>
  </si>
  <si>
    <t>Montáž kontaktního zateplení vnějších stěn lepením a mechanickým kotvením polystyrénových desek  do betonu a zdiva tl přes 120 do 160 mm</t>
  </si>
  <si>
    <t>Montáž lešení řadového trubkového lehkého s podlahami zatížení do 200 kg/m2 š od 0,6 do 0,9 m v do 10 m</t>
  </si>
  <si>
    <t>Příplatek k lešení řadovému trubkovému lehkému s podlahami š 0,9 m v 10 m za první a ZKD den použití</t>
  </si>
  <si>
    <t>Demontáž lešení řadového trubkového lehkého s podlahami zatížení do 200 kg/m2 š přes 0,6 do 0,9 m v do 10 m</t>
  </si>
  <si>
    <t>Montáž ochranné sítě z textilie z umělých vláken</t>
  </si>
  <si>
    <t>Příplatek k ochranné síti za první a ZKD den použití</t>
  </si>
  <si>
    <t>Demontáž ochranné sítě z textilie z umělých vláken</t>
  </si>
  <si>
    <t>Montáž kontaktního zateplení vnějších stěn lepením a mechanickým kotvením polystyrénových desek do betonu a zdiva tl přes 80 do 120 mm</t>
  </si>
  <si>
    <t>deska perimetrická fasádní soklová 150kPa λ=0,035 tl 100mm</t>
  </si>
  <si>
    <t>Přikotvení tepelné izolace šrouby do betonu pro izolaci tl přes 140 do 200 mm</t>
  </si>
  <si>
    <t>Montáž kontaktního zateplení vnějších podhledů lepením a mechanickým kotvením TI z minerální vlny s podélnou orientací do betonu a zdiva tl přes 120 do 160 mm</t>
  </si>
  <si>
    <t>TWINNER160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</si>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</sst>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2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20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5" fillId="0" borderId="12" xfId="0" applyNumberFormat="1" applyFont="1" applyBorder="1" applyAlignment="1">
      <alignment/>
    </xf>
    <xf numFmtId="166" fontId="35" fillId="0" borderId="13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3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38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40" fillId="0" borderId="22" xfId="0" applyFont="1" applyBorder="1" applyAlignment="1" applyProtection="1">
      <alignment horizontal="center" vertical="center"/>
      <protection locked="0"/>
    </xf>
    <xf numFmtId="49" fontId="40" fillId="0" borderId="22" xfId="0" applyNumberFormat="1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left" vertical="center" wrapText="1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167" fontId="40" fillId="0" borderId="22" xfId="0" applyNumberFormat="1" applyFont="1" applyBorder="1" applyAlignment="1" applyProtection="1">
      <alignment vertical="center"/>
      <protection locked="0"/>
    </xf>
    <xf numFmtId="4" fontId="40" fillId="3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 locked="0"/>
    </xf>
    <xf numFmtId="0" fontId="41" fillId="0" borderId="3" xfId="0" applyFont="1" applyBorder="1" applyAlignment="1">
      <alignment vertical="center"/>
    </xf>
    <xf numFmtId="0" fontId="40" fillId="3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>
      <alignment horizontal="center" vertical="center"/>
    </xf>
    <xf numFmtId="167" fontId="24" fillId="3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2" xfId="0" applyFont="1" applyBorder="1" applyAlignment="1">
      <alignment horizontal="left" vertical="center"/>
    </xf>
    <xf numFmtId="167" fontId="42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7162" TargetMode="External" /><Relationship Id="rId2" Type="http://schemas.openxmlformats.org/officeDocument/2006/relationships/hyperlink" Target="https://podminky.urs.cz/item/CS_URS_2022_01/113107177" TargetMode="External" /><Relationship Id="rId3" Type="http://schemas.openxmlformats.org/officeDocument/2006/relationships/hyperlink" Target="https://podminky.urs.cz/item/CS_URS_2022_01/113107321" TargetMode="External" /><Relationship Id="rId4" Type="http://schemas.openxmlformats.org/officeDocument/2006/relationships/hyperlink" Target="https://podminky.urs.cz/item/CS_URS_2022_01/113107337" TargetMode="External" /><Relationship Id="rId5" Type="http://schemas.openxmlformats.org/officeDocument/2006/relationships/hyperlink" Target="https://podminky.urs.cz/item/CS_URS_2022_01/132151102" TargetMode="External" /><Relationship Id="rId6" Type="http://schemas.openxmlformats.org/officeDocument/2006/relationships/hyperlink" Target="https://podminky.urs.cz/item/CS_URS_2022_01/174151101" TargetMode="External" /><Relationship Id="rId7" Type="http://schemas.openxmlformats.org/officeDocument/2006/relationships/hyperlink" Target="https://podminky.urs.cz/item/CS_URS_2022_01/310278842" TargetMode="External" /><Relationship Id="rId8" Type="http://schemas.openxmlformats.org/officeDocument/2006/relationships/hyperlink" Target="https://podminky.urs.cz/item/CS_URS_2022_01/317142422" TargetMode="External" /><Relationship Id="rId9" Type="http://schemas.openxmlformats.org/officeDocument/2006/relationships/hyperlink" Target="https://podminky.urs.cz/item/CS_URS_2022_01/340271045" TargetMode="External" /><Relationship Id="rId10" Type="http://schemas.openxmlformats.org/officeDocument/2006/relationships/hyperlink" Target="https://podminky.urs.cz/item/CS_URS_2022_01/342272225" TargetMode="External" /><Relationship Id="rId11" Type="http://schemas.openxmlformats.org/officeDocument/2006/relationships/hyperlink" Target="https://podminky.urs.cz/item/CS_URS_2022_01/342291111" TargetMode="External" /><Relationship Id="rId12" Type="http://schemas.openxmlformats.org/officeDocument/2006/relationships/hyperlink" Target="https://podminky.urs.cz/item/CS_URS_2022_01/342291121" TargetMode="External" /><Relationship Id="rId13" Type="http://schemas.openxmlformats.org/officeDocument/2006/relationships/hyperlink" Target="https://podminky.urs.cz/item/CS_URS_2022_01/564760101" TargetMode="External" /><Relationship Id="rId14" Type="http://schemas.openxmlformats.org/officeDocument/2006/relationships/hyperlink" Target="https://podminky.urs.cz/item/CS_URS_2022_01/564771111" TargetMode="External" /><Relationship Id="rId15" Type="http://schemas.openxmlformats.org/officeDocument/2006/relationships/hyperlink" Target="https://podminky.urs.cz/item/CS_URS_2022_01/573211109" TargetMode="External" /><Relationship Id="rId16" Type="http://schemas.openxmlformats.org/officeDocument/2006/relationships/hyperlink" Target="https://podminky.urs.cz/item/CS_URS_2022_01/577143111" TargetMode="External" /><Relationship Id="rId17" Type="http://schemas.openxmlformats.org/officeDocument/2006/relationships/hyperlink" Target="https://podminky.urs.cz/item/CS_URS_2022_01/612142001" TargetMode="External" /><Relationship Id="rId18" Type="http://schemas.openxmlformats.org/officeDocument/2006/relationships/hyperlink" Target="https://podminky.urs.cz/item/CS_URS_2022_01/612315221" TargetMode="External" /><Relationship Id="rId19" Type="http://schemas.openxmlformats.org/officeDocument/2006/relationships/hyperlink" Target="https://podminky.urs.cz/item/CS_URS_2022_01/612315222" TargetMode="External" /><Relationship Id="rId20" Type="http://schemas.openxmlformats.org/officeDocument/2006/relationships/hyperlink" Target="https://podminky.urs.cz/item/CS_URS_2022_01/612315223" TargetMode="External" /><Relationship Id="rId21" Type="http://schemas.openxmlformats.org/officeDocument/2006/relationships/hyperlink" Target="https://podminky.urs.cz/item/CS_URS_2022_01/612321131" TargetMode="External" /><Relationship Id="rId22" Type="http://schemas.openxmlformats.org/officeDocument/2006/relationships/hyperlink" Target="https://podminky.urs.cz/item/CS_URS_2022_01/612325302" TargetMode="External" /><Relationship Id="rId23" Type="http://schemas.openxmlformats.org/officeDocument/2006/relationships/hyperlink" Target="https://podminky.urs.cz/item/CS_URS_2022_01/619991011" TargetMode="External" /><Relationship Id="rId24" Type="http://schemas.openxmlformats.org/officeDocument/2006/relationships/hyperlink" Target="https://podminky.urs.cz/item/CS_URS_2022_01/619995001" TargetMode="External" /><Relationship Id="rId25" Type="http://schemas.openxmlformats.org/officeDocument/2006/relationships/hyperlink" Target="https://podminky.urs.cz/item/CS_URS_2022_01/621221031" TargetMode="External" /><Relationship Id="rId26" Type="http://schemas.openxmlformats.org/officeDocument/2006/relationships/hyperlink" Target="https://podminky.urs.cz/item/CS_URS_2022_01/622131121" TargetMode="External" /><Relationship Id="rId27" Type="http://schemas.openxmlformats.org/officeDocument/2006/relationships/hyperlink" Target="https://podminky.urs.cz/item/CS_URS_2022_01/622143001" TargetMode="External" /><Relationship Id="rId28" Type="http://schemas.openxmlformats.org/officeDocument/2006/relationships/hyperlink" Target="https://podminky.urs.cz/item/CS_URS_2022_01/622143003" TargetMode="External" /><Relationship Id="rId29" Type="http://schemas.openxmlformats.org/officeDocument/2006/relationships/hyperlink" Target="https://podminky.urs.cz/item/CS_URS_2022_01/622143004" TargetMode="External" /><Relationship Id="rId30" Type="http://schemas.openxmlformats.org/officeDocument/2006/relationships/hyperlink" Target="https://podminky.urs.cz/item/CS_URS_2022_01/622211021" TargetMode="External" /><Relationship Id="rId31" Type="http://schemas.openxmlformats.org/officeDocument/2006/relationships/hyperlink" Target="https://podminky.urs.cz/item/CS_URS_2022_01/622211031" TargetMode="External" /><Relationship Id="rId32" Type="http://schemas.openxmlformats.org/officeDocument/2006/relationships/hyperlink" Target="https://podminky.urs.cz/item/CS_URS_2022_01/622222051" TargetMode="External" /><Relationship Id="rId33" Type="http://schemas.openxmlformats.org/officeDocument/2006/relationships/hyperlink" Target="https://podminky.urs.cz/item/CS_URS_2022_01/622252001" TargetMode="External" /><Relationship Id="rId34" Type="http://schemas.openxmlformats.org/officeDocument/2006/relationships/hyperlink" Target="https://podminky.urs.cz/item/CS_URS_2022_01/622331121" TargetMode="External" /><Relationship Id="rId35" Type="http://schemas.openxmlformats.org/officeDocument/2006/relationships/hyperlink" Target="https://podminky.urs.cz/item/CS_URS_2022_01/622331191" TargetMode="External" /><Relationship Id="rId36" Type="http://schemas.openxmlformats.org/officeDocument/2006/relationships/hyperlink" Target="https://podminky.urs.cz/item/CS_URS_2022_01/622511112" TargetMode="External" /><Relationship Id="rId37" Type="http://schemas.openxmlformats.org/officeDocument/2006/relationships/hyperlink" Target="https://podminky.urs.cz/item/CS_URS_2022_01/622531022" TargetMode="External" /><Relationship Id="rId38" Type="http://schemas.openxmlformats.org/officeDocument/2006/relationships/hyperlink" Target="https://podminky.urs.cz/item/CS_URS_2022_01/629991012" TargetMode="External" /><Relationship Id="rId39" Type="http://schemas.openxmlformats.org/officeDocument/2006/relationships/hyperlink" Target="https://podminky.urs.cz/item/CS_URS_2022_01/637121113" TargetMode="External" /><Relationship Id="rId40" Type="http://schemas.openxmlformats.org/officeDocument/2006/relationships/hyperlink" Target="https://podminky.urs.cz/item/CS_URS_2022_01/637211411" TargetMode="External" /><Relationship Id="rId41" Type="http://schemas.openxmlformats.org/officeDocument/2006/relationships/hyperlink" Target="https://podminky.urs.cz/item/CS_URS_2022_01/642945111" TargetMode="External" /><Relationship Id="rId42" Type="http://schemas.openxmlformats.org/officeDocument/2006/relationships/hyperlink" Target="https://podminky.urs.cz/item/CS_URS_2022_01/871270310" TargetMode="External" /><Relationship Id="rId43" Type="http://schemas.openxmlformats.org/officeDocument/2006/relationships/hyperlink" Target="https://podminky.urs.cz/item/CS_URS_2022_01/895941302" TargetMode="External" /><Relationship Id="rId44" Type="http://schemas.openxmlformats.org/officeDocument/2006/relationships/hyperlink" Target="https://podminky.urs.cz/item/CS_URS_2022_01/895941312" TargetMode="External" /><Relationship Id="rId45" Type="http://schemas.openxmlformats.org/officeDocument/2006/relationships/hyperlink" Target="https://podminky.urs.cz/item/CS_URS_2022_01/895941321" TargetMode="External" /><Relationship Id="rId46" Type="http://schemas.openxmlformats.org/officeDocument/2006/relationships/hyperlink" Target="https://podminky.urs.cz/item/CS_URS_2022_01/895941351" TargetMode="External" /><Relationship Id="rId47" Type="http://schemas.openxmlformats.org/officeDocument/2006/relationships/hyperlink" Target="https://podminky.urs.cz/item/CS_URS_2022_01/899232111" TargetMode="External" /><Relationship Id="rId48" Type="http://schemas.openxmlformats.org/officeDocument/2006/relationships/hyperlink" Target="https://podminky.urs.cz/item/CS_URS_2022_01/916131213" TargetMode="External" /><Relationship Id="rId49" Type="http://schemas.openxmlformats.org/officeDocument/2006/relationships/hyperlink" Target="https://podminky.urs.cz/item/CS_URS_2022_01/916231213" TargetMode="External" /><Relationship Id="rId50" Type="http://schemas.openxmlformats.org/officeDocument/2006/relationships/hyperlink" Target="https://podminky.urs.cz/item/CS_URS_2022_01/919732211" TargetMode="External" /><Relationship Id="rId51" Type="http://schemas.openxmlformats.org/officeDocument/2006/relationships/hyperlink" Target="https://podminky.urs.cz/item/CS_URS_2022_01/935113211" TargetMode="External" /><Relationship Id="rId52" Type="http://schemas.openxmlformats.org/officeDocument/2006/relationships/hyperlink" Target="https://podminky.urs.cz/item/CS_URS_2022_01/941111111" TargetMode="External" /><Relationship Id="rId53" Type="http://schemas.openxmlformats.org/officeDocument/2006/relationships/hyperlink" Target="https://podminky.urs.cz/item/CS_URS_2022_01/941111211" TargetMode="External" /><Relationship Id="rId54" Type="http://schemas.openxmlformats.org/officeDocument/2006/relationships/hyperlink" Target="https://podminky.urs.cz/item/CS_URS_2022_01/941111811" TargetMode="External" /><Relationship Id="rId55" Type="http://schemas.openxmlformats.org/officeDocument/2006/relationships/hyperlink" Target="https://podminky.urs.cz/item/CS_URS_2022_01/944511111" TargetMode="External" /><Relationship Id="rId56" Type="http://schemas.openxmlformats.org/officeDocument/2006/relationships/hyperlink" Target="https://podminky.urs.cz/item/CS_URS_2022_01/944511211" TargetMode="External" /><Relationship Id="rId57" Type="http://schemas.openxmlformats.org/officeDocument/2006/relationships/hyperlink" Target="https://podminky.urs.cz/item/CS_URS_2022_01/944511811" TargetMode="External" /><Relationship Id="rId58" Type="http://schemas.openxmlformats.org/officeDocument/2006/relationships/hyperlink" Target="https://podminky.urs.cz/item/CS_URS_2022_01/944711113" TargetMode="External" /><Relationship Id="rId59" Type="http://schemas.openxmlformats.org/officeDocument/2006/relationships/hyperlink" Target="https://podminky.urs.cz/item/CS_URS_2022_01/944711213" TargetMode="External" /><Relationship Id="rId60" Type="http://schemas.openxmlformats.org/officeDocument/2006/relationships/hyperlink" Target="https://podminky.urs.cz/item/CS_URS_2022_01/944711813" TargetMode="External" /><Relationship Id="rId61" Type="http://schemas.openxmlformats.org/officeDocument/2006/relationships/hyperlink" Target="https://podminky.urs.cz/item/CS_URS_2022_01/949101111" TargetMode="External" /><Relationship Id="rId62" Type="http://schemas.openxmlformats.org/officeDocument/2006/relationships/hyperlink" Target="https://podminky.urs.cz/item/CS_URS_2022_01/949101112" TargetMode="External" /><Relationship Id="rId63" Type="http://schemas.openxmlformats.org/officeDocument/2006/relationships/hyperlink" Target="https://podminky.urs.cz/item/CS_URS_2022_01/952901111" TargetMode="External" /><Relationship Id="rId64" Type="http://schemas.openxmlformats.org/officeDocument/2006/relationships/hyperlink" Target="https://podminky.urs.cz/item/CS_URS_2022_01/953941210" TargetMode="External" /><Relationship Id="rId65" Type="http://schemas.openxmlformats.org/officeDocument/2006/relationships/hyperlink" Target="https://podminky.urs.cz/item/CS_URS_2022_01/963042819" TargetMode="External" /><Relationship Id="rId66" Type="http://schemas.openxmlformats.org/officeDocument/2006/relationships/hyperlink" Target="https://podminky.urs.cz/item/CS_URS_2022_01/968062374" TargetMode="External" /><Relationship Id="rId67" Type="http://schemas.openxmlformats.org/officeDocument/2006/relationships/hyperlink" Target="https://podminky.urs.cz/item/CS_URS_2022_01/968062375" TargetMode="External" /><Relationship Id="rId68" Type="http://schemas.openxmlformats.org/officeDocument/2006/relationships/hyperlink" Target="https://podminky.urs.cz/item/CS_URS_2022_01/968062376" TargetMode="External" /><Relationship Id="rId69" Type="http://schemas.openxmlformats.org/officeDocument/2006/relationships/hyperlink" Target="https://podminky.urs.cz/item/CS_URS_2022_01/968062377" TargetMode="External" /><Relationship Id="rId70" Type="http://schemas.openxmlformats.org/officeDocument/2006/relationships/hyperlink" Target="https://podminky.urs.cz/item/CS_URS_2022_01/968062456" TargetMode="External" /><Relationship Id="rId71" Type="http://schemas.openxmlformats.org/officeDocument/2006/relationships/hyperlink" Target="https://podminky.urs.cz/item/CS_URS_2022_01/968072361" TargetMode="External" /><Relationship Id="rId72" Type="http://schemas.openxmlformats.org/officeDocument/2006/relationships/hyperlink" Target="https://podminky.urs.cz/item/CS_URS_2022_01/978036181" TargetMode="External" /><Relationship Id="rId73" Type="http://schemas.openxmlformats.org/officeDocument/2006/relationships/hyperlink" Target="https://podminky.urs.cz/item/CS_URS_2022_01/997013112" TargetMode="External" /><Relationship Id="rId74" Type="http://schemas.openxmlformats.org/officeDocument/2006/relationships/hyperlink" Target="https://podminky.urs.cz/item/CS_URS_2022_01/997013501" TargetMode="External" /><Relationship Id="rId75" Type="http://schemas.openxmlformats.org/officeDocument/2006/relationships/hyperlink" Target="https://podminky.urs.cz/item/CS_URS_2022_01/997013509" TargetMode="External" /><Relationship Id="rId76" Type="http://schemas.openxmlformats.org/officeDocument/2006/relationships/hyperlink" Target="https://podminky.urs.cz/item/CS_URS_2022_01/997013609" TargetMode="External" /><Relationship Id="rId77" Type="http://schemas.openxmlformats.org/officeDocument/2006/relationships/hyperlink" Target="https://podminky.urs.cz/item/CS_URS_2022_01/998011002" TargetMode="External" /><Relationship Id="rId78" Type="http://schemas.openxmlformats.org/officeDocument/2006/relationships/hyperlink" Target="https://podminky.urs.cz/item/CS_URS_2022_01/712341559" TargetMode="External" /><Relationship Id="rId79" Type="http://schemas.openxmlformats.org/officeDocument/2006/relationships/hyperlink" Target="https://podminky.urs.cz/item/CS_URS_2022_01/712363352" TargetMode="External" /><Relationship Id="rId80" Type="http://schemas.openxmlformats.org/officeDocument/2006/relationships/hyperlink" Target="https://podminky.urs.cz/item/CS_URS_2022_01/712363353" TargetMode="External" /><Relationship Id="rId81" Type="http://schemas.openxmlformats.org/officeDocument/2006/relationships/hyperlink" Target="https://podminky.urs.cz/item/CS_URS_2022_01/712363358" TargetMode="External" /><Relationship Id="rId82" Type="http://schemas.openxmlformats.org/officeDocument/2006/relationships/hyperlink" Target="https://podminky.urs.cz/item/CS_URS_2022_01/712461701" TargetMode="External" /><Relationship Id="rId83" Type="http://schemas.openxmlformats.org/officeDocument/2006/relationships/hyperlink" Target="https://podminky.urs.cz/item/CS_URS_2022_01/712463101" TargetMode="External" /><Relationship Id="rId84" Type="http://schemas.openxmlformats.org/officeDocument/2006/relationships/hyperlink" Target="https://podminky.urs.cz/item/CS_URS_2022_01/998712202" TargetMode="External" /><Relationship Id="rId85" Type="http://schemas.openxmlformats.org/officeDocument/2006/relationships/hyperlink" Target="https://podminky.urs.cz/item/CS_URS_2022_01/713131143" TargetMode="External" /><Relationship Id="rId86" Type="http://schemas.openxmlformats.org/officeDocument/2006/relationships/hyperlink" Target="https://podminky.urs.cz/item/CS_URS_2022_01/713141223" TargetMode="External" /><Relationship Id="rId87" Type="http://schemas.openxmlformats.org/officeDocument/2006/relationships/hyperlink" Target="https://podminky.urs.cz/item/CS_URS_2022_01/713141243" TargetMode="External" /><Relationship Id="rId88" Type="http://schemas.openxmlformats.org/officeDocument/2006/relationships/hyperlink" Target="https://podminky.urs.cz/item/CS_URS_2022_01/998713202" TargetMode="External" /><Relationship Id="rId89" Type="http://schemas.openxmlformats.org/officeDocument/2006/relationships/hyperlink" Target="https://podminky.urs.cz/item/CS_URS_2022_01/721239114" TargetMode="External" /><Relationship Id="rId90" Type="http://schemas.openxmlformats.org/officeDocument/2006/relationships/hyperlink" Target="https://podminky.urs.cz/item/CS_URS_2022_01/998721202" TargetMode="External" /><Relationship Id="rId91" Type="http://schemas.openxmlformats.org/officeDocument/2006/relationships/hyperlink" Target="https://podminky.urs.cz/item/CS_URS_2022_01/741421811" TargetMode="External" /><Relationship Id="rId92" Type="http://schemas.openxmlformats.org/officeDocument/2006/relationships/hyperlink" Target="https://podminky.urs.cz/item/CS_URS_2022_01/741421821" TargetMode="External" /><Relationship Id="rId93" Type="http://schemas.openxmlformats.org/officeDocument/2006/relationships/hyperlink" Target="https://podminky.urs.cz/item/CS_URS_2022_01/741421845" TargetMode="External" /><Relationship Id="rId94" Type="http://schemas.openxmlformats.org/officeDocument/2006/relationships/hyperlink" Target="https://podminky.urs.cz/item/CS_URS_2022_01/741421871" TargetMode="External" /><Relationship Id="rId95" Type="http://schemas.openxmlformats.org/officeDocument/2006/relationships/hyperlink" Target="https://podminky.urs.cz/item/CS_URS_2022_01/741920304" TargetMode="External" /><Relationship Id="rId96" Type="http://schemas.openxmlformats.org/officeDocument/2006/relationships/hyperlink" Target="https://podminky.urs.cz/item/CS_URS_2022_01/751311095" TargetMode="External" /><Relationship Id="rId97" Type="http://schemas.openxmlformats.org/officeDocument/2006/relationships/hyperlink" Target="https://podminky.urs.cz/item/CS_URS_2022_01/751311119" TargetMode="External" /><Relationship Id="rId98" Type="http://schemas.openxmlformats.org/officeDocument/2006/relationships/hyperlink" Target="https://podminky.urs.cz/item/CS_URS_2022_01/751511022" TargetMode="External" /><Relationship Id="rId99" Type="http://schemas.openxmlformats.org/officeDocument/2006/relationships/hyperlink" Target="https://podminky.urs.cz/item/CS_URS_2022_01/762361313" TargetMode="External" /><Relationship Id="rId100" Type="http://schemas.openxmlformats.org/officeDocument/2006/relationships/hyperlink" Target="https://podminky.urs.cz/item/CS_URS_2022_01/998762202" TargetMode="External" /><Relationship Id="rId101" Type="http://schemas.openxmlformats.org/officeDocument/2006/relationships/hyperlink" Target="https://podminky.urs.cz/item/CS_URS_2022_01/764002801" TargetMode="External" /><Relationship Id="rId102" Type="http://schemas.openxmlformats.org/officeDocument/2006/relationships/hyperlink" Target="https://podminky.urs.cz/item/CS_URS_2022_01/764002821" TargetMode="External" /><Relationship Id="rId103" Type="http://schemas.openxmlformats.org/officeDocument/2006/relationships/hyperlink" Target="https://podminky.urs.cz/item/CS_URS_2022_01/764002841" TargetMode="External" /><Relationship Id="rId104" Type="http://schemas.openxmlformats.org/officeDocument/2006/relationships/hyperlink" Target="https://podminky.urs.cz/item/CS_URS_2022_01/764002851" TargetMode="External" /><Relationship Id="rId105" Type="http://schemas.openxmlformats.org/officeDocument/2006/relationships/hyperlink" Target="https://podminky.urs.cz/item/CS_URS_2022_01/764002871" TargetMode="External" /><Relationship Id="rId106" Type="http://schemas.openxmlformats.org/officeDocument/2006/relationships/hyperlink" Target="https://podminky.urs.cz/item/CS_URS_2022_01/764004801" TargetMode="External" /><Relationship Id="rId107" Type="http://schemas.openxmlformats.org/officeDocument/2006/relationships/hyperlink" Target="https://podminky.urs.cz/item/CS_URS_2022_01/764004861" TargetMode="External" /><Relationship Id="rId108" Type="http://schemas.openxmlformats.org/officeDocument/2006/relationships/hyperlink" Target="https://podminky.urs.cz/item/CS_URS_2022_01/764011614" TargetMode="External" /><Relationship Id="rId109" Type="http://schemas.openxmlformats.org/officeDocument/2006/relationships/hyperlink" Target="https://podminky.urs.cz/item/CS_URS_2022_01/764212406" TargetMode="External" /><Relationship Id="rId110" Type="http://schemas.openxmlformats.org/officeDocument/2006/relationships/hyperlink" Target="https://podminky.urs.cz/item/CS_URS_2022_01/764216603" TargetMode="External" /><Relationship Id="rId111" Type="http://schemas.openxmlformats.org/officeDocument/2006/relationships/hyperlink" Target="https://podminky.urs.cz/item/CS_URS_2022_01/764216604" TargetMode="External" /><Relationship Id="rId112" Type="http://schemas.openxmlformats.org/officeDocument/2006/relationships/hyperlink" Target="https://podminky.urs.cz/item/CS_URS_2022_01/764511602" TargetMode="External" /><Relationship Id="rId113" Type="http://schemas.openxmlformats.org/officeDocument/2006/relationships/hyperlink" Target="https://podminky.urs.cz/item/CS_URS_2022_01/764518623" TargetMode="External" /><Relationship Id="rId114" Type="http://schemas.openxmlformats.org/officeDocument/2006/relationships/hyperlink" Target="https://podminky.urs.cz/item/CS_URS_2022_01/998764202" TargetMode="External" /><Relationship Id="rId115" Type="http://schemas.openxmlformats.org/officeDocument/2006/relationships/hyperlink" Target="https://podminky.urs.cz/item/CS_URS_2022_01/766622125" TargetMode="External" /><Relationship Id="rId116" Type="http://schemas.openxmlformats.org/officeDocument/2006/relationships/hyperlink" Target="https://podminky.urs.cz/item/CS_URS_2022_01/766622132" TargetMode="External" /><Relationship Id="rId117" Type="http://schemas.openxmlformats.org/officeDocument/2006/relationships/hyperlink" Target="https://podminky.urs.cz/item/CS_URS_2022_01/766629214" TargetMode="External" /><Relationship Id="rId118" Type="http://schemas.openxmlformats.org/officeDocument/2006/relationships/hyperlink" Target="https://podminky.urs.cz/item/CS_URS_2022_01/766660161" TargetMode="External" /><Relationship Id="rId119" Type="http://schemas.openxmlformats.org/officeDocument/2006/relationships/hyperlink" Target="https://podminky.urs.cz/item/CS_URS_2022_01/766660717" TargetMode="External" /><Relationship Id="rId120" Type="http://schemas.openxmlformats.org/officeDocument/2006/relationships/hyperlink" Target="https://podminky.urs.cz/item/CS_URS_2022_01/766660733" TargetMode="External" /><Relationship Id="rId121" Type="http://schemas.openxmlformats.org/officeDocument/2006/relationships/hyperlink" Target="https://podminky.urs.cz/item/CS_URS_2022_01/766694111" TargetMode="External" /><Relationship Id="rId122" Type="http://schemas.openxmlformats.org/officeDocument/2006/relationships/hyperlink" Target="https://podminky.urs.cz/item/CS_URS_2022_01/766694112" TargetMode="External" /><Relationship Id="rId123" Type="http://schemas.openxmlformats.org/officeDocument/2006/relationships/hyperlink" Target="https://podminky.urs.cz/item/CS_URS_2022_01/766694113" TargetMode="External" /><Relationship Id="rId124" Type="http://schemas.openxmlformats.org/officeDocument/2006/relationships/hyperlink" Target="https://podminky.urs.cz/item/CS_URS_2022_01/998766202" TargetMode="External" /><Relationship Id="rId125" Type="http://schemas.openxmlformats.org/officeDocument/2006/relationships/hyperlink" Target="https://podminky.urs.cz/item/CS_URS_2022_01/767620118" TargetMode="External" /><Relationship Id="rId126" Type="http://schemas.openxmlformats.org/officeDocument/2006/relationships/hyperlink" Target="https://podminky.urs.cz/item/CS_URS_2022_01/767640112" TargetMode="External" /><Relationship Id="rId127" Type="http://schemas.openxmlformats.org/officeDocument/2006/relationships/hyperlink" Target="https://podminky.urs.cz/item/CS_URS_2022_01/767661811" TargetMode="External" /><Relationship Id="rId128" Type="http://schemas.openxmlformats.org/officeDocument/2006/relationships/hyperlink" Target="https://podminky.urs.cz/item/CS_URS_2022_01/767662110" TargetMode="External" /><Relationship Id="rId129" Type="http://schemas.openxmlformats.org/officeDocument/2006/relationships/hyperlink" Target="https://podminky.urs.cz/item/CS_URS_2022_01/767995113" TargetMode="External" /><Relationship Id="rId130" Type="http://schemas.openxmlformats.org/officeDocument/2006/relationships/hyperlink" Target="https://podminky.urs.cz/item/CS_URS_2022_01/767996701" TargetMode="External" /><Relationship Id="rId131" Type="http://schemas.openxmlformats.org/officeDocument/2006/relationships/hyperlink" Target="https://podminky.urs.cz/item/CS_URS_2022_01/767996703" TargetMode="External" /><Relationship Id="rId132" Type="http://schemas.openxmlformats.org/officeDocument/2006/relationships/hyperlink" Target="https://podminky.urs.cz/item/CS_URS_2022_01/998767202" TargetMode="External" /><Relationship Id="rId133" Type="http://schemas.openxmlformats.org/officeDocument/2006/relationships/hyperlink" Target="https://podminky.urs.cz/item/CS_URS_2022_01/777111141" TargetMode="External" /><Relationship Id="rId134" Type="http://schemas.openxmlformats.org/officeDocument/2006/relationships/hyperlink" Target="https://podminky.urs.cz/item/CS_URS_2022_01/777121105" TargetMode="External" /><Relationship Id="rId135" Type="http://schemas.openxmlformats.org/officeDocument/2006/relationships/hyperlink" Target="https://podminky.urs.cz/item/CS_URS_2022_01/777121113" TargetMode="External" /><Relationship Id="rId136" Type="http://schemas.openxmlformats.org/officeDocument/2006/relationships/hyperlink" Target="https://podminky.urs.cz/item/CS_URS_2022_01/777131101" TargetMode="External" /><Relationship Id="rId137" Type="http://schemas.openxmlformats.org/officeDocument/2006/relationships/hyperlink" Target="https://podminky.urs.cz/item/CS_URS_2022_01/777511105" TargetMode="External" /><Relationship Id="rId138" Type="http://schemas.openxmlformats.org/officeDocument/2006/relationships/hyperlink" Target="https://podminky.urs.cz/item/CS_URS_2022_01/777511107" TargetMode="External" /><Relationship Id="rId139" Type="http://schemas.openxmlformats.org/officeDocument/2006/relationships/hyperlink" Target="https://podminky.urs.cz/item/CS_URS_2022_01/998777202" TargetMode="External" /><Relationship Id="rId140" Type="http://schemas.openxmlformats.org/officeDocument/2006/relationships/hyperlink" Target="https://podminky.urs.cz/item/CS_URS_2022_01/781473920" TargetMode="External" /><Relationship Id="rId141" Type="http://schemas.openxmlformats.org/officeDocument/2006/relationships/hyperlink" Target="https://podminky.urs.cz/item/CS_URS_2022_01/998781202" TargetMode="External" /><Relationship Id="rId142" Type="http://schemas.openxmlformats.org/officeDocument/2006/relationships/hyperlink" Target="https://podminky.urs.cz/item/CS_URS_2022_01/783314203" TargetMode="External" /><Relationship Id="rId143" Type="http://schemas.openxmlformats.org/officeDocument/2006/relationships/hyperlink" Target="https://podminky.urs.cz/item/CS_URS_2022_01/783315101" TargetMode="External" /><Relationship Id="rId144" Type="http://schemas.openxmlformats.org/officeDocument/2006/relationships/hyperlink" Target="https://podminky.urs.cz/item/CS_URS_2022_01/783317101" TargetMode="External" /><Relationship Id="rId145" Type="http://schemas.openxmlformats.org/officeDocument/2006/relationships/hyperlink" Target="https://podminky.urs.cz/item/CS_URS_2022_01/783933171" TargetMode="External" /><Relationship Id="rId146" Type="http://schemas.openxmlformats.org/officeDocument/2006/relationships/hyperlink" Target="https://podminky.urs.cz/item/CS_URS_2022_01/783937163" TargetMode="External" /><Relationship Id="rId147" Type="http://schemas.openxmlformats.org/officeDocument/2006/relationships/hyperlink" Target="https://podminky.urs.cz/item/CS_URS_2022_01/784211101" TargetMode="External" /><Relationship Id="rId148" Type="http://schemas.openxmlformats.org/officeDocument/2006/relationships/hyperlink" Target="https://podminky.urs.cz/item/CS_URS_2022_01/786614001" TargetMode="External" /><Relationship Id="rId149" Type="http://schemas.openxmlformats.org/officeDocument/2006/relationships/hyperlink" Target="https://podminky.urs.cz/item/CS_URS_2022_01/786614003" TargetMode="External" /><Relationship Id="rId150" Type="http://schemas.openxmlformats.org/officeDocument/2006/relationships/hyperlink" Target="https://podminky.urs.cz/item/CS_URS_2022_01/HZS2122" TargetMode="External" /><Relationship Id="rId151" Type="http://schemas.openxmlformats.org/officeDocument/2006/relationships/hyperlink" Target="https://podminky.urs.cz/item/CS_URS_2022_01/HZS2132" TargetMode="External" /><Relationship Id="rId152" Type="http://schemas.openxmlformats.org/officeDocument/2006/relationships/hyperlink" Target="https://podminky.urs.cz/item/CS_URS_2022_01/HZS2232" TargetMode="External" /><Relationship Id="rId153" Type="http://schemas.openxmlformats.org/officeDocument/2006/relationships/hyperlink" Target="https://podminky.urs.cz/item/CS_URS_2022_01/030001000" TargetMode="External" /><Relationship Id="rId15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53993326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9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7</v>
      </c>
      <c r="BT2" s="20" t="s">
        <v>8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7</v>
      </c>
      <c r="BT3" s="20" t="s">
        <v>9</v>
      </c>
    </row>
    <row r="4" spans="2:71" s="1" customFormat="1" ht="24.95" customHeight="1">
      <c r="B4" s="23"/>
      <c r="D4" s="24" t="s">
        <v>10</v>
      </c>
      <c r="AR4" s="23"/>
      <c r="AS4" s="25" t="s">
        <v>11</v>
      </c>
      <c r="BE4" s="26" t="s">
        <v>12</v>
      </c>
      <c r="BS4" s="20" t="s">
        <v>13</v>
      </c>
    </row>
    <row r="5" spans="2:71" s="1" customFormat="1" ht="12" customHeight="1">
      <c r="B5" s="23"/>
      <c r="D5" s="27" t="s">
        <v>14</v>
      </c>
      <c r="K5" s="28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3"/>
      <c r="BE5" s="29" t="s">
        <v>16</v>
      </c>
      <c r="BS5" s="20" t="s">
        <v>7</v>
      </c>
    </row>
    <row r="6" spans="2:71" s="1" customFormat="1" ht="36.95" customHeight="1">
      <c r="B6" s="23"/>
      <c r="D6" s="30" t="s">
        <v>17</v>
      </c>
      <c r="K6" s="31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3"/>
      <c r="BE6" s="32"/>
      <c r="BS6" s="20" t="s">
        <v>7</v>
      </c>
    </row>
    <row r="7" spans="2:71" s="1" customFormat="1" ht="12" customHeight="1">
      <c r="B7" s="23"/>
      <c r="D7" s="33" t="s">
        <v>19</v>
      </c>
      <c r="K7" s="28" t="s">
        <v>3</v>
      </c>
      <c r="AK7" s="33" t="s">
        <v>20</v>
      </c>
      <c r="AN7" s="28" t="s">
        <v>3</v>
      </c>
      <c r="AR7" s="23"/>
      <c r="BE7" s="32"/>
      <c r="BS7" s="20" t="s">
        <v>7</v>
      </c>
    </row>
    <row r="8" spans="2:71" s="1" customFormat="1" ht="12" customHeight="1">
      <c r="B8" s="23"/>
      <c r="D8" s="33" t="s">
        <v>21</v>
      </c>
      <c r="K8" s="28" t="s">
        <v>22</v>
      </c>
      <c r="AK8" s="33" t="s">
        <v>23</v>
      </c>
      <c r="AN8" s="34" t="s">
        <v>24</v>
      </c>
      <c r="AR8" s="23"/>
      <c r="BE8" s="32"/>
      <c r="BS8" s="20" t="s">
        <v>7</v>
      </c>
    </row>
    <row r="9" spans="2:71" s="1" customFormat="1" ht="14.4" customHeight="1">
      <c r="B9" s="23"/>
      <c r="AR9" s="23"/>
      <c r="BE9" s="32"/>
      <c r="BS9" s="20" t="s">
        <v>7</v>
      </c>
    </row>
    <row r="10" spans="2:71" s="1" customFormat="1" ht="12" customHeight="1">
      <c r="B10" s="23"/>
      <c r="D10" s="33" t="s">
        <v>25</v>
      </c>
      <c r="AK10" s="33" t="s">
        <v>26</v>
      </c>
      <c r="AN10" s="28" t="s">
        <v>3</v>
      </c>
      <c r="AR10" s="23"/>
      <c r="BE10" s="32"/>
      <c r="BS10" s="20" t="s">
        <v>7</v>
      </c>
    </row>
    <row r="11" spans="2:71" s="1" customFormat="1" ht="18.45" customHeight="1">
      <c r="B11" s="23"/>
      <c r="E11" s="28" t="s">
        <v>27</v>
      </c>
      <c r="AK11" s="33" t="s">
        <v>28</v>
      </c>
      <c r="AN11" s="28" t="s">
        <v>3</v>
      </c>
      <c r="AR11" s="23"/>
      <c r="BE11" s="32"/>
      <c r="BS11" s="20" t="s">
        <v>7</v>
      </c>
    </row>
    <row r="12" spans="2:71" s="1" customFormat="1" ht="6.95" customHeight="1">
      <c r="B12" s="23"/>
      <c r="AR12" s="23"/>
      <c r="BE12" s="32"/>
      <c r="BS12" s="20" t="s">
        <v>7</v>
      </c>
    </row>
    <row r="13" spans="2:71" s="1" customFormat="1" ht="12" customHeight="1">
      <c r="B13" s="23"/>
      <c r="D13" s="33" t="s">
        <v>29</v>
      </c>
      <c r="AK13" s="33" t="s">
        <v>26</v>
      </c>
      <c r="AN13" s="35" t="s">
        <v>30</v>
      </c>
      <c r="AR13" s="23"/>
      <c r="BE13" s="32"/>
      <c r="BS13" s="20" t="s">
        <v>7</v>
      </c>
    </row>
    <row r="14" spans="2:71" ht="12">
      <c r="B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N14" s="35" t="s">
        <v>30</v>
      </c>
      <c r="AR14" s="23"/>
      <c r="BE14" s="32"/>
      <c r="BS14" s="20" t="s">
        <v>7</v>
      </c>
    </row>
    <row r="15" spans="2:71" s="1" customFormat="1" ht="6.95" customHeight="1">
      <c r="B15" s="23"/>
      <c r="AR15" s="23"/>
      <c r="BE15" s="32"/>
      <c r="BS15" s="20" t="s">
        <v>4</v>
      </c>
    </row>
    <row r="16" spans="2:71" s="1" customFormat="1" ht="12" customHeight="1">
      <c r="B16" s="23"/>
      <c r="D16" s="33" t="s">
        <v>31</v>
      </c>
      <c r="AK16" s="33" t="s">
        <v>26</v>
      </c>
      <c r="AN16" s="28" t="s">
        <v>3</v>
      </c>
      <c r="AR16" s="23"/>
      <c r="BE16" s="32"/>
      <c r="BS16" s="20" t="s">
        <v>4</v>
      </c>
    </row>
    <row r="17" spans="2:71" s="1" customFormat="1" ht="18.45" customHeight="1">
      <c r="B17" s="23"/>
      <c r="E17" s="28" t="s">
        <v>32</v>
      </c>
      <c r="AK17" s="33" t="s">
        <v>28</v>
      </c>
      <c r="AN17" s="28" t="s">
        <v>3</v>
      </c>
      <c r="AR17" s="23"/>
      <c r="BE17" s="32"/>
      <c r="BS17" s="20" t="s">
        <v>33</v>
      </c>
    </row>
    <row r="18" spans="2:71" s="1" customFormat="1" ht="6.95" customHeight="1">
      <c r="B18" s="23"/>
      <c r="AR18" s="23"/>
      <c r="BE18" s="32"/>
      <c r="BS18" s="20" t="s">
        <v>7</v>
      </c>
    </row>
    <row r="19" spans="2:71" s="1" customFormat="1" ht="12" customHeight="1">
      <c r="B19" s="23"/>
      <c r="D19" s="33" t="s">
        <v>34</v>
      </c>
      <c r="AK19" s="33" t="s">
        <v>26</v>
      </c>
      <c r="AN19" s="28" t="s">
        <v>3</v>
      </c>
      <c r="AR19" s="23"/>
      <c r="BE19" s="32"/>
      <c r="BS19" s="20" t="s">
        <v>7</v>
      </c>
    </row>
    <row r="20" spans="2:71" s="1" customFormat="1" ht="18.45" customHeight="1">
      <c r="B20" s="23"/>
      <c r="E20" s="28" t="s">
        <v>35</v>
      </c>
      <c r="AK20" s="33" t="s">
        <v>28</v>
      </c>
      <c r="AN20" s="28" t="s">
        <v>3</v>
      </c>
      <c r="AR20" s="23"/>
      <c r="BE20" s="32"/>
      <c r="BS20" s="20" t="s">
        <v>4</v>
      </c>
    </row>
    <row r="21" spans="2:57" s="1" customFormat="1" ht="6.95" customHeight="1">
      <c r="B21" s="23"/>
      <c r="AR21" s="23"/>
      <c r="BE21" s="32"/>
    </row>
    <row r="22" spans="2:57" s="1" customFormat="1" ht="12" customHeight="1">
      <c r="B22" s="23"/>
      <c r="D22" s="33" t="s">
        <v>36</v>
      </c>
      <c r="AR22" s="23"/>
      <c r="BE22" s="32"/>
    </row>
    <row r="23" spans="2:57" s="1" customFormat="1" ht="47.25" customHeight="1">
      <c r="B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R23" s="23"/>
      <c r="BE23" s="32"/>
    </row>
    <row r="24" spans="2:57" s="1" customFormat="1" ht="6.95" customHeight="1">
      <c r="B24" s="23"/>
      <c r="AR24" s="23"/>
      <c r="BE24" s="32"/>
    </row>
    <row r="25" spans="2:57" s="1" customFormat="1" ht="6.95" customHeight="1">
      <c r="B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R25" s="23"/>
      <c r="BE25" s="32"/>
    </row>
    <row r="26" spans="1:57" s="2" customFormat="1" ht="25.9" customHeight="1">
      <c r="A26" s="39"/>
      <c r="B26" s="40"/>
      <c r="C26" s="39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39"/>
      <c r="AQ26" s="39"/>
      <c r="AR26" s="40"/>
      <c r="BE26" s="32"/>
    </row>
    <row r="27" spans="1:57" s="2" customFormat="1" ht="6.95" customHeight="1">
      <c r="A27" s="39"/>
      <c r="B27" s="40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0"/>
      <c r="BE27" s="32"/>
    </row>
    <row r="28" spans="1:57" s="2" customFormat="1" ht="12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0"/>
      <c r="BE28" s="32"/>
    </row>
    <row r="29" spans="1:57" s="3" customFormat="1" ht="14.4" customHeight="1">
      <c r="A29" s="3"/>
      <c r="B29" s="45"/>
      <c r="C29" s="3"/>
      <c r="D29" s="33" t="s">
        <v>42</v>
      </c>
      <c r="E29" s="3"/>
      <c r="F29" s="33" t="s">
        <v>43</v>
      </c>
      <c r="G29" s="3"/>
      <c r="H29" s="3"/>
      <c r="I29" s="3"/>
      <c r="J29" s="3"/>
      <c r="K29" s="3"/>
      <c r="L29" s="46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7">
        <f>ROUND(AZ54,2)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7">
        <f>ROUND(AV54,2)</f>
        <v>0</v>
      </c>
      <c r="AL29" s="3"/>
      <c r="AM29" s="3"/>
      <c r="AN29" s="3"/>
      <c r="AO29" s="3"/>
      <c r="AP29" s="3"/>
      <c r="AQ29" s="3"/>
      <c r="AR29" s="45"/>
      <c r="BE29" s="48"/>
    </row>
    <row r="30" spans="1:57" s="3" customFormat="1" ht="14.4" customHeight="1">
      <c r="A30" s="3"/>
      <c r="B30" s="45"/>
      <c r="C30" s="3"/>
      <c r="D30" s="3"/>
      <c r="E30" s="3"/>
      <c r="F30" s="33" t="s">
        <v>44</v>
      </c>
      <c r="G30" s="3"/>
      <c r="H30" s="3"/>
      <c r="I30" s="3"/>
      <c r="J30" s="3"/>
      <c r="K30" s="3"/>
      <c r="L30" s="46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7">
        <f>ROUND(BA54,2)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7">
        <f>ROUND(AW54,2)</f>
        <v>0</v>
      </c>
      <c r="AL30" s="3"/>
      <c r="AM30" s="3"/>
      <c r="AN30" s="3"/>
      <c r="AO30" s="3"/>
      <c r="AP30" s="3"/>
      <c r="AQ30" s="3"/>
      <c r="AR30" s="45"/>
      <c r="BE30" s="48"/>
    </row>
    <row r="31" spans="1:57" s="3" customFormat="1" ht="14.4" customHeight="1" hidden="1">
      <c r="A31" s="3"/>
      <c r="B31" s="45"/>
      <c r="C31" s="3"/>
      <c r="D31" s="3"/>
      <c r="E31" s="3"/>
      <c r="F31" s="33" t="s">
        <v>45</v>
      </c>
      <c r="G31" s="3"/>
      <c r="H31" s="3"/>
      <c r="I31" s="3"/>
      <c r="J31" s="3"/>
      <c r="K31" s="3"/>
      <c r="L31" s="46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7">
        <f>ROUND(BB54,2)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7">
        <v>0</v>
      </c>
      <c r="AL31" s="3"/>
      <c r="AM31" s="3"/>
      <c r="AN31" s="3"/>
      <c r="AO31" s="3"/>
      <c r="AP31" s="3"/>
      <c r="AQ31" s="3"/>
      <c r="AR31" s="45"/>
      <c r="BE31" s="48"/>
    </row>
    <row r="32" spans="1:57" s="3" customFormat="1" ht="14.4" customHeight="1" hidden="1">
      <c r="A32" s="3"/>
      <c r="B32" s="45"/>
      <c r="C32" s="3"/>
      <c r="D32" s="3"/>
      <c r="E32" s="3"/>
      <c r="F32" s="33" t="s">
        <v>46</v>
      </c>
      <c r="G32" s="3"/>
      <c r="H32" s="3"/>
      <c r="I32" s="3"/>
      <c r="J32" s="3"/>
      <c r="K32" s="3"/>
      <c r="L32" s="46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7">
        <f>ROUND(BC54,2)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7">
        <v>0</v>
      </c>
      <c r="AL32" s="3"/>
      <c r="AM32" s="3"/>
      <c r="AN32" s="3"/>
      <c r="AO32" s="3"/>
      <c r="AP32" s="3"/>
      <c r="AQ32" s="3"/>
      <c r="AR32" s="45"/>
      <c r="BE32" s="48"/>
    </row>
    <row r="33" spans="1:57" s="3" customFormat="1" ht="14.4" customHeight="1" hidden="1">
      <c r="A33" s="3"/>
      <c r="B33" s="45"/>
      <c r="C33" s="3"/>
      <c r="D33" s="3"/>
      <c r="E33" s="3"/>
      <c r="F33" s="33" t="s">
        <v>47</v>
      </c>
      <c r="G33" s="3"/>
      <c r="H33" s="3"/>
      <c r="I33" s="3"/>
      <c r="J33" s="3"/>
      <c r="K33" s="3"/>
      <c r="L33" s="46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7">
        <f>ROUND(BD54,2)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7">
        <v>0</v>
      </c>
      <c r="AL33" s="3"/>
      <c r="AM33" s="3"/>
      <c r="AN33" s="3"/>
      <c r="AO33" s="3"/>
      <c r="AP33" s="3"/>
      <c r="AQ33" s="3"/>
      <c r="AR33" s="45"/>
      <c r="BE33" s="3"/>
    </row>
    <row r="34" spans="1:57" s="2" customFormat="1" ht="6.95" customHeight="1">
      <c r="A34" s="39"/>
      <c r="B34" s="40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0"/>
      <c r="BE34" s="39"/>
    </row>
    <row r="35" spans="1:57" s="2" customFormat="1" ht="25.9" customHeight="1">
      <c r="A35" s="39"/>
      <c r="B35" s="40"/>
      <c r="C35" s="49"/>
      <c r="D35" s="50" t="s">
        <v>48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49</v>
      </c>
      <c r="U35" s="51"/>
      <c r="V35" s="51"/>
      <c r="W35" s="51"/>
      <c r="X35" s="53" t="s">
        <v>50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0"/>
      <c r="BE35" s="39"/>
    </row>
    <row r="36" spans="1:57" s="2" customFormat="1" ht="6.95" customHeight="1">
      <c r="A36" s="39"/>
      <c r="B36" s="4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0"/>
      <c r="BE36" s="39"/>
    </row>
    <row r="37" spans="1:57" s="2" customFormat="1" ht="6.95" customHeight="1">
      <c r="A37" s="39"/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0"/>
      <c r="BE37" s="39"/>
    </row>
    <row r="41" spans="1:57" s="2" customFormat="1" ht="6.95" customHeight="1">
      <c r="A41" s="39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0"/>
      <c r="BE41" s="39"/>
    </row>
    <row r="42" spans="1:57" s="2" customFormat="1" ht="24.95" customHeight="1">
      <c r="A42" s="39"/>
      <c r="B42" s="40"/>
      <c r="C42" s="24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0"/>
      <c r="BE42" s="39"/>
    </row>
    <row r="43" spans="1:57" s="2" customFormat="1" ht="6.95" customHeight="1">
      <c r="A43" s="39"/>
      <c r="B43" s="40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0"/>
      <c r="BE43" s="39"/>
    </row>
    <row r="44" spans="1:57" s="4" customFormat="1" ht="12" customHeight="1">
      <c r="A44" s="4"/>
      <c r="B44" s="60"/>
      <c r="C44" s="33" t="s">
        <v>14</v>
      </c>
      <c r="D44" s="4"/>
      <c r="E44" s="4"/>
      <c r="F44" s="4"/>
      <c r="G44" s="4"/>
      <c r="H44" s="4"/>
      <c r="I44" s="4"/>
      <c r="J44" s="4"/>
      <c r="K44" s="4"/>
      <c r="L44" s="4" t="str">
        <f>K5</f>
        <v>092022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60"/>
      <c r="BE44" s="4"/>
    </row>
    <row r="45" spans="1:57" s="5" customFormat="1" ht="36.95" customHeight="1">
      <c r="A45" s="5"/>
      <c r="B45" s="61"/>
      <c r="C45" s="62" t="s">
        <v>17</v>
      </c>
      <c r="D45" s="5"/>
      <c r="E45" s="5"/>
      <c r="F45" s="5"/>
      <c r="G45" s="5"/>
      <c r="H45" s="5"/>
      <c r="I45" s="5"/>
      <c r="J45" s="5"/>
      <c r="K45" s="5"/>
      <c r="L45" s="63" t="str">
        <f>K6</f>
        <v>ÚPRAVA STŘECHY,OBVODOVÉHO PLÁŠTĚ A PŘÍCHOZÍ KOMUNIKACE ŠKOLNÍ JÍDLENY, UL. ŠKOLNÍ ČP 2433, DVŮR KR. N. L.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61"/>
      <c r="BE45" s="5"/>
    </row>
    <row r="46" spans="1:57" s="2" customFormat="1" ht="6.95" customHeight="1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0"/>
      <c r="BE46" s="39"/>
    </row>
    <row r="47" spans="1:57" s="2" customFormat="1" ht="12" customHeight="1">
      <c r="A47" s="39"/>
      <c r="B47" s="40"/>
      <c r="C47" s="33" t="s">
        <v>21</v>
      </c>
      <c r="D47" s="39"/>
      <c r="E47" s="39"/>
      <c r="F47" s="39"/>
      <c r="G47" s="39"/>
      <c r="H47" s="39"/>
      <c r="I47" s="39"/>
      <c r="J47" s="39"/>
      <c r="K47" s="39"/>
      <c r="L47" s="64" t="str">
        <f>IF(K8="","",K8)</f>
        <v>DVŮR KRÁLOVÉ NAD LABEM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3" t="s">
        <v>23</v>
      </c>
      <c r="AJ47" s="39"/>
      <c r="AK47" s="39"/>
      <c r="AL47" s="39"/>
      <c r="AM47" s="65" t="str">
        <f>IF(AN8="","",AN8)</f>
        <v>8. 2. 2022</v>
      </c>
      <c r="AN47" s="65"/>
      <c r="AO47" s="39"/>
      <c r="AP47" s="39"/>
      <c r="AQ47" s="39"/>
      <c r="AR47" s="40"/>
      <c r="BE47" s="39"/>
    </row>
    <row r="48" spans="1:57" s="2" customFormat="1" ht="6.95" customHeight="1">
      <c r="A48" s="39"/>
      <c r="B48" s="40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/>
      <c r="BE48" s="39"/>
    </row>
    <row r="49" spans="1:57" s="2" customFormat="1" ht="25.65" customHeight="1">
      <c r="A49" s="39"/>
      <c r="B49" s="40"/>
      <c r="C49" s="33" t="s">
        <v>25</v>
      </c>
      <c r="D49" s="39"/>
      <c r="E49" s="39"/>
      <c r="F49" s="39"/>
      <c r="G49" s="39"/>
      <c r="H49" s="39"/>
      <c r="I49" s="39"/>
      <c r="J49" s="39"/>
      <c r="K49" s="39"/>
      <c r="L49" s="4" t="str">
        <f>IF(E11="","",E11)</f>
        <v>MĚSTO DVŮR KRÁLOVÉ NAD LABEM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3" t="s">
        <v>31</v>
      </c>
      <c r="AJ49" s="39"/>
      <c r="AK49" s="39"/>
      <c r="AL49" s="39"/>
      <c r="AM49" s="66" t="str">
        <f>IF(E17="","",E17)</f>
        <v>DRUPO S TRUTNOV, ING. BUKOVSKÝ</v>
      </c>
      <c r="AN49" s="4"/>
      <c r="AO49" s="4"/>
      <c r="AP49" s="4"/>
      <c r="AQ49" s="39"/>
      <c r="AR49" s="40"/>
      <c r="AS49" s="67" t="s">
        <v>52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70"/>
      <c r="BE49" s="39"/>
    </row>
    <row r="50" spans="1:57" s="2" customFormat="1" ht="15.15" customHeight="1">
      <c r="A50" s="39"/>
      <c r="B50" s="40"/>
      <c r="C50" s="33" t="s">
        <v>29</v>
      </c>
      <c r="D50" s="39"/>
      <c r="E50" s="39"/>
      <c r="F50" s="39"/>
      <c r="G50" s="39"/>
      <c r="H50" s="39"/>
      <c r="I50" s="39"/>
      <c r="J50" s="39"/>
      <c r="K50" s="39"/>
      <c r="L50" s="4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3" t="s">
        <v>34</v>
      </c>
      <c r="AJ50" s="39"/>
      <c r="AK50" s="39"/>
      <c r="AL50" s="39"/>
      <c r="AM50" s="66" t="str">
        <f>IF(E20="","",E20)</f>
        <v>ING. LUBOŠ KASPER</v>
      </c>
      <c r="AN50" s="4"/>
      <c r="AO50" s="4"/>
      <c r="AP50" s="4"/>
      <c r="AQ50" s="39"/>
      <c r="AR50" s="40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4"/>
      <c r="BE50" s="39"/>
    </row>
    <row r="51" spans="1:57" s="2" customFormat="1" ht="10.8" customHeight="1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0"/>
      <c r="AS51" s="71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4"/>
      <c r="BE51" s="39"/>
    </row>
    <row r="52" spans="1:57" s="2" customFormat="1" ht="29.25" customHeight="1">
      <c r="A52" s="39"/>
      <c r="B52" s="40"/>
      <c r="C52" s="75" t="s">
        <v>53</v>
      </c>
      <c r="D52" s="76"/>
      <c r="E52" s="76"/>
      <c r="F52" s="76"/>
      <c r="G52" s="76"/>
      <c r="H52" s="77"/>
      <c r="I52" s="78" t="s">
        <v>54</v>
      </c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9" t="s">
        <v>55</v>
      </c>
      <c r="AH52" s="76"/>
      <c r="AI52" s="76"/>
      <c r="AJ52" s="76"/>
      <c r="AK52" s="76"/>
      <c r="AL52" s="76"/>
      <c r="AM52" s="76"/>
      <c r="AN52" s="78" t="s">
        <v>56</v>
      </c>
      <c r="AO52" s="76"/>
      <c r="AP52" s="76"/>
      <c r="AQ52" s="80" t="s">
        <v>57</v>
      </c>
      <c r="AR52" s="40"/>
      <c r="AS52" s="81" t="s">
        <v>58</v>
      </c>
      <c r="AT52" s="82" t="s">
        <v>59</v>
      </c>
      <c r="AU52" s="82" t="s">
        <v>60</v>
      </c>
      <c r="AV52" s="82" t="s">
        <v>61</v>
      </c>
      <c r="AW52" s="82" t="s">
        <v>62</v>
      </c>
      <c r="AX52" s="82" t="s">
        <v>63</v>
      </c>
      <c r="AY52" s="82" t="s">
        <v>64</v>
      </c>
      <c r="AZ52" s="82" t="s">
        <v>65</v>
      </c>
      <c r="BA52" s="82" t="s">
        <v>66</v>
      </c>
      <c r="BB52" s="82" t="s">
        <v>67</v>
      </c>
      <c r="BC52" s="82" t="s">
        <v>68</v>
      </c>
      <c r="BD52" s="83" t="s">
        <v>69</v>
      </c>
      <c r="BE52" s="39"/>
    </row>
    <row r="53" spans="1:57" s="2" customFormat="1" ht="10.8" customHeight="1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0"/>
      <c r="AS53" s="84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6"/>
      <c r="BE53" s="39"/>
    </row>
    <row r="54" spans="1:90" s="6" customFormat="1" ht="32.4" customHeight="1">
      <c r="A54" s="6"/>
      <c r="B54" s="87"/>
      <c r="C54" s="88" t="s">
        <v>70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90">
        <f>ROUND(SUM(AG55:AG56),2)</f>
        <v>0</v>
      </c>
      <c r="AH54" s="90"/>
      <c r="AI54" s="90"/>
      <c r="AJ54" s="90"/>
      <c r="AK54" s="90"/>
      <c r="AL54" s="90"/>
      <c r="AM54" s="90"/>
      <c r="AN54" s="91">
        <f>SUM(AG54,AT54)</f>
        <v>0</v>
      </c>
      <c r="AO54" s="91"/>
      <c r="AP54" s="91"/>
      <c r="AQ54" s="92" t="s">
        <v>3</v>
      </c>
      <c r="AR54" s="87"/>
      <c r="AS54" s="93">
        <f>ROUND(SUM(AS55:AS56),2)</f>
        <v>0</v>
      </c>
      <c r="AT54" s="94">
        <f>ROUND(SUM(AV54:AW54),2)</f>
        <v>0</v>
      </c>
      <c r="AU54" s="95">
        <f>ROUND(SUM(AU55:AU56),5)</f>
        <v>0</v>
      </c>
      <c r="AV54" s="94">
        <f>ROUND(AZ54*L29,2)</f>
        <v>0</v>
      </c>
      <c r="AW54" s="94">
        <f>ROUND(BA54*L30,2)</f>
        <v>0</v>
      </c>
      <c r="AX54" s="94">
        <f>ROUND(BB54*L29,2)</f>
        <v>0</v>
      </c>
      <c r="AY54" s="94">
        <f>ROUND(BC54*L30,2)</f>
        <v>0</v>
      </c>
      <c r="AZ54" s="94">
        <f>ROUND(SUM(AZ55:AZ56),2)</f>
        <v>0</v>
      </c>
      <c r="BA54" s="94">
        <f>ROUND(SUM(BA55:BA56),2)</f>
        <v>0</v>
      </c>
      <c r="BB54" s="94">
        <f>ROUND(SUM(BB55:BB56),2)</f>
        <v>0</v>
      </c>
      <c r="BC54" s="94">
        <f>ROUND(SUM(BC55:BC56),2)</f>
        <v>0</v>
      </c>
      <c r="BD54" s="96">
        <f>ROUND(SUM(BD55:BD56),2)</f>
        <v>0</v>
      </c>
      <c r="BE54" s="6"/>
      <c r="BS54" s="97" t="s">
        <v>71</v>
      </c>
      <c r="BT54" s="97" t="s">
        <v>72</v>
      </c>
      <c r="BU54" s="98" t="s">
        <v>73</v>
      </c>
      <c r="BV54" s="97" t="s">
        <v>74</v>
      </c>
      <c r="BW54" s="97" t="s">
        <v>5</v>
      </c>
      <c r="BX54" s="97" t="s">
        <v>75</v>
      </c>
      <c r="CL54" s="97" t="s">
        <v>3</v>
      </c>
    </row>
    <row r="55" spans="1:91" s="7" customFormat="1" ht="24.75" customHeight="1">
      <c r="A55" s="99" t="s">
        <v>76</v>
      </c>
      <c r="B55" s="100"/>
      <c r="C55" s="101"/>
      <c r="D55" s="102" t="s">
        <v>77</v>
      </c>
      <c r="E55" s="102"/>
      <c r="F55" s="102"/>
      <c r="G55" s="102"/>
      <c r="H55" s="102"/>
      <c r="I55" s="103"/>
      <c r="J55" s="102" t="s">
        <v>78</v>
      </c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4">
        <f>'01 - ÚPRAVA STŘECHY, OBVO...'!J30</f>
        <v>0</v>
      </c>
      <c r="AH55" s="103"/>
      <c r="AI55" s="103"/>
      <c r="AJ55" s="103"/>
      <c r="AK55" s="103"/>
      <c r="AL55" s="103"/>
      <c r="AM55" s="103"/>
      <c r="AN55" s="104">
        <f>SUM(AG55,AT55)</f>
        <v>0</v>
      </c>
      <c r="AO55" s="103"/>
      <c r="AP55" s="103"/>
      <c r="AQ55" s="105" t="s">
        <v>79</v>
      </c>
      <c r="AR55" s="100"/>
      <c r="AS55" s="106">
        <v>0</v>
      </c>
      <c r="AT55" s="107">
        <f>ROUND(SUM(AV55:AW55),2)</f>
        <v>0</v>
      </c>
      <c r="AU55" s="108">
        <f>'01 - ÚPRAVA STŘECHY, OBVO...'!P106</f>
        <v>0</v>
      </c>
      <c r="AV55" s="107">
        <f>'01 - ÚPRAVA STŘECHY, OBVO...'!J33</f>
        <v>0</v>
      </c>
      <c r="AW55" s="107">
        <f>'01 - ÚPRAVA STŘECHY, OBVO...'!J34</f>
        <v>0</v>
      </c>
      <c r="AX55" s="107">
        <f>'01 - ÚPRAVA STŘECHY, OBVO...'!J35</f>
        <v>0</v>
      </c>
      <c r="AY55" s="107">
        <f>'01 - ÚPRAVA STŘECHY, OBVO...'!J36</f>
        <v>0</v>
      </c>
      <c r="AZ55" s="107">
        <f>'01 - ÚPRAVA STŘECHY, OBVO...'!F33</f>
        <v>0</v>
      </c>
      <c r="BA55" s="107">
        <f>'01 - ÚPRAVA STŘECHY, OBVO...'!F34</f>
        <v>0</v>
      </c>
      <c r="BB55" s="107">
        <f>'01 - ÚPRAVA STŘECHY, OBVO...'!F35</f>
        <v>0</v>
      </c>
      <c r="BC55" s="107">
        <f>'01 - ÚPRAVA STŘECHY, OBVO...'!F36</f>
        <v>0</v>
      </c>
      <c r="BD55" s="109">
        <f>'01 - ÚPRAVA STŘECHY, OBVO...'!F37</f>
        <v>0</v>
      </c>
      <c r="BE55" s="7"/>
      <c r="BT55" s="110" t="s">
        <v>80</v>
      </c>
      <c r="BV55" s="110" t="s">
        <v>74</v>
      </c>
      <c r="BW55" s="110" t="s">
        <v>81</v>
      </c>
      <c r="BX55" s="110" t="s">
        <v>5</v>
      </c>
      <c r="CL55" s="110" t="s">
        <v>3</v>
      </c>
      <c r="CM55" s="110" t="s">
        <v>82</v>
      </c>
    </row>
    <row r="56" spans="1:91" s="7" customFormat="1" ht="16.5" customHeight="1">
      <c r="A56" s="99" t="s">
        <v>76</v>
      </c>
      <c r="B56" s="100"/>
      <c r="C56" s="101"/>
      <c r="D56" s="102" t="s">
        <v>83</v>
      </c>
      <c r="E56" s="102"/>
      <c r="F56" s="102"/>
      <c r="G56" s="102"/>
      <c r="H56" s="102"/>
      <c r="I56" s="103"/>
      <c r="J56" s="102" t="s">
        <v>84</v>
      </c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4">
        <f>'02 - ELEKTROINSTALACE'!J30</f>
        <v>0</v>
      </c>
      <c r="AH56" s="103"/>
      <c r="AI56" s="103"/>
      <c r="AJ56" s="103"/>
      <c r="AK56" s="103"/>
      <c r="AL56" s="103"/>
      <c r="AM56" s="103"/>
      <c r="AN56" s="104">
        <f>SUM(AG56,AT56)</f>
        <v>0</v>
      </c>
      <c r="AO56" s="103"/>
      <c r="AP56" s="103"/>
      <c r="AQ56" s="105" t="s">
        <v>79</v>
      </c>
      <c r="AR56" s="100"/>
      <c r="AS56" s="111">
        <v>0</v>
      </c>
      <c r="AT56" s="112">
        <f>ROUND(SUM(AV56:AW56),2)</f>
        <v>0</v>
      </c>
      <c r="AU56" s="113">
        <f>'02 - ELEKTROINSTALACE'!P83</f>
        <v>0</v>
      </c>
      <c r="AV56" s="112">
        <f>'02 - ELEKTROINSTALACE'!J33</f>
        <v>0</v>
      </c>
      <c r="AW56" s="112">
        <f>'02 - ELEKTROINSTALACE'!J34</f>
        <v>0</v>
      </c>
      <c r="AX56" s="112">
        <f>'02 - ELEKTROINSTALACE'!J35</f>
        <v>0</v>
      </c>
      <c r="AY56" s="112">
        <f>'02 - ELEKTROINSTALACE'!J36</f>
        <v>0</v>
      </c>
      <c r="AZ56" s="112">
        <f>'02 - ELEKTROINSTALACE'!F33</f>
        <v>0</v>
      </c>
      <c r="BA56" s="112">
        <f>'02 - ELEKTROINSTALACE'!F34</f>
        <v>0</v>
      </c>
      <c r="BB56" s="112">
        <f>'02 - ELEKTROINSTALACE'!F35</f>
        <v>0</v>
      </c>
      <c r="BC56" s="112">
        <f>'02 - ELEKTROINSTALACE'!F36</f>
        <v>0</v>
      </c>
      <c r="BD56" s="114">
        <f>'02 - ELEKTROINSTALACE'!F37</f>
        <v>0</v>
      </c>
      <c r="BE56" s="7"/>
      <c r="BT56" s="110" t="s">
        <v>80</v>
      </c>
      <c r="BV56" s="110" t="s">
        <v>74</v>
      </c>
      <c r="BW56" s="110" t="s">
        <v>85</v>
      </c>
      <c r="BX56" s="110" t="s">
        <v>5</v>
      </c>
      <c r="CL56" s="110" t="s">
        <v>3</v>
      </c>
      <c r="CM56" s="110" t="s">
        <v>82</v>
      </c>
    </row>
    <row r="57" spans="1:57" s="2" customFormat="1" ht="30" customHeight="1">
      <c r="A57" s="39"/>
      <c r="B57" s="40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40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s="2" customFormat="1" ht="6.95" customHeight="1">
      <c r="A58" s="39"/>
      <c r="B58" s="56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40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</sheetData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1 - ÚPRAVA STŘECHY, OBVO...'!C2" display="/"/>
    <hyperlink ref="A56" location="'02 - ELEKTROINSTALA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81</v>
      </c>
      <c r="AZ2" s="115" t="s">
        <v>86</v>
      </c>
      <c r="BA2" s="115" t="s">
        <v>86</v>
      </c>
      <c r="BB2" s="115" t="s">
        <v>3</v>
      </c>
      <c r="BC2" s="115" t="s">
        <v>87</v>
      </c>
      <c r="BD2" s="115" t="s">
        <v>82</v>
      </c>
    </row>
    <row r="3" spans="2:5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82</v>
      </c>
      <c r="AZ3" s="115" t="s">
        <v>88</v>
      </c>
      <c r="BA3" s="115" t="s">
        <v>88</v>
      </c>
      <c r="BB3" s="115" t="s">
        <v>3</v>
      </c>
      <c r="BC3" s="115" t="s">
        <v>89</v>
      </c>
      <c r="BD3" s="115" t="s">
        <v>82</v>
      </c>
    </row>
    <row r="4" spans="2:56" s="1" customFormat="1" ht="24.95" customHeight="1">
      <c r="B4" s="23"/>
      <c r="D4" s="24" t="s">
        <v>90</v>
      </c>
      <c r="L4" s="23"/>
      <c r="M4" s="116" t="s">
        <v>11</v>
      </c>
      <c r="AT4" s="20" t="s">
        <v>4</v>
      </c>
      <c r="AZ4" s="115" t="s">
        <v>91</v>
      </c>
      <c r="BA4" s="115" t="s">
        <v>91</v>
      </c>
      <c r="BB4" s="115" t="s">
        <v>3</v>
      </c>
      <c r="BC4" s="115" t="s">
        <v>92</v>
      </c>
      <c r="BD4" s="115" t="s">
        <v>82</v>
      </c>
    </row>
    <row r="5" spans="2:56" s="1" customFormat="1" ht="6.95" customHeight="1">
      <c r="B5" s="23"/>
      <c r="L5" s="23"/>
      <c r="AZ5" s="115" t="s">
        <v>93</v>
      </c>
      <c r="BA5" s="115" t="s">
        <v>93</v>
      </c>
      <c r="BB5" s="115" t="s">
        <v>3</v>
      </c>
      <c r="BC5" s="115" t="s">
        <v>94</v>
      </c>
      <c r="BD5" s="115" t="s">
        <v>82</v>
      </c>
    </row>
    <row r="6" spans="2:12" s="1" customFormat="1" ht="12" customHeight="1">
      <c r="B6" s="23"/>
      <c r="D6" s="33" t="s">
        <v>17</v>
      </c>
      <c r="L6" s="23"/>
    </row>
    <row r="7" spans="2:12" s="1" customFormat="1" ht="26.25" customHeight="1">
      <c r="B7" s="23"/>
      <c r="E7" s="117" t="str">
        <f>'Rekapitulace stavby'!K6</f>
        <v>ÚPRAVA STŘECHY,OBVODOVÉHO PLÁŠTĚ A PŘÍCHOZÍ KOMUNIKACE ŠKOLNÍ JÍDLENY, UL. ŠKOLNÍ ČP 2433, DVŮR KR. N. L.</v>
      </c>
      <c r="F7" s="33"/>
      <c r="G7" s="33"/>
      <c r="H7" s="33"/>
      <c r="L7" s="23"/>
    </row>
    <row r="8" spans="1:31" s="2" customFormat="1" ht="12" customHeight="1">
      <c r="A8" s="39"/>
      <c r="B8" s="40"/>
      <c r="C8" s="39"/>
      <c r="D8" s="33" t="s">
        <v>95</v>
      </c>
      <c r="E8" s="39"/>
      <c r="F8" s="39"/>
      <c r="G8" s="39"/>
      <c r="H8" s="39"/>
      <c r="I8" s="39"/>
      <c r="J8" s="39"/>
      <c r="K8" s="39"/>
      <c r="L8" s="11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0"/>
      <c r="C9" s="39"/>
      <c r="D9" s="39"/>
      <c r="E9" s="63" t="s">
        <v>96</v>
      </c>
      <c r="F9" s="39"/>
      <c r="G9" s="39"/>
      <c r="H9" s="39"/>
      <c r="I9" s="39"/>
      <c r="J9" s="39"/>
      <c r="K9" s="39"/>
      <c r="L9" s="11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11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3" t="s">
        <v>19</v>
      </c>
      <c r="E11" s="39"/>
      <c r="F11" s="28" t="s">
        <v>3</v>
      </c>
      <c r="G11" s="39"/>
      <c r="H11" s="39"/>
      <c r="I11" s="33" t="s">
        <v>20</v>
      </c>
      <c r="J11" s="28" t="s">
        <v>3</v>
      </c>
      <c r="K11" s="39"/>
      <c r="L11" s="11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3" t="s">
        <v>21</v>
      </c>
      <c r="E12" s="39"/>
      <c r="F12" s="28" t="s">
        <v>22</v>
      </c>
      <c r="G12" s="39"/>
      <c r="H12" s="39"/>
      <c r="I12" s="33" t="s">
        <v>23</v>
      </c>
      <c r="J12" s="65" t="str">
        <f>'Rekapitulace stavby'!AN8</f>
        <v>8. 2. 2022</v>
      </c>
      <c r="K12" s="39"/>
      <c r="L12" s="11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11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3" t="s">
        <v>25</v>
      </c>
      <c r="E14" s="39"/>
      <c r="F14" s="39"/>
      <c r="G14" s="39"/>
      <c r="H14" s="39"/>
      <c r="I14" s="33" t="s">
        <v>26</v>
      </c>
      <c r="J14" s="28" t="s">
        <v>3</v>
      </c>
      <c r="K14" s="39"/>
      <c r="L14" s="11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8" t="s">
        <v>27</v>
      </c>
      <c r="F15" s="39"/>
      <c r="G15" s="39"/>
      <c r="H15" s="39"/>
      <c r="I15" s="33" t="s">
        <v>28</v>
      </c>
      <c r="J15" s="28" t="s">
        <v>3</v>
      </c>
      <c r="K15" s="39"/>
      <c r="L15" s="11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11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3" t="s">
        <v>29</v>
      </c>
      <c r="E17" s="39"/>
      <c r="F17" s="39"/>
      <c r="G17" s="39"/>
      <c r="H17" s="39"/>
      <c r="I17" s="33" t="s">
        <v>26</v>
      </c>
      <c r="J17" s="34" t="str">
        <f>'Rekapitulace stavby'!AN13</f>
        <v>Vyplň údaj</v>
      </c>
      <c r="K17" s="39"/>
      <c r="L17" s="11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4" t="str">
        <f>'Rekapitulace stavby'!E14</f>
        <v>Vyplň údaj</v>
      </c>
      <c r="F18" s="28"/>
      <c r="G18" s="28"/>
      <c r="H18" s="28"/>
      <c r="I18" s="33" t="s">
        <v>28</v>
      </c>
      <c r="J18" s="34" t="str">
        <f>'Rekapitulace stavby'!AN14</f>
        <v>Vyplň údaj</v>
      </c>
      <c r="K18" s="39"/>
      <c r="L18" s="11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11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3" t="s">
        <v>31</v>
      </c>
      <c r="E20" s="39"/>
      <c r="F20" s="39"/>
      <c r="G20" s="39"/>
      <c r="H20" s="39"/>
      <c r="I20" s="33" t="s">
        <v>26</v>
      </c>
      <c r="J20" s="28" t="s">
        <v>3</v>
      </c>
      <c r="K20" s="39"/>
      <c r="L20" s="11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8" t="s">
        <v>32</v>
      </c>
      <c r="F21" s="39"/>
      <c r="G21" s="39"/>
      <c r="H21" s="39"/>
      <c r="I21" s="33" t="s">
        <v>28</v>
      </c>
      <c r="J21" s="28" t="s">
        <v>3</v>
      </c>
      <c r="K21" s="39"/>
      <c r="L21" s="11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11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3" t="s">
        <v>34</v>
      </c>
      <c r="E23" s="39"/>
      <c r="F23" s="39"/>
      <c r="G23" s="39"/>
      <c r="H23" s="39"/>
      <c r="I23" s="33" t="s">
        <v>26</v>
      </c>
      <c r="J23" s="28" t="s">
        <v>3</v>
      </c>
      <c r="K23" s="39"/>
      <c r="L23" s="11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8" t="s">
        <v>35</v>
      </c>
      <c r="F24" s="39"/>
      <c r="G24" s="39"/>
      <c r="H24" s="39"/>
      <c r="I24" s="33" t="s">
        <v>28</v>
      </c>
      <c r="J24" s="28" t="s">
        <v>3</v>
      </c>
      <c r="K24" s="39"/>
      <c r="L24" s="11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11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3" t="s">
        <v>36</v>
      </c>
      <c r="E26" s="39"/>
      <c r="F26" s="39"/>
      <c r="G26" s="39"/>
      <c r="H26" s="39"/>
      <c r="I26" s="39"/>
      <c r="J26" s="39"/>
      <c r="K26" s="39"/>
      <c r="L26" s="11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19"/>
      <c r="B27" s="120"/>
      <c r="C27" s="119"/>
      <c r="D27" s="119"/>
      <c r="E27" s="37" t="s">
        <v>3</v>
      </c>
      <c r="F27" s="37"/>
      <c r="G27" s="37"/>
      <c r="H27" s="37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11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85"/>
      <c r="E29" s="85"/>
      <c r="F29" s="85"/>
      <c r="G29" s="85"/>
      <c r="H29" s="85"/>
      <c r="I29" s="85"/>
      <c r="J29" s="85"/>
      <c r="K29" s="85"/>
      <c r="L29" s="11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0"/>
      <c r="C30" s="39"/>
      <c r="D30" s="122" t="s">
        <v>38</v>
      </c>
      <c r="E30" s="39"/>
      <c r="F30" s="39"/>
      <c r="G30" s="39"/>
      <c r="H30" s="39"/>
      <c r="I30" s="39"/>
      <c r="J30" s="91">
        <f>ROUND(J106,2)</f>
        <v>0</v>
      </c>
      <c r="K30" s="39"/>
      <c r="L30" s="11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85"/>
      <c r="E31" s="85"/>
      <c r="F31" s="85"/>
      <c r="G31" s="85"/>
      <c r="H31" s="85"/>
      <c r="I31" s="85"/>
      <c r="J31" s="85"/>
      <c r="K31" s="85"/>
      <c r="L31" s="11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0"/>
      <c r="C32" s="39"/>
      <c r="D32" s="39"/>
      <c r="E32" s="39"/>
      <c r="F32" s="44" t="s">
        <v>40</v>
      </c>
      <c r="G32" s="39"/>
      <c r="H32" s="39"/>
      <c r="I32" s="44" t="s">
        <v>39</v>
      </c>
      <c r="J32" s="44" t="s">
        <v>41</v>
      </c>
      <c r="K32" s="39"/>
      <c r="L32" s="11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0"/>
      <c r="C33" s="39"/>
      <c r="D33" s="123" t="s">
        <v>42</v>
      </c>
      <c r="E33" s="33" t="s">
        <v>43</v>
      </c>
      <c r="F33" s="124">
        <f>ROUND((SUM(BE106:BE895)),2)</f>
        <v>0</v>
      </c>
      <c r="G33" s="39"/>
      <c r="H33" s="39"/>
      <c r="I33" s="125">
        <v>0.21</v>
      </c>
      <c r="J33" s="124">
        <f>ROUND(((SUM(BE106:BE895))*I33),2)</f>
        <v>0</v>
      </c>
      <c r="K33" s="39"/>
      <c r="L33" s="11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3" t="s">
        <v>44</v>
      </c>
      <c r="F34" s="124">
        <f>ROUND((SUM(BF106:BF895)),2)</f>
        <v>0</v>
      </c>
      <c r="G34" s="39"/>
      <c r="H34" s="39"/>
      <c r="I34" s="125">
        <v>0.15</v>
      </c>
      <c r="J34" s="124">
        <f>ROUND(((SUM(BF106:BF895))*I34),2)</f>
        <v>0</v>
      </c>
      <c r="K34" s="39"/>
      <c r="L34" s="11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0"/>
      <c r="C35" s="39"/>
      <c r="D35" s="39"/>
      <c r="E35" s="33" t="s">
        <v>45</v>
      </c>
      <c r="F35" s="124">
        <f>ROUND((SUM(BG106:BG895)),2)</f>
        <v>0</v>
      </c>
      <c r="G35" s="39"/>
      <c r="H35" s="39"/>
      <c r="I35" s="125">
        <v>0.21</v>
      </c>
      <c r="J35" s="124">
        <f>0</f>
        <v>0</v>
      </c>
      <c r="K35" s="39"/>
      <c r="L35" s="11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0"/>
      <c r="C36" s="39"/>
      <c r="D36" s="39"/>
      <c r="E36" s="33" t="s">
        <v>46</v>
      </c>
      <c r="F36" s="124">
        <f>ROUND((SUM(BH106:BH895)),2)</f>
        <v>0</v>
      </c>
      <c r="G36" s="39"/>
      <c r="H36" s="39"/>
      <c r="I36" s="125">
        <v>0.15</v>
      </c>
      <c r="J36" s="124">
        <f>0</f>
        <v>0</v>
      </c>
      <c r="K36" s="39"/>
      <c r="L36" s="11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3" t="s">
        <v>47</v>
      </c>
      <c r="F37" s="124">
        <f>ROUND((SUM(BI106:BI895)),2)</f>
        <v>0</v>
      </c>
      <c r="G37" s="39"/>
      <c r="H37" s="39"/>
      <c r="I37" s="125">
        <v>0</v>
      </c>
      <c r="J37" s="124">
        <f>0</f>
        <v>0</v>
      </c>
      <c r="K37" s="39"/>
      <c r="L37" s="11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11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0"/>
      <c r="C39" s="126"/>
      <c r="D39" s="127" t="s">
        <v>48</v>
      </c>
      <c r="E39" s="77"/>
      <c r="F39" s="77"/>
      <c r="G39" s="128" t="s">
        <v>49</v>
      </c>
      <c r="H39" s="129" t="s">
        <v>50</v>
      </c>
      <c r="I39" s="77"/>
      <c r="J39" s="130">
        <f>SUM(J30:J37)</f>
        <v>0</v>
      </c>
      <c r="K39" s="131"/>
      <c r="L39" s="11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11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11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97</v>
      </c>
      <c r="D45" s="39"/>
      <c r="E45" s="39"/>
      <c r="F45" s="39"/>
      <c r="G45" s="39"/>
      <c r="H45" s="39"/>
      <c r="I45" s="39"/>
      <c r="J45" s="39"/>
      <c r="K45" s="39"/>
      <c r="L45" s="11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11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17</v>
      </c>
      <c r="D47" s="39"/>
      <c r="E47" s="39"/>
      <c r="F47" s="39"/>
      <c r="G47" s="39"/>
      <c r="H47" s="39"/>
      <c r="I47" s="39"/>
      <c r="J47" s="39"/>
      <c r="K47" s="39"/>
      <c r="L47" s="11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39"/>
      <c r="D48" s="39"/>
      <c r="E48" s="117" t="str">
        <f>E7</f>
        <v>ÚPRAVA STŘECHY,OBVODOVÉHO PLÁŠTĚ A PŘÍCHOZÍ KOMUNIKACE ŠKOLNÍ JÍDLENY, UL. ŠKOLNÍ ČP 2433, DVŮR KR. N. L.</v>
      </c>
      <c r="F48" s="33"/>
      <c r="G48" s="33"/>
      <c r="H48" s="33"/>
      <c r="I48" s="39"/>
      <c r="J48" s="39"/>
      <c r="K48" s="39"/>
      <c r="L48" s="11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95</v>
      </c>
      <c r="D49" s="39"/>
      <c r="E49" s="39"/>
      <c r="F49" s="39"/>
      <c r="G49" s="39"/>
      <c r="H49" s="39"/>
      <c r="I49" s="39"/>
      <c r="J49" s="39"/>
      <c r="K49" s="39"/>
      <c r="L49" s="11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39"/>
      <c r="D50" s="39"/>
      <c r="E50" s="63" t="str">
        <f>E9</f>
        <v>01 - ÚPRAVA STŘECHY, OBVODOVÉHO PLÁŠTĚ A PŘÍCHOZÍ KOMUNIKACE</v>
      </c>
      <c r="F50" s="39"/>
      <c r="G50" s="39"/>
      <c r="H50" s="39"/>
      <c r="I50" s="39"/>
      <c r="J50" s="39"/>
      <c r="K50" s="39"/>
      <c r="L50" s="11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11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39"/>
      <c r="E52" s="39"/>
      <c r="F52" s="28" t="str">
        <f>F12</f>
        <v>DVŮR KRÁLOVÉ NAD LABEM</v>
      </c>
      <c r="G52" s="39"/>
      <c r="H52" s="39"/>
      <c r="I52" s="33" t="s">
        <v>23</v>
      </c>
      <c r="J52" s="65" t="str">
        <f>IF(J12="","",J12)</f>
        <v>8. 2. 2022</v>
      </c>
      <c r="K52" s="39"/>
      <c r="L52" s="11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11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39"/>
      <c r="E54" s="39"/>
      <c r="F54" s="28" t="str">
        <f>E15</f>
        <v>MĚSTO DVŮR KRÁLOVÉ NAD LABEM</v>
      </c>
      <c r="G54" s="39"/>
      <c r="H54" s="39"/>
      <c r="I54" s="33" t="s">
        <v>31</v>
      </c>
      <c r="J54" s="37" t="str">
        <f>E21</f>
        <v>DRUPO S TRUTNOV, ING. BUKOVSKÝ</v>
      </c>
      <c r="K54" s="39"/>
      <c r="L54" s="11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29</v>
      </c>
      <c r="D55" s="39"/>
      <c r="E55" s="39"/>
      <c r="F55" s="28" t="str">
        <f>IF(E18="","",E18)</f>
        <v>Vyplň údaj</v>
      </c>
      <c r="G55" s="39"/>
      <c r="H55" s="39"/>
      <c r="I55" s="33" t="s">
        <v>34</v>
      </c>
      <c r="J55" s="37" t="str">
        <f>E24</f>
        <v>ING. LUBOŠ KASPER</v>
      </c>
      <c r="K55" s="39"/>
      <c r="L55" s="11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39"/>
      <c r="D56" s="39"/>
      <c r="E56" s="39"/>
      <c r="F56" s="39"/>
      <c r="G56" s="39"/>
      <c r="H56" s="39"/>
      <c r="I56" s="39"/>
      <c r="J56" s="39"/>
      <c r="K56" s="39"/>
      <c r="L56" s="11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32" t="s">
        <v>98</v>
      </c>
      <c r="D57" s="126"/>
      <c r="E57" s="126"/>
      <c r="F57" s="126"/>
      <c r="G57" s="126"/>
      <c r="H57" s="126"/>
      <c r="I57" s="126"/>
      <c r="J57" s="133" t="s">
        <v>99</v>
      </c>
      <c r="K57" s="126"/>
      <c r="L57" s="11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39"/>
      <c r="D58" s="39"/>
      <c r="E58" s="39"/>
      <c r="F58" s="39"/>
      <c r="G58" s="39"/>
      <c r="H58" s="39"/>
      <c r="I58" s="39"/>
      <c r="J58" s="39"/>
      <c r="K58" s="39"/>
      <c r="L58" s="11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34" t="s">
        <v>70</v>
      </c>
      <c r="D59" s="39"/>
      <c r="E59" s="39"/>
      <c r="F59" s="39"/>
      <c r="G59" s="39"/>
      <c r="H59" s="39"/>
      <c r="I59" s="39"/>
      <c r="J59" s="91">
        <f>J106</f>
        <v>0</v>
      </c>
      <c r="K59" s="39"/>
      <c r="L59" s="11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20" t="s">
        <v>100</v>
      </c>
    </row>
    <row r="60" spans="1:31" s="9" customFormat="1" ht="24.95" customHeight="1">
      <c r="A60" s="9"/>
      <c r="B60" s="135"/>
      <c r="C60" s="9"/>
      <c r="D60" s="136" t="s">
        <v>101</v>
      </c>
      <c r="E60" s="137"/>
      <c r="F60" s="137"/>
      <c r="G60" s="137"/>
      <c r="H60" s="137"/>
      <c r="I60" s="137"/>
      <c r="J60" s="138">
        <f>J107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102</v>
      </c>
      <c r="E61" s="141"/>
      <c r="F61" s="141"/>
      <c r="G61" s="141"/>
      <c r="H61" s="141"/>
      <c r="I61" s="141"/>
      <c r="J61" s="142">
        <f>J108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39"/>
      <c r="C62" s="10"/>
      <c r="D62" s="140" t="s">
        <v>103</v>
      </c>
      <c r="E62" s="141"/>
      <c r="F62" s="141"/>
      <c r="G62" s="141"/>
      <c r="H62" s="141"/>
      <c r="I62" s="141"/>
      <c r="J62" s="142">
        <f>J149</f>
        <v>0</v>
      </c>
      <c r="K62" s="10"/>
      <c r="L62" s="13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39"/>
      <c r="C63" s="10"/>
      <c r="D63" s="140" t="s">
        <v>104</v>
      </c>
      <c r="E63" s="141"/>
      <c r="F63" s="141"/>
      <c r="G63" s="141"/>
      <c r="H63" s="141"/>
      <c r="I63" s="141"/>
      <c r="J63" s="142">
        <f>J176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39"/>
      <c r="C64" s="10"/>
      <c r="D64" s="140" t="s">
        <v>105</v>
      </c>
      <c r="E64" s="141"/>
      <c r="F64" s="141"/>
      <c r="G64" s="141"/>
      <c r="H64" s="141"/>
      <c r="I64" s="141"/>
      <c r="J64" s="142">
        <f>J189</f>
        <v>0</v>
      </c>
      <c r="K64" s="10"/>
      <c r="L64" s="13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39"/>
      <c r="C65" s="10"/>
      <c r="D65" s="140" t="s">
        <v>106</v>
      </c>
      <c r="E65" s="141"/>
      <c r="F65" s="141"/>
      <c r="G65" s="141"/>
      <c r="H65" s="141"/>
      <c r="I65" s="141"/>
      <c r="J65" s="142">
        <f>J447</f>
        <v>0</v>
      </c>
      <c r="K65" s="10"/>
      <c r="L65" s="13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39"/>
      <c r="C66" s="10"/>
      <c r="D66" s="140" t="s">
        <v>107</v>
      </c>
      <c r="E66" s="141"/>
      <c r="F66" s="141"/>
      <c r="G66" s="141"/>
      <c r="H66" s="141"/>
      <c r="I66" s="141"/>
      <c r="J66" s="142">
        <f>J469</f>
        <v>0</v>
      </c>
      <c r="K66" s="10"/>
      <c r="L66" s="13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39"/>
      <c r="C67" s="10"/>
      <c r="D67" s="140" t="s">
        <v>108</v>
      </c>
      <c r="E67" s="141"/>
      <c r="F67" s="141"/>
      <c r="G67" s="141"/>
      <c r="H67" s="141"/>
      <c r="I67" s="141"/>
      <c r="J67" s="142">
        <f>J567</f>
        <v>0</v>
      </c>
      <c r="K67" s="10"/>
      <c r="L67" s="13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39"/>
      <c r="C68" s="10"/>
      <c r="D68" s="140" t="s">
        <v>109</v>
      </c>
      <c r="E68" s="141"/>
      <c r="F68" s="141"/>
      <c r="G68" s="141"/>
      <c r="H68" s="141"/>
      <c r="I68" s="141"/>
      <c r="J68" s="142">
        <f>J577</f>
        <v>0</v>
      </c>
      <c r="K68" s="10"/>
      <c r="L68" s="13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35"/>
      <c r="C69" s="9"/>
      <c r="D69" s="136" t="s">
        <v>110</v>
      </c>
      <c r="E69" s="137"/>
      <c r="F69" s="137"/>
      <c r="G69" s="137"/>
      <c r="H69" s="137"/>
      <c r="I69" s="137"/>
      <c r="J69" s="138">
        <f>J580</f>
        <v>0</v>
      </c>
      <c r="K69" s="9"/>
      <c r="L69" s="135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39"/>
      <c r="C70" s="10"/>
      <c r="D70" s="140" t="s">
        <v>111</v>
      </c>
      <c r="E70" s="141"/>
      <c r="F70" s="141"/>
      <c r="G70" s="141"/>
      <c r="H70" s="141"/>
      <c r="I70" s="141"/>
      <c r="J70" s="142">
        <f>J581</f>
        <v>0</v>
      </c>
      <c r="K70" s="10"/>
      <c r="L70" s="13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39"/>
      <c r="C71" s="10"/>
      <c r="D71" s="140" t="s">
        <v>112</v>
      </c>
      <c r="E71" s="141"/>
      <c r="F71" s="141"/>
      <c r="G71" s="141"/>
      <c r="H71" s="141"/>
      <c r="I71" s="141"/>
      <c r="J71" s="142">
        <f>J606</f>
        <v>0</v>
      </c>
      <c r="K71" s="10"/>
      <c r="L71" s="13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39"/>
      <c r="C72" s="10"/>
      <c r="D72" s="140" t="s">
        <v>113</v>
      </c>
      <c r="E72" s="141"/>
      <c r="F72" s="141"/>
      <c r="G72" s="141"/>
      <c r="H72" s="141"/>
      <c r="I72" s="141"/>
      <c r="J72" s="142">
        <f>J635</f>
        <v>0</v>
      </c>
      <c r="K72" s="10"/>
      <c r="L72" s="13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39"/>
      <c r="C73" s="10"/>
      <c r="D73" s="140" t="s">
        <v>114</v>
      </c>
      <c r="E73" s="141"/>
      <c r="F73" s="141"/>
      <c r="G73" s="141"/>
      <c r="H73" s="141"/>
      <c r="I73" s="141"/>
      <c r="J73" s="142">
        <f>J641</f>
        <v>0</v>
      </c>
      <c r="K73" s="10"/>
      <c r="L73" s="13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39"/>
      <c r="C74" s="10"/>
      <c r="D74" s="140" t="s">
        <v>115</v>
      </c>
      <c r="E74" s="141"/>
      <c r="F74" s="141"/>
      <c r="G74" s="141"/>
      <c r="H74" s="141"/>
      <c r="I74" s="141"/>
      <c r="J74" s="142">
        <f>J655</f>
        <v>0</v>
      </c>
      <c r="K74" s="10"/>
      <c r="L74" s="13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39"/>
      <c r="C75" s="10"/>
      <c r="D75" s="140" t="s">
        <v>116</v>
      </c>
      <c r="E75" s="141"/>
      <c r="F75" s="141"/>
      <c r="G75" s="141"/>
      <c r="H75" s="141"/>
      <c r="I75" s="141"/>
      <c r="J75" s="142">
        <f>J670</f>
        <v>0</v>
      </c>
      <c r="K75" s="10"/>
      <c r="L75" s="13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39"/>
      <c r="C76" s="10"/>
      <c r="D76" s="140" t="s">
        <v>117</v>
      </c>
      <c r="E76" s="141"/>
      <c r="F76" s="141"/>
      <c r="G76" s="141"/>
      <c r="H76" s="141"/>
      <c r="I76" s="141"/>
      <c r="J76" s="142">
        <f>J681</f>
        <v>0</v>
      </c>
      <c r="K76" s="10"/>
      <c r="L76" s="13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39"/>
      <c r="C77" s="10"/>
      <c r="D77" s="140" t="s">
        <v>118</v>
      </c>
      <c r="E77" s="141"/>
      <c r="F77" s="141"/>
      <c r="G77" s="141"/>
      <c r="H77" s="141"/>
      <c r="I77" s="141"/>
      <c r="J77" s="142">
        <f>J725</f>
        <v>0</v>
      </c>
      <c r="K77" s="10"/>
      <c r="L77" s="13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39"/>
      <c r="C78" s="10"/>
      <c r="D78" s="140" t="s">
        <v>119</v>
      </c>
      <c r="E78" s="141"/>
      <c r="F78" s="141"/>
      <c r="G78" s="141"/>
      <c r="H78" s="141"/>
      <c r="I78" s="141"/>
      <c r="J78" s="142">
        <f>J782</f>
        <v>0</v>
      </c>
      <c r="K78" s="10"/>
      <c r="L78" s="13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39"/>
      <c r="C79" s="10"/>
      <c r="D79" s="140" t="s">
        <v>120</v>
      </c>
      <c r="E79" s="141"/>
      <c r="F79" s="141"/>
      <c r="G79" s="141"/>
      <c r="H79" s="141"/>
      <c r="I79" s="141"/>
      <c r="J79" s="142">
        <f>J818</f>
        <v>0</v>
      </c>
      <c r="K79" s="10"/>
      <c r="L79" s="13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39"/>
      <c r="C80" s="10"/>
      <c r="D80" s="140" t="s">
        <v>121</v>
      </c>
      <c r="E80" s="141"/>
      <c r="F80" s="141"/>
      <c r="G80" s="141"/>
      <c r="H80" s="141"/>
      <c r="I80" s="141"/>
      <c r="J80" s="142">
        <f>J839</f>
        <v>0</v>
      </c>
      <c r="K80" s="10"/>
      <c r="L80" s="13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39"/>
      <c r="C81" s="10"/>
      <c r="D81" s="140" t="s">
        <v>122</v>
      </c>
      <c r="E81" s="141"/>
      <c r="F81" s="141"/>
      <c r="G81" s="141"/>
      <c r="H81" s="141"/>
      <c r="I81" s="141"/>
      <c r="J81" s="142">
        <f>J848</f>
        <v>0</v>
      </c>
      <c r="K81" s="10"/>
      <c r="L81" s="139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39"/>
      <c r="C82" s="10"/>
      <c r="D82" s="140" t="s">
        <v>123</v>
      </c>
      <c r="E82" s="141"/>
      <c r="F82" s="141"/>
      <c r="G82" s="141"/>
      <c r="H82" s="141"/>
      <c r="I82" s="141"/>
      <c r="J82" s="142">
        <f>J863</f>
        <v>0</v>
      </c>
      <c r="K82" s="10"/>
      <c r="L82" s="139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39"/>
      <c r="C83" s="10"/>
      <c r="D83" s="140" t="s">
        <v>124</v>
      </c>
      <c r="E83" s="141"/>
      <c r="F83" s="141"/>
      <c r="G83" s="141"/>
      <c r="H83" s="141"/>
      <c r="I83" s="141"/>
      <c r="J83" s="142">
        <f>J870</f>
        <v>0</v>
      </c>
      <c r="K83" s="10"/>
      <c r="L83" s="139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9" customFormat="1" ht="24.95" customHeight="1">
      <c r="A84" s="9"/>
      <c r="B84" s="135"/>
      <c r="C84" s="9"/>
      <c r="D84" s="136" t="s">
        <v>125</v>
      </c>
      <c r="E84" s="137"/>
      <c r="F84" s="137"/>
      <c r="G84" s="137"/>
      <c r="H84" s="137"/>
      <c r="I84" s="137"/>
      <c r="J84" s="138">
        <f>J881</f>
        <v>0</v>
      </c>
      <c r="K84" s="9"/>
      <c r="L84" s="135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</row>
    <row r="85" spans="1:31" s="9" customFormat="1" ht="24.95" customHeight="1">
      <c r="A85" s="9"/>
      <c r="B85" s="135"/>
      <c r="C85" s="9"/>
      <c r="D85" s="136" t="s">
        <v>126</v>
      </c>
      <c r="E85" s="137"/>
      <c r="F85" s="137"/>
      <c r="G85" s="137"/>
      <c r="H85" s="137"/>
      <c r="I85" s="137"/>
      <c r="J85" s="138">
        <f>J892</f>
        <v>0</v>
      </c>
      <c r="K85" s="9"/>
      <c r="L85" s="135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pans="1:31" s="10" customFormat="1" ht="19.9" customHeight="1">
      <c r="A86" s="10"/>
      <c r="B86" s="139"/>
      <c r="C86" s="10"/>
      <c r="D86" s="140" t="s">
        <v>127</v>
      </c>
      <c r="E86" s="141"/>
      <c r="F86" s="141"/>
      <c r="G86" s="141"/>
      <c r="H86" s="141"/>
      <c r="I86" s="141"/>
      <c r="J86" s="142">
        <f>J893</f>
        <v>0</v>
      </c>
      <c r="K86" s="10"/>
      <c r="L86" s="139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2" customFormat="1" ht="21.8" customHeight="1">
      <c r="A87" s="39"/>
      <c r="B87" s="40"/>
      <c r="C87" s="39"/>
      <c r="D87" s="39"/>
      <c r="E87" s="39"/>
      <c r="F87" s="39"/>
      <c r="G87" s="39"/>
      <c r="H87" s="39"/>
      <c r="I87" s="39"/>
      <c r="J87" s="39"/>
      <c r="K87" s="39"/>
      <c r="L87" s="118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56"/>
      <c r="C88" s="57"/>
      <c r="D88" s="57"/>
      <c r="E88" s="57"/>
      <c r="F88" s="57"/>
      <c r="G88" s="57"/>
      <c r="H88" s="57"/>
      <c r="I88" s="57"/>
      <c r="J88" s="57"/>
      <c r="K88" s="57"/>
      <c r="L88" s="118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92" spans="1:31" s="2" customFormat="1" ht="6.95" customHeight="1">
      <c r="A92" s="39"/>
      <c r="B92" s="58"/>
      <c r="C92" s="59"/>
      <c r="D92" s="59"/>
      <c r="E92" s="59"/>
      <c r="F92" s="59"/>
      <c r="G92" s="59"/>
      <c r="H92" s="59"/>
      <c r="I92" s="59"/>
      <c r="J92" s="59"/>
      <c r="K92" s="59"/>
      <c r="L92" s="118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24.95" customHeight="1">
      <c r="A93" s="39"/>
      <c r="B93" s="40"/>
      <c r="C93" s="24" t="s">
        <v>128</v>
      </c>
      <c r="D93" s="39"/>
      <c r="E93" s="39"/>
      <c r="F93" s="39"/>
      <c r="G93" s="39"/>
      <c r="H93" s="39"/>
      <c r="I93" s="39"/>
      <c r="J93" s="39"/>
      <c r="K93" s="39"/>
      <c r="L93" s="118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39"/>
      <c r="D94" s="39"/>
      <c r="E94" s="39"/>
      <c r="F94" s="39"/>
      <c r="G94" s="39"/>
      <c r="H94" s="39"/>
      <c r="I94" s="39"/>
      <c r="J94" s="39"/>
      <c r="K94" s="39"/>
      <c r="L94" s="118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2" customHeight="1">
      <c r="A95" s="39"/>
      <c r="B95" s="40"/>
      <c r="C95" s="33" t="s">
        <v>17</v>
      </c>
      <c r="D95" s="39"/>
      <c r="E95" s="39"/>
      <c r="F95" s="39"/>
      <c r="G95" s="39"/>
      <c r="H95" s="39"/>
      <c r="I95" s="39"/>
      <c r="J95" s="39"/>
      <c r="K95" s="39"/>
      <c r="L95" s="118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6.25" customHeight="1">
      <c r="A96" s="39"/>
      <c r="B96" s="40"/>
      <c r="C96" s="39"/>
      <c r="D96" s="39"/>
      <c r="E96" s="117" t="str">
        <f>E7</f>
        <v>ÚPRAVA STŘECHY,OBVODOVÉHO PLÁŠTĚ A PŘÍCHOZÍ KOMUNIKACE ŠKOLNÍ JÍDLENY, UL. ŠKOLNÍ ČP 2433, DVŮR KR. N. L.</v>
      </c>
      <c r="F96" s="33"/>
      <c r="G96" s="33"/>
      <c r="H96" s="33"/>
      <c r="I96" s="39"/>
      <c r="J96" s="39"/>
      <c r="K96" s="39"/>
      <c r="L96" s="118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2" customHeight="1">
      <c r="A97" s="39"/>
      <c r="B97" s="40"/>
      <c r="C97" s="33" t="s">
        <v>95</v>
      </c>
      <c r="D97" s="39"/>
      <c r="E97" s="39"/>
      <c r="F97" s="39"/>
      <c r="G97" s="39"/>
      <c r="H97" s="39"/>
      <c r="I97" s="39"/>
      <c r="J97" s="39"/>
      <c r="K97" s="39"/>
      <c r="L97" s="118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16.5" customHeight="1">
      <c r="A98" s="39"/>
      <c r="B98" s="40"/>
      <c r="C98" s="39"/>
      <c r="D98" s="39"/>
      <c r="E98" s="63" t="str">
        <f>E9</f>
        <v>01 - ÚPRAVA STŘECHY, OBVODOVÉHO PLÁŠTĚ A PŘÍCHOZÍ KOMUNIKACE</v>
      </c>
      <c r="F98" s="39"/>
      <c r="G98" s="39"/>
      <c r="H98" s="39"/>
      <c r="I98" s="39"/>
      <c r="J98" s="39"/>
      <c r="K98" s="39"/>
      <c r="L98" s="118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40"/>
      <c r="C99" s="39"/>
      <c r="D99" s="39"/>
      <c r="E99" s="39"/>
      <c r="F99" s="39"/>
      <c r="G99" s="39"/>
      <c r="H99" s="39"/>
      <c r="I99" s="39"/>
      <c r="J99" s="39"/>
      <c r="K99" s="39"/>
      <c r="L99" s="118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12" customHeight="1">
      <c r="A100" s="39"/>
      <c r="B100" s="40"/>
      <c r="C100" s="33" t="s">
        <v>21</v>
      </c>
      <c r="D100" s="39"/>
      <c r="E100" s="39"/>
      <c r="F100" s="28" t="str">
        <f>F12</f>
        <v>DVŮR KRÁLOVÉ NAD LABEM</v>
      </c>
      <c r="G100" s="39"/>
      <c r="H100" s="39"/>
      <c r="I100" s="33" t="s">
        <v>23</v>
      </c>
      <c r="J100" s="65" t="str">
        <f>IF(J12="","",J12)</f>
        <v>8. 2. 2022</v>
      </c>
      <c r="K100" s="39"/>
      <c r="L100" s="118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40"/>
      <c r="C101" s="39"/>
      <c r="D101" s="39"/>
      <c r="E101" s="39"/>
      <c r="F101" s="39"/>
      <c r="G101" s="39"/>
      <c r="H101" s="39"/>
      <c r="I101" s="39"/>
      <c r="J101" s="39"/>
      <c r="K101" s="39"/>
      <c r="L101" s="118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25.65" customHeight="1">
      <c r="A102" s="39"/>
      <c r="B102" s="40"/>
      <c r="C102" s="33" t="s">
        <v>25</v>
      </c>
      <c r="D102" s="39"/>
      <c r="E102" s="39"/>
      <c r="F102" s="28" t="str">
        <f>E15</f>
        <v>MĚSTO DVŮR KRÁLOVÉ NAD LABEM</v>
      </c>
      <c r="G102" s="39"/>
      <c r="H102" s="39"/>
      <c r="I102" s="33" t="s">
        <v>31</v>
      </c>
      <c r="J102" s="37" t="str">
        <f>E21</f>
        <v>DRUPO S TRUTNOV, ING. BUKOVSKÝ</v>
      </c>
      <c r="K102" s="39"/>
      <c r="L102" s="118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25.65" customHeight="1">
      <c r="A103" s="39"/>
      <c r="B103" s="40"/>
      <c r="C103" s="33" t="s">
        <v>29</v>
      </c>
      <c r="D103" s="39"/>
      <c r="E103" s="39"/>
      <c r="F103" s="28" t="str">
        <f>IF(E18="","",E18)</f>
        <v>Vyplň údaj</v>
      </c>
      <c r="G103" s="39"/>
      <c r="H103" s="39"/>
      <c r="I103" s="33" t="s">
        <v>34</v>
      </c>
      <c r="J103" s="37" t="str">
        <f>E24</f>
        <v>ING. LUBOŠ KASPER</v>
      </c>
      <c r="K103" s="39"/>
      <c r="L103" s="118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10.3" customHeight="1">
      <c r="A104" s="39"/>
      <c r="B104" s="40"/>
      <c r="C104" s="39"/>
      <c r="D104" s="39"/>
      <c r="E104" s="39"/>
      <c r="F104" s="39"/>
      <c r="G104" s="39"/>
      <c r="H104" s="39"/>
      <c r="I104" s="39"/>
      <c r="J104" s="39"/>
      <c r="K104" s="39"/>
      <c r="L104" s="118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11" customFormat="1" ht="29.25" customHeight="1">
      <c r="A105" s="143"/>
      <c r="B105" s="144"/>
      <c r="C105" s="145" t="s">
        <v>129</v>
      </c>
      <c r="D105" s="146" t="s">
        <v>57</v>
      </c>
      <c r="E105" s="146" t="s">
        <v>53</v>
      </c>
      <c r="F105" s="146" t="s">
        <v>54</v>
      </c>
      <c r="G105" s="146" t="s">
        <v>130</v>
      </c>
      <c r="H105" s="146" t="s">
        <v>131</v>
      </c>
      <c r="I105" s="146" t="s">
        <v>132</v>
      </c>
      <c r="J105" s="146" t="s">
        <v>99</v>
      </c>
      <c r="K105" s="147" t="s">
        <v>133</v>
      </c>
      <c r="L105" s="148"/>
      <c r="M105" s="81" t="s">
        <v>3</v>
      </c>
      <c r="N105" s="82" t="s">
        <v>42</v>
      </c>
      <c r="O105" s="82" t="s">
        <v>134</v>
      </c>
      <c r="P105" s="82" t="s">
        <v>135</v>
      </c>
      <c r="Q105" s="82" t="s">
        <v>136</v>
      </c>
      <c r="R105" s="82" t="s">
        <v>137</v>
      </c>
      <c r="S105" s="82" t="s">
        <v>138</v>
      </c>
      <c r="T105" s="83" t="s">
        <v>139</v>
      </c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</row>
    <row r="106" spans="1:63" s="2" customFormat="1" ht="22.8" customHeight="1">
      <c r="A106" s="39"/>
      <c r="B106" s="40"/>
      <c r="C106" s="88" t="s">
        <v>140</v>
      </c>
      <c r="D106" s="39"/>
      <c r="E106" s="39"/>
      <c r="F106" s="39"/>
      <c r="G106" s="39"/>
      <c r="H106" s="39"/>
      <c r="I106" s="39"/>
      <c r="J106" s="149">
        <f>BK106</f>
        <v>0</v>
      </c>
      <c r="K106" s="39"/>
      <c r="L106" s="40"/>
      <c r="M106" s="84"/>
      <c r="N106" s="69"/>
      <c r="O106" s="85"/>
      <c r="P106" s="150">
        <f>P107+P580+P881+P892</f>
        <v>0</v>
      </c>
      <c r="Q106" s="85"/>
      <c r="R106" s="150">
        <f>R107+R580+R881+R892</f>
        <v>105.02488349</v>
      </c>
      <c r="S106" s="85"/>
      <c r="T106" s="151">
        <f>T107+T580+T881+T892</f>
        <v>280.826983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20" t="s">
        <v>71</v>
      </c>
      <c r="AU106" s="20" t="s">
        <v>100</v>
      </c>
      <c r="BK106" s="152">
        <f>BK107+BK580+BK881+BK892</f>
        <v>0</v>
      </c>
    </row>
    <row r="107" spans="1:63" s="12" customFormat="1" ht="25.9" customHeight="1">
      <c r="A107" s="12"/>
      <c r="B107" s="153"/>
      <c r="C107" s="12"/>
      <c r="D107" s="154" t="s">
        <v>71</v>
      </c>
      <c r="E107" s="155" t="s">
        <v>141</v>
      </c>
      <c r="F107" s="155" t="s">
        <v>142</v>
      </c>
      <c r="G107" s="12"/>
      <c r="H107" s="12"/>
      <c r="I107" s="156"/>
      <c r="J107" s="157">
        <f>BK107</f>
        <v>0</v>
      </c>
      <c r="K107" s="12"/>
      <c r="L107" s="153"/>
      <c r="M107" s="158"/>
      <c r="N107" s="159"/>
      <c r="O107" s="159"/>
      <c r="P107" s="160">
        <f>P108+P149+P176+P189+P447+P469+P567+P577</f>
        <v>0</v>
      </c>
      <c r="Q107" s="159"/>
      <c r="R107" s="160">
        <f>R108+R149+R176+R189+R447+R469+R567+R577</f>
        <v>83.65572365</v>
      </c>
      <c r="S107" s="159"/>
      <c r="T107" s="161">
        <f>T108+T149+T176+T189+T447+T469+T567+T577</f>
        <v>278.6765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154" t="s">
        <v>80</v>
      </c>
      <c r="AT107" s="162" t="s">
        <v>71</v>
      </c>
      <c r="AU107" s="162" t="s">
        <v>72</v>
      </c>
      <c r="AY107" s="154" t="s">
        <v>143</v>
      </c>
      <c r="BK107" s="163">
        <f>BK108+BK149+BK176+BK189+BK447+BK469+BK567+BK577</f>
        <v>0</v>
      </c>
    </row>
    <row r="108" spans="1:63" s="12" customFormat="1" ht="22.8" customHeight="1">
      <c r="A108" s="12"/>
      <c r="B108" s="153"/>
      <c r="C108" s="12"/>
      <c r="D108" s="154" t="s">
        <v>71</v>
      </c>
      <c r="E108" s="164" t="s">
        <v>80</v>
      </c>
      <c r="F108" s="164" t="s">
        <v>144</v>
      </c>
      <c r="G108" s="12"/>
      <c r="H108" s="12"/>
      <c r="I108" s="156"/>
      <c r="J108" s="165">
        <f>BK108</f>
        <v>0</v>
      </c>
      <c r="K108" s="12"/>
      <c r="L108" s="153"/>
      <c r="M108" s="158"/>
      <c r="N108" s="159"/>
      <c r="O108" s="159"/>
      <c r="P108" s="160">
        <f>SUM(P109:P148)</f>
        <v>0</v>
      </c>
      <c r="Q108" s="159"/>
      <c r="R108" s="160">
        <f>SUM(R109:R148)</f>
        <v>0</v>
      </c>
      <c r="S108" s="159"/>
      <c r="T108" s="161">
        <f>SUM(T109:T148)</f>
        <v>261.7492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154" t="s">
        <v>80</v>
      </c>
      <c r="AT108" s="162" t="s">
        <v>71</v>
      </c>
      <c r="AU108" s="162" t="s">
        <v>80</v>
      </c>
      <c r="AY108" s="154" t="s">
        <v>143</v>
      </c>
      <c r="BK108" s="163">
        <f>SUM(BK109:BK148)</f>
        <v>0</v>
      </c>
    </row>
    <row r="109" spans="1:65" s="2" customFormat="1" ht="37.8" customHeight="1">
      <c r="A109" s="39"/>
      <c r="B109" s="166"/>
      <c r="C109" s="167" t="s">
        <v>80</v>
      </c>
      <c r="D109" s="167" t="s">
        <v>145</v>
      </c>
      <c r="E109" s="168" t="s">
        <v>146</v>
      </c>
      <c r="F109" s="169" t="s">
        <v>147</v>
      </c>
      <c r="G109" s="170" t="s">
        <v>148</v>
      </c>
      <c r="H109" s="171">
        <v>183.11</v>
      </c>
      <c r="I109" s="172"/>
      <c r="J109" s="173">
        <f>ROUND(I109*H109,2)</f>
        <v>0</v>
      </c>
      <c r="K109" s="169" t="s">
        <v>149</v>
      </c>
      <c r="L109" s="40"/>
      <c r="M109" s="174" t="s">
        <v>3</v>
      </c>
      <c r="N109" s="175" t="s">
        <v>43</v>
      </c>
      <c r="O109" s="73"/>
      <c r="P109" s="176">
        <f>O109*H109</f>
        <v>0</v>
      </c>
      <c r="Q109" s="176">
        <v>0</v>
      </c>
      <c r="R109" s="176">
        <f>Q109*H109</f>
        <v>0</v>
      </c>
      <c r="S109" s="176">
        <v>0.29</v>
      </c>
      <c r="T109" s="177">
        <f>S109*H109</f>
        <v>53.1019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178" t="s">
        <v>150</v>
      </c>
      <c r="AT109" s="178" t="s">
        <v>145</v>
      </c>
      <c r="AU109" s="178" t="s">
        <v>82</v>
      </c>
      <c r="AY109" s="20" t="s">
        <v>143</v>
      </c>
      <c r="BE109" s="179">
        <f>IF(N109="základní",J109,0)</f>
        <v>0</v>
      </c>
      <c r="BF109" s="179">
        <f>IF(N109="snížená",J109,0)</f>
        <v>0</v>
      </c>
      <c r="BG109" s="179">
        <f>IF(N109="zákl. přenesená",J109,0)</f>
        <v>0</v>
      </c>
      <c r="BH109" s="179">
        <f>IF(N109="sníž. přenesená",J109,0)</f>
        <v>0</v>
      </c>
      <c r="BI109" s="179">
        <f>IF(N109="nulová",J109,0)</f>
        <v>0</v>
      </c>
      <c r="BJ109" s="20" t="s">
        <v>80</v>
      </c>
      <c r="BK109" s="179">
        <f>ROUND(I109*H109,2)</f>
        <v>0</v>
      </c>
      <c r="BL109" s="20" t="s">
        <v>150</v>
      </c>
      <c r="BM109" s="178" t="s">
        <v>151</v>
      </c>
    </row>
    <row r="110" spans="1:47" s="2" customFormat="1" ht="12">
      <c r="A110" s="39"/>
      <c r="B110" s="40"/>
      <c r="C110" s="39"/>
      <c r="D110" s="180" t="s">
        <v>152</v>
      </c>
      <c r="E110" s="39"/>
      <c r="F110" s="181" t="s">
        <v>153</v>
      </c>
      <c r="G110" s="39"/>
      <c r="H110" s="39"/>
      <c r="I110" s="182"/>
      <c r="J110" s="39"/>
      <c r="K110" s="39"/>
      <c r="L110" s="40"/>
      <c r="M110" s="183"/>
      <c r="N110" s="184"/>
      <c r="O110" s="73"/>
      <c r="P110" s="73"/>
      <c r="Q110" s="73"/>
      <c r="R110" s="73"/>
      <c r="S110" s="73"/>
      <c r="T110" s="74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20" t="s">
        <v>152</v>
      </c>
      <c r="AU110" s="20" t="s">
        <v>82</v>
      </c>
    </row>
    <row r="111" spans="1:51" s="13" customFormat="1" ht="12">
      <c r="A111" s="13"/>
      <c r="B111" s="185"/>
      <c r="C111" s="13"/>
      <c r="D111" s="186" t="s">
        <v>154</v>
      </c>
      <c r="E111" s="187" t="s">
        <v>3</v>
      </c>
      <c r="F111" s="188" t="s">
        <v>155</v>
      </c>
      <c r="G111" s="13"/>
      <c r="H111" s="187" t="s">
        <v>3</v>
      </c>
      <c r="I111" s="189"/>
      <c r="J111" s="13"/>
      <c r="K111" s="13"/>
      <c r="L111" s="185"/>
      <c r="M111" s="190"/>
      <c r="N111" s="191"/>
      <c r="O111" s="191"/>
      <c r="P111" s="191"/>
      <c r="Q111" s="191"/>
      <c r="R111" s="191"/>
      <c r="S111" s="191"/>
      <c r="T111" s="19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187" t="s">
        <v>154</v>
      </c>
      <c r="AU111" s="187" t="s">
        <v>82</v>
      </c>
      <c r="AV111" s="13" t="s">
        <v>80</v>
      </c>
      <c r="AW111" s="13" t="s">
        <v>33</v>
      </c>
      <c r="AX111" s="13" t="s">
        <v>72</v>
      </c>
      <c r="AY111" s="187" t="s">
        <v>143</v>
      </c>
    </row>
    <row r="112" spans="1:51" s="14" customFormat="1" ht="12">
      <c r="A112" s="14"/>
      <c r="B112" s="193"/>
      <c r="C112" s="14"/>
      <c r="D112" s="186" t="s">
        <v>154</v>
      </c>
      <c r="E112" s="194" t="s">
        <v>3</v>
      </c>
      <c r="F112" s="195" t="s">
        <v>156</v>
      </c>
      <c r="G112" s="14"/>
      <c r="H112" s="196">
        <v>183.11</v>
      </c>
      <c r="I112" s="197"/>
      <c r="J112" s="14"/>
      <c r="K112" s="14"/>
      <c r="L112" s="193"/>
      <c r="M112" s="198"/>
      <c r="N112" s="199"/>
      <c r="O112" s="199"/>
      <c r="P112" s="199"/>
      <c r="Q112" s="199"/>
      <c r="R112" s="199"/>
      <c r="S112" s="199"/>
      <c r="T112" s="200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194" t="s">
        <v>154</v>
      </c>
      <c r="AU112" s="194" t="s">
        <v>82</v>
      </c>
      <c r="AV112" s="14" t="s">
        <v>82</v>
      </c>
      <c r="AW112" s="14" t="s">
        <v>33</v>
      </c>
      <c r="AX112" s="14" t="s">
        <v>80</v>
      </c>
      <c r="AY112" s="194" t="s">
        <v>143</v>
      </c>
    </row>
    <row r="113" spans="1:65" s="2" customFormat="1" ht="37.8" customHeight="1">
      <c r="A113" s="39"/>
      <c r="B113" s="166"/>
      <c r="C113" s="167" t="s">
        <v>82</v>
      </c>
      <c r="D113" s="167" t="s">
        <v>145</v>
      </c>
      <c r="E113" s="168" t="s">
        <v>157</v>
      </c>
      <c r="F113" s="169" t="s">
        <v>158</v>
      </c>
      <c r="G113" s="170" t="s">
        <v>148</v>
      </c>
      <c r="H113" s="171">
        <v>183.11</v>
      </c>
      <c r="I113" s="172"/>
      <c r="J113" s="173">
        <f>ROUND(I113*H113,2)</f>
        <v>0</v>
      </c>
      <c r="K113" s="169" t="s">
        <v>149</v>
      </c>
      <c r="L113" s="40"/>
      <c r="M113" s="174" t="s">
        <v>3</v>
      </c>
      <c r="N113" s="175" t="s">
        <v>43</v>
      </c>
      <c r="O113" s="73"/>
      <c r="P113" s="176">
        <f>O113*H113</f>
        <v>0</v>
      </c>
      <c r="Q113" s="176">
        <v>0</v>
      </c>
      <c r="R113" s="176">
        <f>Q113*H113</f>
        <v>0</v>
      </c>
      <c r="S113" s="176">
        <v>0.63</v>
      </c>
      <c r="T113" s="177">
        <f>S113*H113</f>
        <v>115.3593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178" t="s">
        <v>150</v>
      </c>
      <c r="AT113" s="178" t="s">
        <v>145</v>
      </c>
      <c r="AU113" s="178" t="s">
        <v>82</v>
      </c>
      <c r="AY113" s="20" t="s">
        <v>143</v>
      </c>
      <c r="BE113" s="179">
        <f>IF(N113="základní",J113,0)</f>
        <v>0</v>
      </c>
      <c r="BF113" s="179">
        <f>IF(N113="snížená",J113,0)</f>
        <v>0</v>
      </c>
      <c r="BG113" s="179">
        <f>IF(N113="zákl. přenesená",J113,0)</f>
        <v>0</v>
      </c>
      <c r="BH113" s="179">
        <f>IF(N113="sníž. přenesená",J113,0)</f>
        <v>0</v>
      </c>
      <c r="BI113" s="179">
        <f>IF(N113="nulová",J113,0)</f>
        <v>0</v>
      </c>
      <c r="BJ113" s="20" t="s">
        <v>80</v>
      </c>
      <c r="BK113" s="179">
        <f>ROUND(I113*H113,2)</f>
        <v>0</v>
      </c>
      <c r="BL113" s="20" t="s">
        <v>150</v>
      </c>
      <c r="BM113" s="178" t="s">
        <v>159</v>
      </c>
    </row>
    <row r="114" spans="1:47" s="2" customFormat="1" ht="12">
      <c r="A114" s="39"/>
      <c r="B114" s="40"/>
      <c r="C114" s="39"/>
      <c r="D114" s="180" t="s">
        <v>152</v>
      </c>
      <c r="E114" s="39"/>
      <c r="F114" s="181" t="s">
        <v>160</v>
      </c>
      <c r="G114" s="39"/>
      <c r="H114" s="39"/>
      <c r="I114" s="182"/>
      <c r="J114" s="39"/>
      <c r="K114" s="39"/>
      <c r="L114" s="40"/>
      <c r="M114" s="183"/>
      <c r="N114" s="184"/>
      <c r="O114" s="73"/>
      <c r="P114" s="73"/>
      <c r="Q114" s="73"/>
      <c r="R114" s="73"/>
      <c r="S114" s="73"/>
      <c r="T114" s="74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20" t="s">
        <v>152</v>
      </c>
      <c r="AU114" s="20" t="s">
        <v>82</v>
      </c>
    </row>
    <row r="115" spans="1:51" s="13" customFormat="1" ht="12">
      <c r="A115" s="13"/>
      <c r="B115" s="185"/>
      <c r="C115" s="13"/>
      <c r="D115" s="186" t="s">
        <v>154</v>
      </c>
      <c r="E115" s="187" t="s">
        <v>3</v>
      </c>
      <c r="F115" s="188" t="s">
        <v>155</v>
      </c>
      <c r="G115" s="13"/>
      <c r="H115" s="187" t="s">
        <v>3</v>
      </c>
      <c r="I115" s="189"/>
      <c r="J115" s="13"/>
      <c r="K115" s="13"/>
      <c r="L115" s="185"/>
      <c r="M115" s="190"/>
      <c r="N115" s="191"/>
      <c r="O115" s="191"/>
      <c r="P115" s="191"/>
      <c r="Q115" s="191"/>
      <c r="R115" s="191"/>
      <c r="S115" s="191"/>
      <c r="T115" s="19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7" t="s">
        <v>154</v>
      </c>
      <c r="AU115" s="187" t="s">
        <v>82</v>
      </c>
      <c r="AV115" s="13" t="s">
        <v>80</v>
      </c>
      <c r="AW115" s="13" t="s">
        <v>33</v>
      </c>
      <c r="AX115" s="13" t="s">
        <v>72</v>
      </c>
      <c r="AY115" s="187" t="s">
        <v>143</v>
      </c>
    </row>
    <row r="116" spans="1:51" s="14" customFormat="1" ht="12">
      <c r="A116" s="14"/>
      <c r="B116" s="193"/>
      <c r="C116" s="14"/>
      <c r="D116" s="186" t="s">
        <v>154</v>
      </c>
      <c r="E116" s="194" t="s">
        <v>3</v>
      </c>
      <c r="F116" s="195" t="s">
        <v>156</v>
      </c>
      <c r="G116" s="14"/>
      <c r="H116" s="196">
        <v>183.11</v>
      </c>
      <c r="I116" s="197"/>
      <c r="J116" s="14"/>
      <c r="K116" s="14"/>
      <c r="L116" s="193"/>
      <c r="M116" s="198"/>
      <c r="N116" s="199"/>
      <c r="O116" s="199"/>
      <c r="P116" s="199"/>
      <c r="Q116" s="199"/>
      <c r="R116" s="199"/>
      <c r="S116" s="199"/>
      <c r="T116" s="200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194" t="s">
        <v>154</v>
      </c>
      <c r="AU116" s="194" t="s">
        <v>82</v>
      </c>
      <c r="AV116" s="14" t="s">
        <v>82</v>
      </c>
      <c r="AW116" s="14" t="s">
        <v>33</v>
      </c>
      <c r="AX116" s="14" t="s">
        <v>80</v>
      </c>
      <c r="AY116" s="194" t="s">
        <v>143</v>
      </c>
    </row>
    <row r="117" spans="1:65" s="2" customFormat="1" ht="37.8" customHeight="1">
      <c r="A117" s="39"/>
      <c r="B117" s="166"/>
      <c r="C117" s="167" t="s">
        <v>161</v>
      </c>
      <c r="D117" s="167" t="s">
        <v>145</v>
      </c>
      <c r="E117" s="168" t="s">
        <v>162</v>
      </c>
      <c r="F117" s="169" t="s">
        <v>163</v>
      </c>
      <c r="G117" s="170" t="s">
        <v>148</v>
      </c>
      <c r="H117" s="171">
        <v>116.61</v>
      </c>
      <c r="I117" s="172"/>
      <c r="J117" s="173">
        <f>ROUND(I117*H117,2)</f>
        <v>0</v>
      </c>
      <c r="K117" s="169" t="s">
        <v>149</v>
      </c>
      <c r="L117" s="40"/>
      <c r="M117" s="174" t="s">
        <v>3</v>
      </c>
      <c r="N117" s="175" t="s">
        <v>43</v>
      </c>
      <c r="O117" s="73"/>
      <c r="P117" s="176">
        <f>O117*H117</f>
        <v>0</v>
      </c>
      <c r="Q117" s="176">
        <v>0</v>
      </c>
      <c r="R117" s="176">
        <f>Q117*H117</f>
        <v>0</v>
      </c>
      <c r="S117" s="176">
        <v>0.17</v>
      </c>
      <c r="T117" s="177">
        <f>S117*H117</f>
        <v>19.823700000000002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178" t="s">
        <v>150</v>
      </c>
      <c r="AT117" s="178" t="s">
        <v>145</v>
      </c>
      <c r="AU117" s="178" t="s">
        <v>82</v>
      </c>
      <c r="AY117" s="20" t="s">
        <v>143</v>
      </c>
      <c r="BE117" s="179">
        <f>IF(N117="základní",J117,0)</f>
        <v>0</v>
      </c>
      <c r="BF117" s="179">
        <f>IF(N117="snížená",J117,0)</f>
        <v>0</v>
      </c>
      <c r="BG117" s="179">
        <f>IF(N117="zákl. přenesená",J117,0)</f>
        <v>0</v>
      </c>
      <c r="BH117" s="179">
        <f>IF(N117="sníž. přenesená",J117,0)</f>
        <v>0</v>
      </c>
      <c r="BI117" s="179">
        <f>IF(N117="nulová",J117,0)</f>
        <v>0</v>
      </c>
      <c r="BJ117" s="20" t="s">
        <v>80</v>
      </c>
      <c r="BK117" s="179">
        <f>ROUND(I117*H117,2)</f>
        <v>0</v>
      </c>
      <c r="BL117" s="20" t="s">
        <v>150</v>
      </c>
      <c r="BM117" s="178" t="s">
        <v>164</v>
      </c>
    </row>
    <row r="118" spans="1:47" s="2" customFormat="1" ht="12">
      <c r="A118" s="39"/>
      <c r="B118" s="40"/>
      <c r="C118" s="39"/>
      <c r="D118" s="180" t="s">
        <v>152</v>
      </c>
      <c r="E118" s="39"/>
      <c r="F118" s="181" t="s">
        <v>165</v>
      </c>
      <c r="G118" s="39"/>
      <c r="H118" s="39"/>
      <c r="I118" s="182"/>
      <c r="J118" s="39"/>
      <c r="K118" s="39"/>
      <c r="L118" s="40"/>
      <c r="M118" s="183"/>
      <c r="N118" s="184"/>
      <c r="O118" s="73"/>
      <c r="P118" s="73"/>
      <c r="Q118" s="73"/>
      <c r="R118" s="73"/>
      <c r="S118" s="73"/>
      <c r="T118" s="74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20" t="s">
        <v>152</v>
      </c>
      <c r="AU118" s="20" t="s">
        <v>82</v>
      </c>
    </row>
    <row r="119" spans="1:51" s="13" customFormat="1" ht="12">
      <c r="A119" s="13"/>
      <c r="B119" s="185"/>
      <c r="C119" s="13"/>
      <c r="D119" s="186" t="s">
        <v>154</v>
      </c>
      <c r="E119" s="187" t="s">
        <v>3</v>
      </c>
      <c r="F119" s="188" t="s">
        <v>166</v>
      </c>
      <c r="G119" s="13"/>
      <c r="H119" s="187" t="s">
        <v>3</v>
      </c>
      <c r="I119" s="189"/>
      <c r="J119" s="13"/>
      <c r="K119" s="13"/>
      <c r="L119" s="185"/>
      <c r="M119" s="190"/>
      <c r="N119" s="191"/>
      <c r="O119" s="191"/>
      <c r="P119" s="191"/>
      <c r="Q119" s="191"/>
      <c r="R119" s="191"/>
      <c r="S119" s="191"/>
      <c r="T119" s="19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87" t="s">
        <v>154</v>
      </c>
      <c r="AU119" s="187" t="s">
        <v>82</v>
      </c>
      <c r="AV119" s="13" t="s">
        <v>80</v>
      </c>
      <c r="AW119" s="13" t="s">
        <v>33</v>
      </c>
      <c r="AX119" s="13" t="s">
        <v>72</v>
      </c>
      <c r="AY119" s="187" t="s">
        <v>143</v>
      </c>
    </row>
    <row r="120" spans="1:51" s="14" customFormat="1" ht="12">
      <c r="A120" s="14"/>
      <c r="B120" s="193"/>
      <c r="C120" s="14"/>
      <c r="D120" s="186" t="s">
        <v>154</v>
      </c>
      <c r="E120" s="194" t="s">
        <v>3</v>
      </c>
      <c r="F120" s="195" t="s">
        <v>167</v>
      </c>
      <c r="G120" s="14"/>
      <c r="H120" s="196">
        <v>18.36</v>
      </c>
      <c r="I120" s="197"/>
      <c r="J120" s="14"/>
      <c r="K120" s="14"/>
      <c r="L120" s="193"/>
      <c r="M120" s="198"/>
      <c r="N120" s="199"/>
      <c r="O120" s="199"/>
      <c r="P120" s="199"/>
      <c r="Q120" s="199"/>
      <c r="R120" s="199"/>
      <c r="S120" s="199"/>
      <c r="T120" s="200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194" t="s">
        <v>154</v>
      </c>
      <c r="AU120" s="194" t="s">
        <v>82</v>
      </c>
      <c r="AV120" s="14" t="s">
        <v>82</v>
      </c>
      <c r="AW120" s="14" t="s">
        <v>33</v>
      </c>
      <c r="AX120" s="14" t="s">
        <v>72</v>
      </c>
      <c r="AY120" s="194" t="s">
        <v>143</v>
      </c>
    </row>
    <row r="121" spans="1:51" s="14" customFormat="1" ht="12">
      <c r="A121" s="14"/>
      <c r="B121" s="193"/>
      <c r="C121" s="14"/>
      <c r="D121" s="186" t="s">
        <v>154</v>
      </c>
      <c r="E121" s="194" t="s">
        <v>3</v>
      </c>
      <c r="F121" s="195" t="s">
        <v>168</v>
      </c>
      <c r="G121" s="14"/>
      <c r="H121" s="196">
        <v>33.03</v>
      </c>
      <c r="I121" s="197"/>
      <c r="J121" s="14"/>
      <c r="K121" s="14"/>
      <c r="L121" s="193"/>
      <c r="M121" s="198"/>
      <c r="N121" s="199"/>
      <c r="O121" s="199"/>
      <c r="P121" s="199"/>
      <c r="Q121" s="199"/>
      <c r="R121" s="199"/>
      <c r="S121" s="199"/>
      <c r="T121" s="200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194" t="s">
        <v>154</v>
      </c>
      <c r="AU121" s="194" t="s">
        <v>82</v>
      </c>
      <c r="AV121" s="14" t="s">
        <v>82</v>
      </c>
      <c r="AW121" s="14" t="s">
        <v>33</v>
      </c>
      <c r="AX121" s="14" t="s">
        <v>72</v>
      </c>
      <c r="AY121" s="194" t="s">
        <v>143</v>
      </c>
    </row>
    <row r="122" spans="1:51" s="14" customFormat="1" ht="12">
      <c r="A122" s="14"/>
      <c r="B122" s="193"/>
      <c r="C122" s="14"/>
      <c r="D122" s="186" t="s">
        <v>154</v>
      </c>
      <c r="E122" s="194" t="s">
        <v>3</v>
      </c>
      <c r="F122" s="195" t="s">
        <v>169</v>
      </c>
      <c r="G122" s="14"/>
      <c r="H122" s="196">
        <v>20.4</v>
      </c>
      <c r="I122" s="197"/>
      <c r="J122" s="14"/>
      <c r="K122" s="14"/>
      <c r="L122" s="193"/>
      <c r="M122" s="198"/>
      <c r="N122" s="199"/>
      <c r="O122" s="199"/>
      <c r="P122" s="199"/>
      <c r="Q122" s="199"/>
      <c r="R122" s="199"/>
      <c r="S122" s="199"/>
      <c r="T122" s="20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194" t="s">
        <v>154</v>
      </c>
      <c r="AU122" s="194" t="s">
        <v>82</v>
      </c>
      <c r="AV122" s="14" t="s">
        <v>82</v>
      </c>
      <c r="AW122" s="14" t="s">
        <v>33</v>
      </c>
      <c r="AX122" s="14" t="s">
        <v>72</v>
      </c>
      <c r="AY122" s="194" t="s">
        <v>143</v>
      </c>
    </row>
    <row r="123" spans="1:51" s="14" customFormat="1" ht="12">
      <c r="A123" s="14"/>
      <c r="B123" s="193"/>
      <c r="C123" s="14"/>
      <c r="D123" s="186" t="s">
        <v>154</v>
      </c>
      <c r="E123" s="194" t="s">
        <v>3</v>
      </c>
      <c r="F123" s="195" t="s">
        <v>170</v>
      </c>
      <c r="G123" s="14"/>
      <c r="H123" s="196">
        <v>36.72</v>
      </c>
      <c r="I123" s="197"/>
      <c r="J123" s="14"/>
      <c r="K123" s="14"/>
      <c r="L123" s="193"/>
      <c r="M123" s="198"/>
      <c r="N123" s="199"/>
      <c r="O123" s="199"/>
      <c r="P123" s="199"/>
      <c r="Q123" s="199"/>
      <c r="R123" s="199"/>
      <c r="S123" s="199"/>
      <c r="T123" s="200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194" t="s">
        <v>154</v>
      </c>
      <c r="AU123" s="194" t="s">
        <v>82</v>
      </c>
      <c r="AV123" s="14" t="s">
        <v>82</v>
      </c>
      <c r="AW123" s="14" t="s">
        <v>33</v>
      </c>
      <c r="AX123" s="14" t="s">
        <v>72</v>
      </c>
      <c r="AY123" s="194" t="s">
        <v>143</v>
      </c>
    </row>
    <row r="124" spans="1:51" s="14" customFormat="1" ht="12">
      <c r="A124" s="14"/>
      <c r="B124" s="193"/>
      <c r="C124" s="14"/>
      <c r="D124" s="186" t="s">
        <v>154</v>
      </c>
      <c r="E124" s="194" t="s">
        <v>3</v>
      </c>
      <c r="F124" s="195" t="s">
        <v>171</v>
      </c>
      <c r="G124" s="14"/>
      <c r="H124" s="196">
        <v>8.1</v>
      </c>
      <c r="I124" s="197"/>
      <c r="J124" s="14"/>
      <c r="K124" s="14"/>
      <c r="L124" s="193"/>
      <c r="M124" s="198"/>
      <c r="N124" s="199"/>
      <c r="O124" s="199"/>
      <c r="P124" s="199"/>
      <c r="Q124" s="199"/>
      <c r="R124" s="199"/>
      <c r="S124" s="199"/>
      <c r="T124" s="20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194" t="s">
        <v>154</v>
      </c>
      <c r="AU124" s="194" t="s">
        <v>82</v>
      </c>
      <c r="AV124" s="14" t="s">
        <v>82</v>
      </c>
      <c r="AW124" s="14" t="s">
        <v>33</v>
      </c>
      <c r="AX124" s="14" t="s">
        <v>72</v>
      </c>
      <c r="AY124" s="194" t="s">
        <v>143</v>
      </c>
    </row>
    <row r="125" spans="1:51" s="15" customFormat="1" ht="12">
      <c r="A125" s="15"/>
      <c r="B125" s="201"/>
      <c r="C125" s="15"/>
      <c r="D125" s="186" t="s">
        <v>154</v>
      </c>
      <c r="E125" s="202" t="s">
        <v>3</v>
      </c>
      <c r="F125" s="203" t="s">
        <v>172</v>
      </c>
      <c r="G125" s="15"/>
      <c r="H125" s="204">
        <v>116.61</v>
      </c>
      <c r="I125" s="205"/>
      <c r="J125" s="15"/>
      <c r="K125" s="15"/>
      <c r="L125" s="201"/>
      <c r="M125" s="206"/>
      <c r="N125" s="207"/>
      <c r="O125" s="207"/>
      <c r="P125" s="207"/>
      <c r="Q125" s="207"/>
      <c r="R125" s="207"/>
      <c r="S125" s="207"/>
      <c r="T125" s="208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02" t="s">
        <v>154</v>
      </c>
      <c r="AU125" s="202" t="s">
        <v>82</v>
      </c>
      <c r="AV125" s="15" t="s">
        <v>150</v>
      </c>
      <c r="AW125" s="15" t="s">
        <v>33</v>
      </c>
      <c r="AX125" s="15" t="s">
        <v>80</v>
      </c>
      <c r="AY125" s="202" t="s">
        <v>143</v>
      </c>
    </row>
    <row r="126" spans="1:65" s="2" customFormat="1" ht="37.8" customHeight="1">
      <c r="A126" s="39"/>
      <c r="B126" s="166"/>
      <c r="C126" s="167" t="s">
        <v>150</v>
      </c>
      <c r="D126" s="167" t="s">
        <v>145</v>
      </c>
      <c r="E126" s="168" t="s">
        <v>173</v>
      </c>
      <c r="F126" s="169" t="s">
        <v>174</v>
      </c>
      <c r="G126" s="170" t="s">
        <v>148</v>
      </c>
      <c r="H126" s="171">
        <v>116.61</v>
      </c>
      <c r="I126" s="172"/>
      <c r="J126" s="173">
        <f>ROUND(I126*H126,2)</f>
        <v>0</v>
      </c>
      <c r="K126" s="169" t="s">
        <v>149</v>
      </c>
      <c r="L126" s="40"/>
      <c r="M126" s="174" t="s">
        <v>3</v>
      </c>
      <c r="N126" s="175" t="s">
        <v>43</v>
      </c>
      <c r="O126" s="73"/>
      <c r="P126" s="176">
        <f>O126*H126</f>
        <v>0</v>
      </c>
      <c r="Q126" s="176">
        <v>0</v>
      </c>
      <c r="R126" s="176">
        <f>Q126*H126</f>
        <v>0</v>
      </c>
      <c r="S126" s="176">
        <v>0.63</v>
      </c>
      <c r="T126" s="177">
        <f>S126*H126</f>
        <v>73.4643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178" t="s">
        <v>150</v>
      </c>
      <c r="AT126" s="178" t="s">
        <v>145</v>
      </c>
      <c r="AU126" s="178" t="s">
        <v>82</v>
      </c>
      <c r="AY126" s="20" t="s">
        <v>143</v>
      </c>
      <c r="BE126" s="179">
        <f>IF(N126="základní",J126,0)</f>
        <v>0</v>
      </c>
      <c r="BF126" s="179">
        <f>IF(N126="snížená",J126,0)</f>
        <v>0</v>
      </c>
      <c r="BG126" s="179">
        <f>IF(N126="zákl. přenesená",J126,0)</f>
        <v>0</v>
      </c>
      <c r="BH126" s="179">
        <f>IF(N126="sníž. přenesená",J126,0)</f>
        <v>0</v>
      </c>
      <c r="BI126" s="179">
        <f>IF(N126="nulová",J126,0)</f>
        <v>0</v>
      </c>
      <c r="BJ126" s="20" t="s">
        <v>80</v>
      </c>
      <c r="BK126" s="179">
        <f>ROUND(I126*H126,2)</f>
        <v>0</v>
      </c>
      <c r="BL126" s="20" t="s">
        <v>150</v>
      </c>
      <c r="BM126" s="178" t="s">
        <v>175</v>
      </c>
    </row>
    <row r="127" spans="1:47" s="2" customFormat="1" ht="12">
      <c r="A127" s="39"/>
      <c r="B127" s="40"/>
      <c r="C127" s="39"/>
      <c r="D127" s="180" t="s">
        <v>152</v>
      </c>
      <c r="E127" s="39"/>
      <c r="F127" s="181" t="s">
        <v>176</v>
      </c>
      <c r="G127" s="39"/>
      <c r="H127" s="39"/>
      <c r="I127" s="182"/>
      <c r="J127" s="39"/>
      <c r="K127" s="39"/>
      <c r="L127" s="40"/>
      <c r="M127" s="183"/>
      <c r="N127" s="184"/>
      <c r="O127" s="73"/>
      <c r="P127" s="73"/>
      <c r="Q127" s="73"/>
      <c r="R127" s="73"/>
      <c r="S127" s="73"/>
      <c r="T127" s="74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20" t="s">
        <v>152</v>
      </c>
      <c r="AU127" s="20" t="s">
        <v>82</v>
      </c>
    </row>
    <row r="128" spans="1:51" s="13" customFormat="1" ht="12">
      <c r="A128" s="13"/>
      <c r="B128" s="185"/>
      <c r="C128" s="13"/>
      <c r="D128" s="186" t="s">
        <v>154</v>
      </c>
      <c r="E128" s="187" t="s">
        <v>3</v>
      </c>
      <c r="F128" s="188" t="s">
        <v>166</v>
      </c>
      <c r="G128" s="13"/>
      <c r="H128" s="187" t="s">
        <v>3</v>
      </c>
      <c r="I128" s="189"/>
      <c r="J128" s="13"/>
      <c r="K128" s="13"/>
      <c r="L128" s="185"/>
      <c r="M128" s="190"/>
      <c r="N128" s="191"/>
      <c r="O128" s="191"/>
      <c r="P128" s="191"/>
      <c r="Q128" s="191"/>
      <c r="R128" s="191"/>
      <c r="S128" s="191"/>
      <c r="T128" s="19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7" t="s">
        <v>154</v>
      </c>
      <c r="AU128" s="187" t="s">
        <v>82</v>
      </c>
      <c r="AV128" s="13" t="s">
        <v>80</v>
      </c>
      <c r="AW128" s="13" t="s">
        <v>33</v>
      </c>
      <c r="AX128" s="13" t="s">
        <v>72</v>
      </c>
      <c r="AY128" s="187" t="s">
        <v>143</v>
      </c>
    </row>
    <row r="129" spans="1:51" s="14" customFormat="1" ht="12">
      <c r="A129" s="14"/>
      <c r="B129" s="193"/>
      <c r="C129" s="14"/>
      <c r="D129" s="186" t="s">
        <v>154</v>
      </c>
      <c r="E129" s="194" t="s">
        <v>3</v>
      </c>
      <c r="F129" s="195" t="s">
        <v>167</v>
      </c>
      <c r="G129" s="14"/>
      <c r="H129" s="196">
        <v>18.36</v>
      </c>
      <c r="I129" s="197"/>
      <c r="J129" s="14"/>
      <c r="K129" s="14"/>
      <c r="L129" s="193"/>
      <c r="M129" s="198"/>
      <c r="N129" s="199"/>
      <c r="O129" s="199"/>
      <c r="P129" s="199"/>
      <c r="Q129" s="199"/>
      <c r="R129" s="199"/>
      <c r="S129" s="199"/>
      <c r="T129" s="200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194" t="s">
        <v>154</v>
      </c>
      <c r="AU129" s="194" t="s">
        <v>82</v>
      </c>
      <c r="AV129" s="14" t="s">
        <v>82</v>
      </c>
      <c r="AW129" s="14" t="s">
        <v>33</v>
      </c>
      <c r="AX129" s="14" t="s">
        <v>72</v>
      </c>
      <c r="AY129" s="194" t="s">
        <v>143</v>
      </c>
    </row>
    <row r="130" spans="1:51" s="14" customFormat="1" ht="12">
      <c r="A130" s="14"/>
      <c r="B130" s="193"/>
      <c r="C130" s="14"/>
      <c r="D130" s="186" t="s">
        <v>154</v>
      </c>
      <c r="E130" s="194" t="s">
        <v>3</v>
      </c>
      <c r="F130" s="195" t="s">
        <v>168</v>
      </c>
      <c r="G130" s="14"/>
      <c r="H130" s="196">
        <v>33.03</v>
      </c>
      <c r="I130" s="197"/>
      <c r="J130" s="14"/>
      <c r="K130" s="14"/>
      <c r="L130" s="193"/>
      <c r="M130" s="198"/>
      <c r="N130" s="199"/>
      <c r="O130" s="199"/>
      <c r="P130" s="199"/>
      <c r="Q130" s="199"/>
      <c r="R130" s="199"/>
      <c r="S130" s="199"/>
      <c r="T130" s="200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194" t="s">
        <v>154</v>
      </c>
      <c r="AU130" s="194" t="s">
        <v>82</v>
      </c>
      <c r="AV130" s="14" t="s">
        <v>82</v>
      </c>
      <c r="AW130" s="14" t="s">
        <v>33</v>
      </c>
      <c r="AX130" s="14" t="s">
        <v>72</v>
      </c>
      <c r="AY130" s="194" t="s">
        <v>143</v>
      </c>
    </row>
    <row r="131" spans="1:51" s="14" customFormat="1" ht="12">
      <c r="A131" s="14"/>
      <c r="B131" s="193"/>
      <c r="C131" s="14"/>
      <c r="D131" s="186" t="s">
        <v>154</v>
      </c>
      <c r="E131" s="194" t="s">
        <v>3</v>
      </c>
      <c r="F131" s="195" t="s">
        <v>169</v>
      </c>
      <c r="G131" s="14"/>
      <c r="H131" s="196">
        <v>20.4</v>
      </c>
      <c r="I131" s="197"/>
      <c r="J131" s="14"/>
      <c r="K131" s="14"/>
      <c r="L131" s="193"/>
      <c r="M131" s="198"/>
      <c r="N131" s="199"/>
      <c r="O131" s="199"/>
      <c r="P131" s="199"/>
      <c r="Q131" s="199"/>
      <c r="R131" s="199"/>
      <c r="S131" s="199"/>
      <c r="T131" s="20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194" t="s">
        <v>154</v>
      </c>
      <c r="AU131" s="194" t="s">
        <v>82</v>
      </c>
      <c r="AV131" s="14" t="s">
        <v>82</v>
      </c>
      <c r="AW131" s="14" t="s">
        <v>33</v>
      </c>
      <c r="AX131" s="14" t="s">
        <v>72</v>
      </c>
      <c r="AY131" s="194" t="s">
        <v>143</v>
      </c>
    </row>
    <row r="132" spans="1:51" s="14" customFormat="1" ht="12">
      <c r="A132" s="14"/>
      <c r="B132" s="193"/>
      <c r="C132" s="14"/>
      <c r="D132" s="186" t="s">
        <v>154</v>
      </c>
      <c r="E132" s="194" t="s">
        <v>3</v>
      </c>
      <c r="F132" s="195" t="s">
        <v>170</v>
      </c>
      <c r="G132" s="14"/>
      <c r="H132" s="196">
        <v>36.72</v>
      </c>
      <c r="I132" s="197"/>
      <c r="J132" s="14"/>
      <c r="K132" s="14"/>
      <c r="L132" s="193"/>
      <c r="M132" s="198"/>
      <c r="N132" s="199"/>
      <c r="O132" s="199"/>
      <c r="P132" s="199"/>
      <c r="Q132" s="199"/>
      <c r="R132" s="199"/>
      <c r="S132" s="199"/>
      <c r="T132" s="20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194" t="s">
        <v>154</v>
      </c>
      <c r="AU132" s="194" t="s">
        <v>82</v>
      </c>
      <c r="AV132" s="14" t="s">
        <v>82</v>
      </c>
      <c r="AW132" s="14" t="s">
        <v>33</v>
      </c>
      <c r="AX132" s="14" t="s">
        <v>72</v>
      </c>
      <c r="AY132" s="194" t="s">
        <v>143</v>
      </c>
    </row>
    <row r="133" spans="1:51" s="14" customFormat="1" ht="12">
      <c r="A133" s="14"/>
      <c r="B133" s="193"/>
      <c r="C133" s="14"/>
      <c r="D133" s="186" t="s">
        <v>154</v>
      </c>
      <c r="E133" s="194" t="s">
        <v>3</v>
      </c>
      <c r="F133" s="195" t="s">
        <v>171</v>
      </c>
      <c r="G133" s="14"/>
      <c r="H133" s="196">
        <v>8.1</v>
      </c>
      <c r="I133" s="197"/>
      <c r="J133" s="14"/>
      <c r="K133" s="14"/>
      <c r="L133" s="193"/>
      <c r="M133" s="198"/>
      <c r="N133" s="199"/>
      <c r="O133" s="199"/>
      <c r="P133" s="199"/>
      <c r="Q133" s="199"/>
      <c r="R133" s="199"/>
      <c r="S133" s="199"/>
      <c r="T133" s="20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194" t="s">
        <v>154</v>
      </c>
      <c r="AU133" s="194" t="s">
        <v>82</v>
      </c>
      <c r="AV133" s="14" t="s">
        <v>82</v>
      </c>
      <c r="AW133" s="14" t="s">
        <v>33</v>
      </c>
      <c r="AX133" s="14" t="s">
        <v>72</v>
      </c>
      <c r="AY133" s="194" t="s">
        <v>143</v>
      </c>
    </row>
    <row r="134" spans="1:51" s="15" customFormat="1" ht="12">
      <c r="A134" s="15"/>
      <c r="B134" s="201"/>
      <c r="C134" s="15"/>
      <c r="D134" s="186" t="s">
        <v>154</v>
      </c>
      <c r="E134" s="202" t="s">
        <v>3</v>
      </c>
      <c r="F134" s="203" t="s">
        <v>172</v>
      </c>
      <c r="G134" s="15"/>
      <c r="H134" s="204">
        <v>116.61</v>
      </c>
      <c r="I134" s="205"/>
      <c r="J134" s="15"/>
      <c r="K134" s="15"/>
      <c r="L134" s="201"/>
      <c r="M134" s="206"/>
      <c r="N134" s="207"/>
      <c r="O134" s="207"/>
      <c r="P134" s="207"/>
      <c r="Q134" s="207"/>
      <c r="R134" s="207"/>
      <c r="S134" s="207"/>
      <c r="T134" s="208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02" t="s">
        <v>154</v>
      </c>
      <c r="AU134" s="202" t="s">
        <v>82</v>
      </c>
      <c r="AV134" s="15" t="s">
        <v>150</v>
      </c>
      <c r="AW134" s="15" t="s">
        <v>33</v>
      </c>
      <c r="AX134" s="15" t="s">
        <v>80</v>
      </c>
      <c r="AY134" s="202" t="s">
        <v>143</v>
      </c>
    </row>
    <row r="135" spans="1:65" s="2" customFormat="1" ht="24.15" customHeight="1">
      <c r="A135" s="39"/>
      <c r="B135" s="166"/>
      <c r="C135" s="167" t="s">
        <v>177</v>
      </c>
      <c r="D135" s="167" t="s">
        <v>145</v>
      </c>
      <c r="E135" s="168" t="s">
        <v>178</v>
      </c>
      <c r="F135" s="169" t="s">
        <v>179</v>
      </c>
      <c r="G135" s="170" t="s">
        <v>180</v>
      </c>
      <c r="H135" s="171">
        <v>35.04</v>
      </c>
      <c r="I135" s="172"/>
      <c r="J135" s="173">
        <f>ROUND(I135*H135,2)</f>
        <v>0</v>
      </c>
      <c r="K135" s="169" t="s">
        <v>149</v>
      </c>
      <c r="L135" s="40"/>
      <c r="M135" s="174" t="s">
        <v>3</v>
      </c>
      <c r="N135" s="175" t="s">
        <v>43</v>
      </c>
      <c r="O135" s="73"/>
      <c r="P135" s="176">
        <f>O135*H135</f>
        <v>0</v>
      </c>
      <c r="Q135" s="176">
        <v>0</v>
      </c>
      <c r="R135" s="176">
        <f>Q135*H135</f>
        <v>0</v>
      </c>
      <c r="S135" s="176">
        <v>0</v>
      </c>
      <c r="T135" s="17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178" t="s">
        <v>150</v>
      </c>
      <c r="AT135" s="178" t="s">
        <v>145</v>
      </c>
      <c r="AU135" s="178" t="s">
        <v>82</v>
      </c>
      <c r="AY135" s="20" t="s">
        <v>143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20" t="s">
        <v>80</v>
      </c>
      <c r="BK135" s="179">
        <f>ROUND(I135*H135,2)</f>
        <v>0</v>
      </c>
      <c r="BL135" s="20" t="s">
        <v>150</v>
      </c>
      <c r="BM135" s="178" t="s">
        <v>181</v>
      </c>
    </row>
    <row r="136" spans="1:47" s="2" customFormat="1" ht="12">
      <c r="A136" s="39"/>
      <c r="B136" s="40"/>
      <c r="C136" s="39"/>
      <c r="D136" s="180" t="s">
        <v>152</v>
      </c>
      <c r="E136" s="39"/>
      <c r="F136" s="181" t="s">
        <v>182</v>
      </c>
      <c r="G136" s="39"/>
      <c r="H136" s="39"/>
      <c r="I136" s="182"/>
      <c r="J136" s="39"/>
      <c r="K136" s="39"/>
      <c r="L136" s="40"/>
      <c r="M136" s="183"/>
      <c r="N136" s="184"/>
      <c r="O136" s="73"/>
      <c r="P136" s="73"/>
      <c r="Q136" s="73"/>
      <c r="R136" s="73"/>
      <c r="S136" s="73"/>
      <c r="T136" s="74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20" t="s">
        <v>152</v>
      </c>
      <c r="AU136" s="20" t="s">
        <v>82</v>
      </c>
    </row>
    <row r="137" spans="1:51" s="13" customFormat="1" ht="12">
      <c r="A137" s="13"/>
      <c r="B137" s="185"/>
      <c r="C137" s="13"/>
      <c r="D137" s="186" t="s">
        <v>154</v>
      </c>
      <c r="E137" s="187" t="s">
        <v>3</v>
      </c>
      <c r="F137" s="188" t="s">
        <v>183</v>
      </c>
      <c r="G137" s="13"/>
      <c r="H137" s="187" t="s">
        <v>3</v>
      </c>
      <c r="I137" s="189"/>
      <c r="J137" s="13"/>
      <c r="K137" s="13"/>
      <c r="L137" s="185"/>
      <c r="M137" s="190"/>
      <c r="N137" s="191"/>
      <c r="O137" s="191"/>
      <c r="P137" s="191"/>
      <c r="Q137" s="191"/>
      <c r="R137" s="191"/>
      <c r="S137" s="191"/>
      <c r="T137" s="19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7" t="s">
        <v>154</v>
      </c>
      <c r="AU137" s="187" t="s">
        <v>82</v>
      </c>
      <c r="AV137" s="13" t="s">
        <v>80</v>
      </c>
      <c r="AW137" s="13" t="s">
        <v>33</v>
      </c>
      <c r="AX137" s="13" t="s">
        <v>72</v>
      </c>
      <c r="AY137" s="187" t="s">
        <v>143</v>
      </c>
    </row>
    <row r="138" spans="1:51" s="14" customFormat="1" ht="12">
      <c r="A138" s="14"/>
      <c r="B138" s="193"/>
      <c r="C138" s="14"/>
      <c r="D138" s="186" t="s">
        <v>154</v>
      </c>
      <c r="E138" s="194" t="s">
        <v>3</v>
      </c>
      <c r="F138" s="195" t="s">
        <v>184</v>
      </c>
      <c r="G138" s="14"/>
      <c r="H138" s="196">
        <v>30</v>
      </c>
      <c r="I138" s="197"/>
      <c r="J138" s="14"/>
      <c r="K138" s="14"/>
      <c r="L138" s="193"/>
      <c r="M138" s="198"/>
      <c r="N138" s="199"/>
      <c r="O138" s="199"/>
      <c r="P138" s="199"/>
      <c r="Q138" s="199"/>
      <c r="R138" s="199"/>
      <c r="S138" s="199"/>
      <c r="T138" s="20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194" t="s">
        <v>154</v>
      </c>
      <c r="AU138" s="194" t="s">
        <v>82</v>
      </c>
      <c r="AV138" s="14" t="s">
        <v>82</v>
      </c>
      <c r="AW138" s="14" t="s">
        <v>33</v>
      </c>
      <c r="AX138" s="14" t="s">
        <v>72</v>
      </c>
      <c r="AY138" s="194" t="s">
        <v>143</v>
      </c>
    </row>
    <row r="139" spans="1:51" s="13" customFormat="1" ht="12">
      <c r="A139" s="13"/>
      <c r="B139" s="185"/>
      <c r="C139" s="13"/>
      <c r="D139" s="186" t="s">
        <v>154</v>
      </c>
      <c r="E139" s="187" t="s">
        <v>3</v>
      </c>
      <c r="F139" s="188" t="s">
        <v>185</v>
      </c>
      <c r="G139" s="13"/>
      <c r="H139" s="187" t="s">
        <v>3</v>
      </c>
      <c r="I139" s="189"/>
      <c r="J139" s="13"/>
      <c r="K139" s="13"/>
      <c r="L139" s="185"/>
      <c r="M139" s="190"/>
      <c r="N139" s="191"/>
      <c r="O139" s="191"/>
      <c r="P139" s="191"/>
      <c r="Q139" s="191"/>
      <c r="R139" s="191"/>
      <c r="S139" s="191"/>
      <c r="T139" s="19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7" t="s">
        <v>154</v>
      </c>
      <c r="AU139" s="187" t="s">
        <v>82</v>
      </c>
      <c r="AV139" s="13" t="s">
        <v>80</v>
      </c>
      <c r="AW139" s="13" t="s">
        <v>33</v>
      </c>
      <c r="AX139" s="13" t="s">
        <v>72</v>
      </c>
      <c r="AY139" s="187" t="s">
        <v>143</v>
      </c>
    </row>
    <row r="140" spans="1:51" s="14" customFormat="1" ht="12">
      <c r="A140" s="14"/>
      <c r="B140" s="193"/>
      <c r="C140" s="14"/>
      <c r="D140" s="186" t="s">
        <v>154</v>
      </c>
      <c r="E140" s="194" t="s">
        <v>3</v>
      </c>
      <c r="F140" s="195" t="s">
        <v>186</v>
      </c>
      <c r="G140" s="14"/>
      <c r="H140" s="196">
        <v>5.04</v>
      </c>
      <c r="I140" s="197"/>
      <c r="J140" s="14"/>
      <c r="K140" s="14"/>
      <c r="L140" s="193"/>
      <c r="M140" s="198"/>
      <c r="N140" s="199"/>
      <c r="O140" s="199"/>
      <c r="P140" s="199"/>
      <c r="Q140" s="199"/>
      <c r="R140" s="199"/>
      <c r="S140" s="199"/>
      <c r="T140" s="20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194" t="s">
        <v>154</v>
      </c>
      <c r="AU140" s="194" t="s">
        <v>82</v>
      </c>
      <c r="AV140" s="14" t="s">
        <v>82</v>
      </c>
      <c r="AW140" s="14" t="s">
        <v>33</v>
      </c>
      <c r="AX140" s="14" t="s">
        <v>72</v>
      </c>
      <c r="AY140" s="194" t="s">
        <v>143</v>
      </c>
    </row>
    <row r="141" spans="1:51" s="15" customFormat="1" ht="12">
      <c r="A141" s="15"/>
      <c r="B141" s="201"/>
      <c r="C141" s="15"/>
      <c r="D141" s="186" t="s">
        <v>154</v>
      </c>
      <c r="E141" s="202" t="s">
        <v>3</v>
      </c>
      <c r="F141" s="203" t="s">
        <v>172</v>
      </c>
      <c r="G141" s="15"/>
      <c r="H141" s="204">
        <v>35.04</v>
      </c>
      <c r="I141" s="205"/>
      <c r="J141" s="15"/>
      <c r="K141" s="15"/>
      <c r="L141" s="201"/>
      <c r="M141" s="206"/>
      <c r="N141" s="207"/>
      <c r="O141" s="207"/>
      <c r="P141" s="207"/>
      <c r="Q141" s="207"/>
      <c r="R141" s="207"/>
      <c r="S141" s="207"/>
      <c r="T141" s="208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02" t="s">
        <v>154</v>
      </c>
      <c r="AU141" s="202" t="s">
        <v>82</v>
      </c>
      <c r="AV141" s="15" t="s">
        <v>150</v>
      </c>
      <c r="AW141" s="15" t="s">
        <v>33</v>
      </c>
      <c r="AX141" s="15" t="s">
        <v>80</v>
      </c>
      <c r="AY141" s="202" t="s">
        <v>143</v>
      </c>
    </row>
    <row r="142" spans="1:65" s="2" customFormat="1" ht="24.15" customHeight="1">
      <c r="A142" s="39"/>
      <c r="B142" s="166"/>
      <c r="C142" s="167" t="s">
        <v>187</v>
      </c>
      <c r="D142" s="167" t="s">
        <v>145</v>
      </c>
      <c r="E142" s="168" t="s">
        <v>188</v>
      </c>
      <c r="F142" s="169" t="s">
        <v>189</v>
      </c>
      <c r="G142" s="170" t="s">
        <v>180</v>
      </c>
      <c r="H142" s="171">
        <v>35.04</v>
      </c>
      <c r="I142" s="172"/>
      <c r="J142" s="173">
        <f>ROUND(I142*H142,2)</f>
        <v>0</v>
      </c>
      <c r="K142" s="169" t="s">
        <v>149</v>
      </c>
      <c r="L142" s="40"/>
      <c r="M142" s="174" t="s">
        <v>3</v>
      </c>
      <c r="N142" s="175" t="s">
        <v>43</v>
      </c>
      <c r="O142" s="73"/>
      <c r="P142" s="176">
        <f>O142*H142</f>
        <v>0</v>
      </c>
      <c r="Q142" s="176">
        <v>0</v>
      </c>
      <c r="R142" s="176">
        <f>Q142*H142</f>
        <v>0</v>
      </c>
      <c r="S142" s="176">
        <v>0</v>
      </c>
      <c r="T142" s="17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178" t="s">
        <v>150</v>
      </c>
      <c r="AT142" s="178" t="s">
        <v>145</v>
      </c>
      <c r="AU142" s="178" t="s">
        <v>82</v>
      </c>
      <c r="AY142" s="20" t="s">
        <v>143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20" t="s">
        <v>80</v>
      </c>
      <c r="BK142" s="179">
        <f>ROUND(I142*H142,2)</f>
        <v>0</v>
      </c>
      <c r="BL142" s="20" t="s">
        <v>150</v>
      </c>
      <c r="BM142" s="178" t="s">
        <v>190</v>
      </c>
    </row>
    <row r="143" spans="1:47" s="2" customFormat="1" ht="12">
      <c r="A143" s="39"/>
      <c r="B143" s="40"/>
      <c r="C143" s="39"/>
      <c r="D143" s="180" t="s">
        <v>152</v>
      </c>
      <c r="E143" s="39"/>
      <c r="F143" s="181" t="s">
        <v>191</v>
      </c>
      <c r="G143" s="39"/>
      <c r="H143" s="39"/>
      <c r="I143" s="182"/>
      <c r="J143" s="39"/>
      <c r="K143" s="39"/>
      <c r="L143" s="40"/>
      <c r="M143" s="183"/>
      <c r="N143" s="184"/>
      <c r="O143" s="73"/>
      <c r="P143" s="73"/>
      <c r="Q143" s="73"/>
      <c r="R143" s="73"/>
      <c r="S143" s="73"/>
      <c r="T143" s="74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20" t="s">
        <v>152</v>
      </c>
      <c r="AU143" s="20" t="s">
        <v>82</v>
      </c>
    </row>
    <row r="144" spans="1:51" s="13" customFormat="1" ht="12">
      <c r="A144" s="13"/>
      <c r="B144" s="185"/>
      <c r="C144" s="13"/>
      <c r="D144" s="186" t="s">
        <v>154</v>
      </c>
      <c r="E144" s="187" t="s">
        <v>3</v>
      </c>
      <c r="F144" s="188" t="s">
        <v>183</v>
      </c>
      <c r="G144" s="13"/>
      <c r="H144" s="187" t="s">
        <v>3</v>
      </c>
      <c r="I144" s="189"/>
      <c r="J144" s="13"/>
      <c r="K144" s="13"/>
      <c r="L144" s="185"/>
      <c r="M144" s="190"/>
      <c r="N144" s="191"/>
      <c r="O144" s="191"/>
      <c r="P144" s="191"/>
      <c r="Q144" s="191"/>
      <c r="R144" s="191"/>
      <c r="S144" s="191"/>
      <c r="T144" s="19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7" t="s">
        <v>154</v>
      </c>
      <c r="AU144" s="187" t="s">
        <v>82</v>
      </c>
      <c r="AV144" s="13" t="s">
        <v>80</v>
      </c>
      <c r="AW144" s="13" t="s">
        <v>33</v>
      </c>
      <c r="AX144" s="13" t="s">
        <v>72</v>
      </c>
      <c r="AY144" s="187" t="s">
        <v>143</v>
      </c>
    </row>
    <row r="145" spans="1:51" s="14" customFormat="1" ht="12">
      <c r="A145" s="14"/>
      <c r="B145" s="193"/>
      <c r="C145" s="14"/>
      <c r="D145" s="186" t="s">
        <v>154</v>
      </c>
      <c r="E145" s="194" t="s">
        <v>3</v>
      </c>
      <c r="F145" s="195" t="s">
        <v>184</v>
      </c>
      <c r="G145" s="14"/>
      <c r="H145" s="196">
        <v>30</v>
      </c>
      <c r="I145" s="197"/>
      <c r="J145" s="14"/>
      <c r="K145" s="14"/>
      <c r="L145" s="193"/>
      <c r="M145" s="198"/>
      <c r="N145" s="199"/>
      <c r="O145" s="199"/>
      <c r="P145" s="199"/>
      <c r="Q145" s="199"/>
      <c r="R145" s="199"/>
      <c r="S145" s="199"/>
      <c r="T145" s="20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194" t="s">
        <v>154</v>
      </c>
      <c r="AU145" s="194" t="s">
        <v>82</v>
      </c>
      <c r="AV145" s="14" t="s">
        <v>82</v>
      </c>
      <c r="AW145" s="14" t="s">
        <v>33</v>
      </c>
      <c r="AX145" s="14" t="s">
        <v>72</v>
      </c>
      <c r="AY145" s="194" t="s">
        <v>143</v>
      </c>
    </row>
    <row r="146" spans="1:51" s="13" customFormat="1" ht="12">
      <c r="A146" s="13"/>
      <c r="B146" s="185"/>
      <c r="C146" s="13"/>
      <c r="D146" s="186" t="s">
        <v>154</v>
      </c>
      <c r="E146" s="187" t="s">
        <v>3</v>
      </c>
      <c r="F146" s="188" t="s">
        <v>185</v>
      </c>
      <c r="G146" s="13"/>
      <c r="H146" s="187" t="s">
        <v>3</v>
      </c>
      <c r="I146" s="189"/>
      <c r="J146" s="13"/>
      <c r="K146" s="13"/>
      <c r="L146" s="185"/>
      <c r="M146" s="190"/>
      <c r="N146" s="191"/>
      <c r="O146" s="191"/>
      <c r="P146" s="191"/>
      <c r="Q146" s="191"/>
      <c r="R146" s="191"/>
      <c r="S146" s="191"/>
      <c r="T146" s="19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7" t="s">
        <v>154</v>
      </c>
      <c r="AU146" s="187" t="s">
        <v>82</v>
      </c>
      <c r="AV146" s="13" t="s">
        <v>80</v>
      </c>
      <c r="AW146" s="13" t="s">
        <v>33</v>
      </c>
      <c r="AX146" s="13" t="s">
        <v>72</v>
      </c>
      <c r="AY146" s="187" t="s">
        <v>143</v>
      </c>
    </row>
    <row r="147" spans="1:51" s="14" customFormat="1" ht="12">
      <c r="A147" s="14"/>
      <c r="B147" s="193"/>
      <c r="C147" s="14"/>
      <c r="D147" s="186" t="s">
        <v>154</v>
      </c>
      <c r="E147" s="194" t="s">
        <v>3</v>
      </c>
      <c r="F147" s="195" t="s">
        <v>186</v>
      </c>
      <c r="G147" s="14"/>
      <c r="H147" s="196">
        <v>5.04</v>
      </c>
      <c r="I147" s="197"/>
      <c r="J147" s="14"/>
      <c r="K147" s="14"/>
      <c r="L147" s="193"/>
      <c r="M147" s="198"/>
      <c r="N147" s="199"/>
      <c r="O147" s="199"/>
      <c r="P147" s="199"/>
      <c r="Q147" s="199"/>
      <c r="R147" s="199"/>
      <c r="S147" s="199"/>
      <c r="T147" s="20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194" t="s">
        <v>154</v>
      </c>
      <c r="AU147" s="194" t="s">
        <v>82</v>
      </c>
      <c r="AV147" s="14" t="s">
        <v>82</v>
      </c>
      <c r="AW147" s="14" t="s">
        <v>33</v>
      </c>
      <c r="AX147" s="14" t="s">
        <v>72</v>
      </c>
      <c r="AY147" s="194" t="s">
        <v>143</v>
      </c>
    </row>
    <row r="148" spans="1:51" s="15" customFormat="1" ht="12">
      <c r="A148" s="15"/>
      <c r="B148" s="201"/>
      <c r="C148" s="15"/>
      <c r="D148" s="186" t="s">
        <v>154</v>
      </c>
      <c r="E148" s="202" t="s">
        <v>3</v>
      </c>
      <c r="F148" s="203" t="s">
        <v>172</v>
      </c>
      <c r="G148" s="15"/>
      <c r="H148" s="204">
        <v>35.04</v>
      </c>
      <c r="I148" s="205"/>
      <c r="J148" s="15"/>
      <c r="K148" s="15"/>
      <c r="L148" s="201"/>
      <c r="M148" s="206"/>
      <c r="N148" s="207"/>
      <c r="O148" s="207"/>
      <c r="P148" s="207"/>
      <c r="Q148" s="207"/>
      <c r="R148" s="207"/>
      <c r="S148" s="207"/>
      <c r="T148" s="208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02" t="s">
        <v>154</v>
      </c>
      <c r="AU148" s="202" t="s">
        <v>82</v>
      </c>
      <c r="AV148" s="15" t="s">
        <v>150</v>
      </c>
      <c r="AW148" s="15" t="s">
        <v>33</v>
      </c>
      <c r="AX148" s="15" t="s">
        <v>80</v>
      </c>
      <c r="AY148" s="202" t="s">
        <v>143</v>
      </c>
    </row>
    <row r="149" spans="1:63" s="12" customFormat="1" ht="22.8" customHeight="1">
      <c r="A149" s="12"/>
      <c r="B149" s="153"/>
      <c r="C149" s="12"/>
      <c r="D149" s="154" t="s">
        <v>71</v>
      </c>
      <c r="E149" s="164" t="s">
        <v>161</v>
      </c>
      <c r="F149" s="164" t="s">
        <v>192</v>
      </c>
      <c r="G149" s="12"/>
      <c r="H149" s="12"/>
      <c r="I149" s="156"/>
      <c r="J149" s="165">
        <f>BK149</f>
        <v>0</v>
      </c>
      <c r="K149" s="12"/>
      <c r="L149" s="153"/>
      <c r="M149" s="158"/>
      <c r="N149" s="159"/>
      <c r="O149" s="159"/>
      <c r="P149" s="160">
        <f>SUM(P150:P175)</f>
        <v>0</v>
      </c>
      <c r="Q149" s="159"/>
      <c r="R149" s="160">
        <f>SUM(R150:R175)</f>
        <v>4.87760001</v>
      </c>
      <c r="S149" s="159"/>
      <c r="T149" s="161">
        <f>SUM(T150:T175)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54" t="s">
        <v>80</v>
      </c>
      <c r="AT149" s="162" t="s">
        <v>71</v>
      </c>
      <c r="AU149" s="162" t="s">
        <v>80</v>
      </c>
      <c r="AY149" s="154" t="s">
        <v>143</v>
      </c>
      <c r="BK149" s="163">
        <f>SUM(BK150:BK175)</f>
        <v>0</v>
      </c>
    </row>
    <row r="150" spans="1:65" s="2" customFormat="1" ht="24.15" customHeight="1">
      <c r="A150" s="39"/>
      <c r="B150" s="166"/>
      <c r="C150" s="167" t="s">
        <v>193</v>
      </c>
      <c r="D150" s="167" t="s">
        <v>145</v>
      </c>
      <c r="E150" s="168" t="s">
        <v>194</v>
      </c>
      <c r="F150" s="169" t="s">
        <v>195</v>
      </c>
      <c r="G150" s="170" t="s">
        <v>180</v>
      </c>
      <c r="H150" s="171">
        <v>0.498</v>
      </c>
      <c r="I150" s="172"/>
      <c r="J150" s="173">
        <f>ROUND(I150*H150,2)</f>
        <v>0</v>
      </c>
      <c r="K150" s="169" t="s">
        <v>149</v>
      </c>
      <c r="L150" s="40"/>
      <c r="M150" s="174" t="s">
        <v>3</v>
      </c>
      <c r="N150" s="175" t="s">
        <v>43</v>
      </c>
      <c r="O150" s="73"/>
      <c r="P150" s="176">
        <f>O150*H150</f>
        <v>0</v>
      </c>
      <c r="Q150" s="176">
        <v>1.32715</v>
      </c>
      <c r="R150" s="176">
        <f>Q150*H150</f>
        <v>0.6609207</v>
      </c>
      <c r="S150" s="176">
        <v>0</v>
      </c>
      <c r="T150" s="17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178" t="s">
        <v>150</v>
      </c>
      <c r="AT150" s="178" t="s">
        <v>145</v>
      </c>
      <c r="AU150" s="178" t="s">
        <v>82</v>
      </c>
      <c r="AY150" s="20" t="s">
        <v>143</v>
      </c>
      <c r="BE150" s="179">
        <f>IF(N150="základní",J150,0)</f>
        <v>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20" t="s">
        <v>80</v>
      </c>
      <c r="BK150" s="179">
        <f>ROUND(I150*H150,2)</f>
        <v>0</v>
      </c>
      <c r="BL150" s="20" t="s">
        <v>150</v>
      </c>
      <c r="BM150" s="178" t="s">
        <v>196</v>
      </c>
    </row>
    <row r="151" spans="1:47" s="2" customFormat="1" ht="12">
      <c r="A151" s="39"/>
      <c r="B151" s="40"/>
      <c r="C151" s="39"/>
      <c r="D151" s="180" t="s">
        <v>152</v>
      </c>
      <c r="E151" s="39"/>
      <c r="F151" s="181" t="s">
        <v>197</v>
      </c>
      <c r="G151" s="39"/>
      <c r="H151" s="39"/>
      <c r="I151" s="182"/>
      <c r="J151" s="39"/>
      <c r="K151" s="39"/>
      <c r="L151" s="40"/>
      <c r="M151" s="183"/>
      <c r="N151" s="184"/>
      <c r="O151" s="73"/>
      <c r="P151" s="73"/>
      <c r="Q151" s="73"/>
      <c r="R151" s="73"/>
      <c r="S151" s="73"/>
      <c r="T151" s="74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20" t="s">
        <v>152</v>
      </c>
      <c r="AU151" s="20" t="s">
        <v>82</v>
      </c>
    </row>
    <row r="152" spans="1:51" s="13" customFormat="1" ht="12">
      <c r="A152" s="13"/>
      <c r="B152" s="185"/>
      <c r="C152" s="13"/>
      <c r="D152" s="186" t="s">
        <v>154</v>
      </c>
      <c r="E152" s="187" t="s">
        <v>3</v>
      </c>
      <c r="F152" s="188" t="s">
        <v>198</v>
      </c>
      <c r="G152" s="13"/>
      <c r="H152" s="187" t="s">
        <v>3</v>
      </c>
      <c r="I152" s="189"/>
      <c r="J152" s="13"/>
      <c r="K152" s="13"/>
      <c r="L152" s="185"/>
      <c r="M152" s="190"/>
      <c r="N152" s="191"/>
      <c r="O152" s="191"/>
      <c r="P152" s="191"/>
      <c r="Q152" s="191"/>
      <c r="R152" s="191"/>
      <c r="S152" s="191"/>
      <c r="T152" s="19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7" t="s">
        <v>154</v>
      </c>
      <c r="AU152" s="187" t="s">
        <v>82</v>
      </c>
      <c r="AV152" s="13" t="s">
        <v>80</v>
      </c>
      <c r="AW152" s="13" t="s">
        <v>33</v>
      </c>
      <c r="AX152" s="13" t="s">
        <v>72</v>
      </c>
      <c r="AY152" s="187" t="s">
        <v>143</v>
      </c>
    </row>
    <row r="153" spans="1:51" s="14" customFormat="1" ht="12">
      <c r="A153" s="14"/>
      <c r="B153" s="193"/>
      <c r="C153" s="14"/>
      <c r="D153" s="186" t="s">
        <v>154</v>
      </c>
      <c r="E153" s="194" t="s">
        <v>3</v>
      </c>
      <c r="F153" s="195" t="s">
        <v>199</v>
      </c>
      <c r="G153" s="14"/>
      <c r="H153" s="196">
        <v>0.174</v>
      </c>
      <c r="I153" s="197"/>
      <c r="J153" s="14"/>
      <c r="K153" s="14"/>
      <c r="L153" s="193"/>
      <c r="M153" s="198"/>
      <c r="N153" s="199"/>
      <c r="O153" s="199"/>
      <c r="P153" s="199"/>
      <c r="Q153" s="199"/>
      <c r="R153" s="199"/>
      <c r="S153" s="199"/>
      <c r="T153" s="20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194" t="s">
        <v>154</v>
      </c>
      <c r="AU153" s="194" t="s">
        <v>82</v>
      </c>
      <c r="AV153" s="14" t="s">
        <v>82</v>
      </c>
      <c r="AW153" s="14" t="s">
        <v>33</v>
      </c>
      <c r="AX153" s="14" t="s">
        <v>72</v>
      </c>
      <c r="AY153" s="194" t="s">
        <v>143</v>
      </c>
    </row>
    <row r="154" spans="1:51" s="14" customFormat="1" ht="12">
      <c r="A154" s="14"/>
      <c r="B154" s="193"/>
      <c r="C154" s="14"/>
      <c r="D154" s="186" t="s">
        <v>154</v>
      </c>
      <c r="E154" s="194" t="s">
        <v>3</v>
      </c>
      <c r="F154" s="195" t="s">
        <v>200</v>
      </c>
      <c r="G154" s="14"/>
      <c r="H154" s="196">
        <v>0.324</v>
      </c>
      <c r="I154" s="197"/>
      <c r="J154" s="14"/>
      <c r="K154" s="14"/>
      <c r="L154" s="193"/>
      <c r="M154" s="198"/>
      <c r="N154" s="199"/>
      <c r="O154" s="199"/>
      <c r="P154" s="199"/>
      <c r="Q154" s="199"/>
      <c r="R154" s="199"/>
      <c r="S154" s="199"/>
      <c r="T154" s="20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194" t="s">
        <v>154</v>
      </c>
      <c r="AU154" s="194" t="s">
        <v>82</v>
      </c>
      <c r="AV154" s="14" t="s">
        <v>82</v>
      </c>
      <c r="AW154" s="14" t="s">
        <v>33</v>
      </c>
      <c r="AX154" s="14" t="s">
        <v>72</v>
      </c>
      <c r="AY154" s="194" t="s">
        <v>143</v>
      </c>
    </row>
    <row r="155" spans="1:51" s="15" customFormat="1" ht="12">
      <c r="A155" s="15"/>
      <c r="B155" s="201"/>
      <c r="C155" s="15"/>
      <c r="D155" s="186" t="s">
        <v>154</v>
      </c>
      <c r="E155" s="202" t="s">
        <v>3</v>
      </c>
      <c r="F155" s="203" t="s">
        <v>172</v>
      </c>
      <c r="G155" s="15"/>
      <c r="H155" s="204">
        <v>0.498</v>
      </c>
      <c r="I155" s="205"/>
      <c r="J155" s="15"/>
      <c r="K155" s="15"/>
      <c r="L155" s="201"/>
      <c r="M155" s="206"/>
      <c r="N155" s="207"/>
      <c r="O155" s="207"/>
      <c r="P155" s="207"/>
      <c r="Q155" s="207"/>
      <c r="R155" s="207"/>
      <c r="S155" s="207"/>
      <c r="T155" s="208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02" t="s">
        <v>154</v>
      </c>
      <c r="AU155" s="202" t="s">
        <v>82</v>
      </c>
      <c r="AV155" s="15" t="s">
        <v>150</v>
      </c>
      <c r="AW155" s="15" t="s">
        <v>33</v>
      </c>
      <c r="AX155" s="15" t="s">
        <v>80</v>
      </c>
      <c r="AY155" s="202" t="s">
        <v>143</v>
      </c>
    </row>
    <row r="156" spans="1:65" s="2" customFormat="1" ht="24.15" customHeight="1">
      <c r="A156" s="39"/>
      <c r="B156" s="166"/>
      <c r="C156" s="167" t="s">
        <v>201</v>
      </c>
      <c r="D156" s="167" t="s">
        <v>145</v>
      </c>
      <c r="E156" s="168" t="s">
        <v>202</v>
      </c>
      <c r="F156" s="169" t="s">
        <v>203</v>
      </c>
      <c r="G156" s="170" t="s">
        <v>204</v>
      </c>
      <c r="H156" s="171">
        <v>1</v>
      </c>
      <c r="I156" s="172"/>
      <c r="J156" s="173">
        <f>ROUND(I156*H156,2)</f>
        <v>0</v>
      </c>
      <c r="K156" s="169" t="s">
        <v>149</v>
      </c>
      <c r="L156" s="40"/>
      <c r="M156" s="174" t="s">
        <v>3</v>
      </c>
      <c r="N156" s="175" t="s">
        <v>43</v>
      </c>
      <c r="O156" s="73"/>
      <c r="P156" s="176">
        <f>O156*H156</f>
        <v>0</v>
      </c>
      <c r="Q156" s="176">
        <v>0.02628</v>
      </c>
      <c r="R156" s="176">
        <f>Q156*H156</f>
        <v>0.02628</v>
      </c>
      <c r="S156" s="176">
        <v>0</v>
      </c>
      <c r="T156" s="17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178" t="s">
        <v>150</v>
      </c>
      <c r="AT156" s="178" t="s">
        <v>145</v>
      </c>
      <c r="AU156" s="178" t="s">
        <v>82</v>
      </c>
      <c r="AY156" s="20" t="s">
        <v>143</v>
      </c>
      <c r="BE156" s="179">
        <f>IF(N156="základní",J156,0)</f>
        <v>0</v>
      </c>
      <c r="BF156" s="179">
        <f>IF(N156="snížená",J156,0)</f>
        <v>0</v>
      </c>
      <c r="BG156" s="179">
        <f>IF(N156="zákl. přenesená",J156,0)</f>
        <v>0</v>
      </c>
      <c r="BH156" s="179">
        <f>IF(N156="sníž. přenesená",J156,0)</f>
        <v>0</v>
      </c>
      <c r="BI156" s="179">
        <f>IF(N156="nulová",J156,0)</f>
        <v>0</v>
      </c>
      <c r="BJ156" s="20" t="s">
        <v>80</v>
      </c>
      <c r="BK156" s="179">
        <f>ROUND(I156*H156,2)</f>
        <v>0</v>
      </c>
      <c r="BL156" s="20" t="s">
        <v>150</v>
      </c>
      <c r="BM156" s="178" t="s">
        <v>205</v>
      </c>
    </row>
    <row r="157" spans="1:47" s="2" customFormat="1" ht="12">
      <c r="A157" s="39"/>
      <c r="B157" s="40"/>
      <c r="C157" s="39"/>
      <c r="D157" s="180" t="s">
        <v>152</v>
      </c>
      <c r="E157" s="39"/>
      <c r="F157" s="181" t="s">
        <v>206</v>
      </c>
      <c r="G157" s="39"/>
      <c r="H157" s="39"/>
      <c r="I157" s="182"/>
      <c r="J157" s="39"/>
      <c r="K157" s="39"/>
      <c r="L157" s="40"/>
      <c r="M157" s="183"/>
      <c r="N157" s="184"/>
      <c r="O157" s="73"/>
      <c r="P157" s="73"/>
      <c r="Q157" s="73"/>
      <c r="R157" s="73"/>
      <c r="S157" s="73"/>
      <c r="T157" s="74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20" t="s">
        <v>152</v>
      </c>
      <c r="AU157" s="20" t="s">
        <v>82</v>
      </c>
    </row>
    <row r="158" spans="1:51" s="14" customFormat="1" ht="12">
      <c r="A158" s="14"/>
      <c r="B158" s="193"/>
      <c r="C158" s="14"/>
      <c r="D158" s="186" t="s">
        <v>154</v>
      </c>
      <c r="E158" s="194" t="s">
        <v>3</v>
      </c>
      <c r="F158" s="195" t="s">
        <v>207</v>
      </c>
      <c r="G158" s="14"/>
      <c r="H158" s="196">
        <v>1</v>
      </c>
      <c r="I158" s="197"/>
      <c r="J158" s="14"/>
      <c r="K158" s="14"/>
      <c r="L158" s="193"/>
      <c r="M158" s="198"/>
      <c r="N158" s="199"/>
      <c r="O158" s="199"/>
      <c r="P158" s="199"/>
      <c r="Q158" s="199"/>
      <c r="R158" s="199"/>
      <c r="S158" s="199"/>
      <c r="T158" s="20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194" t="s">
        <v>154</v>
      </c>
      <c r="AU158" s="194" t="s">
        <v>82</v>
      </c>
      <c r="AV158" s="14" t="s">
        <v>82</v>
      </c>
      <c r="AW158" s="14" t="s">
        <v>33</v>
      </c>
      <c r="AX158" s="14" t="s">
        <v>80</v>
      </c>
      <c r="AY158" s="194" t="s">
        <v>143</v>
      </c>
    </row>
    <row r="159" spans="1:65" s="2" customFormat="1" ht="24.15" customHeight="1">
      <c r="A159" s="39"/>
      <c r="B159" s="166"/>
      <c r="C159" s="167" t="s">
        <v>208</v>
      </c>
      <c r="D159" s="167" t="s">
        <v>145</v>
      </c>
      <c r="E159" s="168" t="s">
        <v>209</v>
      </c>
      <c r="F159" s="169" t="s">
        <v>210</v>
      </c>
      <c r="G159" s="170" t="s">
        <v>148</v>
      </c>
      <c r="H159" s="171">
        <v>44.16</v>
      </c>
      <c r="I159" s="172"/>
      <c r="J159" s="173">
        <f>ROUND(I159*H159,2)</f>
        <v>0</v>
      </c>
      <c r="K159" s="169" t="s">
        <v>149</v>
      </c>
      <c r="L159" s="40"/>
      <c r="M159" s="174" t="s">
        <v>3</v>
      </c>
      <c r="N159" s="175" t="s">
        <v>43</v>
      </c>
      <c r="O159" s="73"/>
      <c r="P159" s="176">
        <f>O159*H159</f>
        <v>0</v>
      </c>
      <c r="Q159" s="176">
        <v>0.07921</v>
      </c>
      <c r="R159" s="176">
        <f>Q159*H159</f>
        <v>3.4979136</v>
      </c>
      <c r="S159" s="176">
        <v>0</v>
      </c>
      <c r="T159" s="17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178" t="s">
        <v>150</v>
      </c>
      <c r="AT159" s="178" t="s">
        <v>145</v>
      </c>
      <c r="AU159" s="178" t="s">
        <v>82</v>
      </c>
      <c r="AY159" s="20" t="s">
        <v>143</v>
      </c>
      <c r="BE159" s="179">
        <f>IF(N159="základní",J159,0)</f>
        <v>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20" t="s">
        <v>80</v>
      </c>
      <c r="BK159" s="179">
        <f>ROUND(I159*H159,2)</f>
        <v>0</v>
      </c>
      <c r="BL159" s="20" t="s">
        <v>150</v>
      </c>
      <c r="BM159" s="178" t="s">
        <v>211</v>
      </c>
    </row>
    <row r="160" spans="1:47" s="2" customFormat="1" ht="12">
      <c r="A160" s="39"/>
      <c r="B160" s="40"/>
      <c r="C160" s="39"/>
      <c r="D160" s="180" t="s">
        <v>152</v>
      </c>
      <c r="E160" s="39"/>
      <c r="F160" s="181" t="s">
        <v>212</v>
      </c>
      <c r="G160" s="39"/>
      <c r="H160" s="39"/>
      <c r="I160" s="182"/>
      <c r="J160" s="39"/>
      <c r="K160" s="39"/>
      <c r="L160" s="40"/>
      <c r="M160" s="183"/>
      <c r="N160" s="184"/>
      <c r="O160" s="73"/>
      <c r="P160" s="73"/>
      <c r="Q160" s="73"/>
      <c r="R160" s="73"/>
      <c r="S160" s="73"/>
      <c r="T160" s="74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20" t="s">
        <v>152</v>
      </c>
      <c r="AU160" s="20" t="s">
        <v>82</v>
      </c>
    </row>
    <row r="161" spans="1:51" s="13" customFormat="1" ht="12">
      <c r="A161" s="13"/>
      <c r="B161" s="185"/>
      <c r="C161" s="13"/>
      <c r="D161" s="186" t="s">
        <v>154</v>
      </c>
      <c r="E161" s="187" t="s">
        <v>3</v>
      </c>
      <c r="F161" s="188" t="s">
        <v>213</v>
      </c>
      <c r="G161" s="13"/>
      <c r="H161" s="187" t="s">
        <v>3</v>
      </c>
      <c r="I161" s="189"/>
      <c r="J161" s="13"/>
      <c r="K161" s="13"/>
      <c r="L161" s="185"/>
      <c r="M161" s="190"/>
      <c r="N161" s="191"/>
      <c r="O161" s="191"/>
      <c r="P161" s="191"/>
      <c r="Q161" s="191"/>
      <c r="R161" s="191"/>
      <c r="S161" s="191"/>
      <c r="T161" s="19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87" t="s">
        <v>154</v>
      </c>
      <c r="AU161" s="187" t="s">
        <v>82</v>
      </c>
      <c r="AV161" s="13" t="s">
        <v>80</v>
      </c>
      <c r="AW161" s="13" t="s">
        <v>33</v>
      </c>
      <c r="AX161" s="13" t="s">
        <v>72</v>
      </c>
      <c r="AY161" s="187" t="s">
        <v>143</v>
      </c>
    </row>
    <row r="162" spans="1:51" s="14" customFormat="1" ht="12">
      <c r="A162" s="14"/>
      <c r="B162" s="193"/>
      <c r="C162" s="14"/>
      <c r="D162" s="186" t="s">
        <v>154</v>
      </c>
      <c r="E162" s="194" t="s">
        <v>3</v>
      </c>
      <c r="F162" s="195" t="s">
        <v>214</v>
      </c>
      <c r="G162" s="14"/>
      <c r="H162" s="196">
        <v>24.96</v>
      </c>
      <c r="I162" s="197"/>
      <c r="J162" s="14"/>
      <c r="K162" s="14"/>
      <c r="L162" s="193"/>
      <c r="M162" s="198"/>
      <c r="N162" s="199"/>
      <c r="O162" s="199"/>
      <c r="P162" s="199"/>
      <c r="Q162" s="199"/>
      <c r="R162" s="199"/>
      <c r="S162" s="199"/>
      <c r="T162" s="200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194" t="s">
        <v>154</v>
      </c>
      <c r="AU162" s="194" t="s">
        <v>82</v>
      </c>
      <c r="AV162" s="14" t="s">
        <v>82</v>
      </c>
      <c r="AW162" s="14" t="s">
        <v>33</v>
      </c>
      <c r="AX162" s="14" t="s">
        <v>72</v>
      </c>
      <c r="AY162" s="194" t="s">
        <v>143</v>
      </c>
    </row>
    <row r="163" spans="1:51" s="13" customFormat="1" ht="12">
      <c r="A163" s="13"/>
      <c r="B163" s="185"/>
      <c r="C163" s="13"/>
      <c r="D163" s="186" t="s">
        <v>154</v>
      </c>
      <c r="E163" s="187" t="s">
        <v>3</v>
      </c>
      <c r="F163" s="188" t="s">
        <v>215</v>
      </c>
      <c r="G163" s="13"/>
      <c r="H163" s="187" t="s">
        <v>3</v>
      </c>
      <c r="I163" s="189"/>
      <c r="J163" s="13"/>
      <c r="K163" s="13"/>
      <c r="L163" s="185"/>
      <c r="M163" s="190"/>
      <c r="N163" s="191"/>
      <c r="O163" s="191"/>
      <c r="P163" s="191"/>
      <c r="Q163" s="191"/>
      <c r="R163" s="191"/>
      <c r="S163" s="191"/>
      <c r="T163" s="19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7" t="s">
        <v>154</v>
      </c>
      <c r="AU163" s="187" t="s">
        <v>82</v>
      </c>
      <c r="AV163" s="13" t="s">
        <v>80</v>
      </c>
      <c r="AW163" s="13" t="s">
        <v>33</v>
      </c>
      <c r="AX163" s="13" t="s">
        <v>72</v>
      </c>
      <c r="AY163" s="187" t="s">
        <v>143</v>
      </c>
    </row>
    <row r="164" spans="1:51" s="14" customFormat="1" ht="12">
      <c r="A164" s="14"/>
      <c r="B164" s="193"/>
      <c r="C164" s="14"/>
      <c r="D164" s="186" t="s">
        <v>154</v>
      </c>
      <c r="E164" s="194" t="s">
        <v>3</v>
      </c>
      <c r="F164" s="195" t="s">
        <v>216</v>
      </c>
      <c r="G164" s="14"/>
      <c r="H164" s="196">
        <v>19.2</v>
      </c>
      <c r="I164" s="197"/>
      <c r="J164" s="14"/>
      <c r="K164" s="14"/>
      <c r="L164" s="193"/>
      <c r="M164" s="198"/>
      <c r="N164" s="199"/>
      <c r="O164" s="199"/>
      <c r="P164" s="199"/>
      <c r="Q164" s="199"/>
      <c r="R164" s="199"/>
      <c r="S164" s="199"/>
      <c r="T164" s="20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194" t="s">
        <v>154</v>
      </c>
      <c r="AU164" s="194" t="s">
        <v>82</v>
      </c>
      <c r="AV164" s="14" t="s">
        <v>82</v>
      </c>
      <c r="AW164" s="14" t="s">
        <v>33</v>
      </c>
      <c r="AX164" s="14" t="s">
        <v>72</v>
      </c>
      <c r="AY164" s="194" t="s">
        <v>143</v>
      </c>
    </row>
    <row r="165" spans="1:51" s="15" customFormat="1" ht="12">
      <c r="A165" s="15"/>
      <c r="B165" s="201"/>
      <c r="C165" s="15"/>
      <c r="D165" s="186" t="s">
        <v>154</v>
      </c>
      <c r="E165" s="202" t="s">
        <v>3</v>
      </c>
      <c r="F165" s="203" t="s">
        <v>172</v>
      </c>
      <c r="G165" s="15"/>
      <c r="H165" s="204">
        <v>44.16</v>
      </c>
      <c r="I165" s="205"/>
      <c r="J165" s="15"/>
      <c r="K165" s="15"/>
      <c r="L165" s="201"/>
      <c r="M165" s="206"/>
      <c r="N165" s="207"/>
      <c r="O165" s="207"/>
      <c r="P165" s="207"/>
      <c r="Q165" s="207"/>
      <c r="R165" s="207"/>
      <c r="S165" s="207"/>
      <c r="T165" s="208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02" t="s">
        <v>154</v>
      </c>
      <c r="AU165" s="202" t="s">
        <v>82</v>
      </c>
      <c r="AV165" s="15" t="s">
        <v>150</v>
      </c>
      <c r="AW165" s="15" t="s">
        <v>33</v>
      </c>
      <c r="AX165" s="15" t="s">
        <v>80</v>
      </c>
      <c r="AY165" s="202" t="s">
        <v>143</v>
      </c>
    </row>
    <row r="166" spans="1:65" s="2" customFormat="1" ht="24.15" customHeight="1">
      <c r="A166" s="39"/>
      <c r="B166" s="166"/>
      <c r="C166" s="167" t="s">
        <v>217</v>
      </c>
      <c r="D166" s="167" t="s">
        <v>145</v>
      </c>
      <c r="E166" s="168" t="s">
        <v>218</v>
      </c>
      <c r="F166" s="169" t="s">
        <v>219</v>
      </c>
      <c r="G166" s="170" t="s">
        <v>148</v>
      </c>
      <c r="H166" s="171">
        <v>11.723</v>
      </c>
      <c r="I166" s="172"/>
      <c r="J166" s="173">
        <f>ROUND(I166*H166,2)</f>
        <v>0</v>
      </c>
      <c r="K166" s="169" t="s">
        <v>149</v>
      </c>
      <c r="L166" s="40"/>
      <c r="M166" s="174" t="s">
        <v>3</v>
      </c>
      <c r="N166" s="175" t="s">
        <v>43</v>
      </c>
      <c r="O166" s="73"/>
      <c r="P166" s="176">
        <f>O166*H166</f>
        <v>0</v>
      </c>
      <c r="Q166" s="176">
        <v>0.05897</v>
      </c>
      <c r="R166" s="176">
        <f>Q166*H166</f>
        <v>0.6913053100000001</v>
      </c>
      <c r="S166" s="176">
        <v>0</v>
      </c>
      <c r="T166" s="17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178" t="s">
        <v>150</v>
      </c>
      <c r="AT166" s="178" t="s">
        <v>145</v>
      </c>
      <c r="AU166" s="178" t="s">
        <v>82</v>
      </c>
      <c r="AY166" s="20" t="s">
        <v>143</v>
      </c>
      <c r="BE166" s="179">
        <f>IF(N166="základní",J166,0)</f>
        <v>0</v>
      </c>
      <c r="BF166" s="179">
        <f>IF(N166="snížená",J166,0)</f>
        <v>0</v>
      </c>
      <c r="BG166" s="179">
        <f>IF(N166="zákl. přenesená",J166,0)</f>
        <v>0</v>
      </c>
      <c r="BH166" s="179">
        <f>IF(N166="sníž. přenesená",J166,0)</f>
        <v>0</v>
      </c>
      <c r="BI166" s="179">
        <f>IF(N166="nulová",J166,0)</f>
        <v>0</v>
      </c>
      <c r="BJ166" s="20" t="s">
        <v>80</v>
      </c>
      <c r="BK166" s="179">
        <f>ROUND(I166*H166,2)</f>
        <v>0</v>
      </c>
      <c r="BL166" s="20" t="s">
        <v>150</v>
      </c>
      <c r="BM166" s="178" t="s">
        <v>220</v>
      </c>
    </row>
    <row r="167" spans="1:47" s="2" customFormat="1" ht="12">
      <c r="A167" s="39"/>
      <c r="B167" s="40"/>
      <c r="C167" s="39"/>
      <c r="D167" s="180" t="s">
        <v>152</v>
      </c>
      <c r="E167" s="39"/>
      <c r="F167" s="181" t="s">
        <v>221</v>
      </c>
      <c r="G167" s="39"/>
      <c r="H167" s="39"/>
      <c r="I167" s="182"/>
      <c r="J167" s="39"/>
      <c r="K167" s="39"/>
      <c r="L167" s="40"/>
      <c r="M167" s="183"/>
      <c r="N167" s="184"/>
      <c r="O167" s="73"/>
      <c r="P167" s="73"/>
      <c r="Q167" s="73"/>
      <c r="R167" s="73"/>
      <c r="S167" s="73"/>
      <c r="T167" s="74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20" t="s">
        <v>152</v>
      </c>
      <c r="AU167" s="20" t="s">
        <v>82</v>
      </c>
    </row>
    <row r="168" spans="1:51" s="13" customFormat="1" ht="12">
      <c r="A168" s="13"/>
      <c r="B168" s="185"/>
      <c r="C168" s="13"/>
      <c r="D168" s="186" t="s">
        <v>154</v>
      </c>
      <c r="E168" s="187" t="s">
        <v>3</v>
      </c>
      <c r="F168" s="188" t="s">
        <v>222</v>
      </c>
      <c r="G168" s="13"/>
      <c r="H168" s="187" t="s">
        <v>3</v>
      </c>
      <c r="I168" s="189"/>
      <c r="J168" s="13"/>
      <c r="K168" s="13"/>
      <c r="L168" s="185"/>
      <c r="M168" s="190"/>
      <c r="N168" s="191"/>
      <c r="O168" s="191"/>
      <c r="P168" s="191"/>
      <c r="Q168" s="191"/>
      <c r="R168" s="191"/>
      <c r="S168" s="191"/>
      <c r="T168" s="19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87" t="s">
        <v>154</v>
      </c>
      <c r="AU168" s="187" t="s">
        <v>82</v>
      </c>
      <c r="AV168" s="13" t="s">
        <v>80</v>
      </c>
      <c r="AW168" s="13" t="s">
        <v>33</v>
      </c>
      <c r="AX168" s="13" t="s">
        <v>72</v>
      </c>
      <c r="AY168" s="187" t="s">
        <v>143</v>
      </c>
    </row>
    <row r="169" spans="1:51" s="14" customFormat="1" ht="12">
      <c r="A169" s="14"/>
      <c r="B169" s="193"/>
      <c r="C169" s="14"/>
      <c r="D169" s="186" t="s">
        <v>154</v>
      </c>
      <c r="E169" s="194" t="s">
        <v>3</v>
      </c>
      <c r="F169" s="195" t="s">
        <v>223</v>
      </c>
      <c r="G169" s="14"/>
      <c r="H169" s="196">
        <v>11.723</v>
      </c>
      <c r="I169" s="197"/>
      <c r="J169" s="14"/>
      <c r="K169" s="14"/>
      <c r="L169" s="193"/>
      <c r="M169" s="198"/>
      <c r="N169" s="199"/>
      <c r="O169" s="199"/>
      <c r="P169" s="199"/>
      <c r="Q169" s="199"/>
      <c r="R169" s="199"/>
      <c r="S169" s="199"/>
      <c r="T169" s="20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194" t="s">
        <v>154</v>
      </c>
      <c r="AU169" s="194" t="s">
        <v>82</v>
      </c>
      <c r="AV169" s="14" t="s">
        <v>82</v>
      </c>
      <c r="AW169" s="14" t="s">
        <v>33</v>
      </c>
      <c r="AX169" s="14" t="s">
        <v>80</v>
      </c>
      <c r="AY169" s="194" t="s">
        <v>143</v>
      </c>
    </row>
    <row r="170" spans="1:65" s="2" customFormat="1" ht="16.5" customHeight="1">
      <c r="A170" s="39"/>
      <c r="B170" s="166"/>
      <c r="C170" s="167" t="s">
        <v>224</v>
      </c>
      <c r="D170" s="167" t="s">
        <v>145</v>
      </c>
      <c r="E170" s="168" t="s">
        <v>225</v>
      </c>
      <c r="F170" s="169" t="s">
        <v>226</v>
      </c>
      <c r="G170" s="170" t="s">
        <v>227</v>
      </c>
      <c r="H170" s="171">
        <v>4.03</v>
      </c>
      <c r="I170" s="172"/>
      <c r="J170" s="173">
        <f>ROUND(I170*H170,2)</f>
        <v>0</v>
      </c>
      <c r="K170" s="169" t="s">
        <v>149</v>
      </c>
      <c r="L170" s="40"/>
      <c r="M170" s="174" t="s">
        <v>3</v>
      </c>
      <c r="N170" s="175" t="s">
        <v>43</v>
      </c>
      <c r="O170" s="73"/>
      <c r="P170" s="176">
        <f>O170*H170</f>
        <v>0</v>
      </c>
      <c r="Q170" s="176">
        <v>8E-05</v>
      </c>
      <c r="R170" s="176">
        <f>Q170*H170</f>
        <v>0.00032240000000000003</v>
      </c>
      <c r="S170" s="176">
        <v>0</v>
      </c>
      <c r="T170" s="17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178" t="s">
        <v>150</v>
      </c>
      <c r="AT170" s="178" t="s">
        <v>145</v>
      </c>
      <c r="AU170" s="178" t="s">
        <v>82</v>
      </c>
      <c r="AY170" s="20" t="s">
        <v>143</v>
      </c>
      <c r="BE170" s="179">
        <f>IF(N170="základní",J170,0)</f>
        <v>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20" t="s">
        <v>80</v>
      </c>
      <c r="BK170" s="179">
        <f>ROUND(I170*H170,2)</f>
        <v>0</v>
      </c>
      <c r="BL170" s="20" t="s">
        <v>150</v>
      </c>
      <c r="BM170" s="178" t="s">
        <v>228</v>
      </c>
    </row>
    <row r="171" spans="1:47" s="2" customFormat="1" ht="12">
      <c r="A171" s="39"/>
      <c r="B171" s="40"/>
      <c r="C171" s="39"/>
      <c r="D171" s="180" t="s">
        <v>152</v>
      </c>
      <c r="E171" s="39"/>
      <c r="F171" s="181" t="s">
        <v>229</v>
      </c>
      <c r="G171" s="39"/>
      <c r="H171" s="39"/>
      <c r="I171" s="182"/>
      <c r="J171" s="39"/>
      <c r="K171" s="39"/>
      <c r="L171" s="40"/>
      <c r="M171" s="183"/>
      <c r="N171" s="184"/>
      <c r="O171" s="73"/>
      <c r="P171" s="73"/>
      <c r="Q171" s="73"/>
      <c r="R171" s="73"/>
      <c r="S171" s="73"/>
      <c r="T171" s="74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20" t="s">
        <v>152</v>
      </c>
      <c r="AU171" s="20" t="s">
        <v>82</v>
      </c>
    </row>
    <row r="172" spans="1:51" s="14" customFormat="1" ht="12">
      <c r="A172" s="14"/>
      <c r="B172" s="193"/>
      <c r="C172" s="14"/>
      <c r="D172" s="186" t="s">
        <v>154</v>
      </c>
      <c r="E172" s="194" t="s">
        <v>3</v>
      </c>
      <c r="F172" s="195" t="s">
        <v>230</v>
      </c>
      <c r="G172" s="14"/>
      <c r="H172" s="196">
        <v>4.03</v>
      </c>
      <c r="I172" s="197"/>
      <c r="J172" s="14"/>
      <c r="K172" s="14"/>
      <c r="L172" s="193"/>
      <c r="M172" s="198"/>
      <c r="N172" s="199"/>
      <c r="O172" s="199"/>
      <c r="P172" s="199"/>
      <c r="Q172" s="199"/>
      <c r="R172" s="199"/>
      <c r="S172" s="199"/>
      <c r="T172" s="20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194" t="s">
        <v>154</v>
      </c>
      <c r="AU172" s="194" t="s">
        <v>82</v>
      </c>
      <c r="AV172" s="14" t="s">
        <v>82</v>
      </c>
      <c r="AW172" s="14" t="s">
        <v>33</v>
      </c>
      <c r="AX172" s="14" t="s">
        <v>80</v>
      </c>
      <c r="AY172" s="194" t="s">
        <v>143</v>
      </c>
    </row>
    <row r="173" spans="1:65" s="2" customFormat="1" ht="16.5" customHeight="1">
      <c r="A173" s="39"/>
      <c r="B173" s="166"/>
      <c r="C173" s="167" t="s">
        <v>231</v>
      </c>
      <c r="D173" s="167" t="s">
        <v>145</v>
      </c>
      <c r="E173" s="168" t="s">
        <v>232</v>
      </c>
      <c r="F173" s="169" t="s">
        <v>233</v>
      </c>
      <c r="G173" s="170" t="s">
        <v>227</v>
      </c>
      <c r="H173" s="171">
        <v>6.6</v>
      </c>
      <c r="I173" s="172"/>
      <c r="J173" s="173">
        <f>ROUND(I173*H173,2)</f>
        <v>0</v>
      </c>
      <c r="K173" s="169" t="s">
        <v>149</v>
      </c>
      <c r="L173" s="40"/>
      <c r="M173" s="174" t="s">
        <v>3</v>
      </c>
      <c r="N173" s="175" t="s">
        <v>43</v>
      </c>
      <c r="O173" s="73"/>
      <c r="P173" s="176">
        <f>O173*H173</f>
        <v>0</v>
      </c>
      <c r="Q173" s="176">
        <v>0.00013</v>
      </c>
      <c r="R173" s="176">
        <f>Q173*H173</f>
        <v>0.0008579999999999999</v>
      </c>
      <c r="S173" s="176">
        <v>0</v>
      </c>
      <c r="T173" s="17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178" t="s">
        <v>150</v>
      </c>
      <c r="AT173" s="178" t="s">
        <v>145</v>
      </c>
      <c r="AU173" s="178" t="s">
        <v>82</v>
      </c>
      <c r="AY173" s="20" t="s">
        <v>143</v>
      </c>
      <c r="BE173" s="179">
        <f>IF(N173="základní",J173,0)</f>
        <v>0</v>
      </c>
      <c r="BF173" s="179">
        <f>IF(N173="snížená",J173,0)</f>
        <v>0</v>
      </c>
      <c r="BG173" s="179">
        <f>IF(N173="zákl. přenesená",J173,0)</f>
        <v>0</v>
      </c>
      <c r="BH173" s="179">
        <f>IF(N173="sníž. přenesená",J173,0)</f>
        <v>0</v>
      </c>
      <c r="BI173" s="179">
        <f>IF(N173="nulová",J173,0)</f>
        <v>0</v>
      </c>
      <c r="BJ173" s="20" t="s">
        <v>80</v>
      </c>
      <c r="BK173" s="179">
        <f>ROUND(I173*H173,2)</f>
        <v>0</v>
      </c>
      <c r="BL173" s="20" t="s">
        <v>150</v>
      </c>
      <c r="BM173" s="178" t="s">
        <v>234</v>
      </c>
    </row>
    <row r="174" spans="1:47" s="2" customFormat="1" ht="12">
      <c r="A174" s="39"/>
      <c r="B174" s="40"/>
      <c r="C174" s="39"/>
      <c r="D174" s="180" t="s">
        <v>152</v>
      </c>
      <c r="E174" s="39"/>
      <c r="F174" s="181" t="s">
        <v>235</v>
      </c>
      <c r="G174" s="39"/>
      <c r="H174" s="39"/>
      <c r="I174" s="182"/>
      <c r="J174" s="39"/>
      <c r="K174" s="39"/>
      <c r="L174" s="40"/>
      <c r="M174" s="183"/>
      <c r="N174" s="184"/>
      <c r="O174" s="73"/>
      <c r="P174" s="73"/>
      <c r="Q174" s="73"/>
      <c r="R174" s="73"/>
      <c r="S174" s="73"/>
      <c r="T174" s="74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20" t="s">
        <v>152</v>
      </c>
      <c r="AU174" s="20" t="s">
        <v>82</v>
      </c>
    </row>
    <row r="175" spans="1:51" s="14" customFormat="1" ht="12">
      <c r="A175" s="14"/>
      <c r="B175" s="193"/>
      <c r="C175" s="14"/>
      <c r="D175" s="186" t="s">
        <v>154</v>
      </c>
      <c r="E175" s="194" t="s">
        <v>3</v>
      </c>
      <c r="F175" s="195" t="s">
        <v>236</v>
      </c>
      <c r="G175" s="14"/>
      <c r="H175" s="196">
        <v>6.6</v>
      </c>
      <c r="I175" s="197"/>
      <c r="J175" s="14"/>
      <c r="K175" s="14"/>
      <c r="L175" s="193"/>
      <c r="M175" s="198"/>
      <c r="N175" s="199"/>
      <c r="O175" s="199"/>
      <c r="P175" s="199"/>
      <c r="Q175" s="199"/>
      <c r="R175" s="199"/>
      <c r="S175" s="199"/>
      <c r="T175" s="20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194" t="s">
        <v>154</v>
      </c>
      <c r="AU175" s="194" t="s">
        <v>82</v>
      </c>
      <c r="AV175" s="14" t="s">
        <v>82</v>
      </c>
      <c r="AW175" s="14" t="s">
        <v>33</v>
      </c>
      <c r="AX175" s="14" t="s">
        <v>80</v>
      </c>
      <c r="AY175" s="194" t="s">
        <v>143</v>
      </c>
    </row>
    <row r="176" spans="1:63" s="12" customFormat="1" ht="22.8" customHeight="1">
      <c r="A176" s="12"/>
      <c r="B176" s="153"/>
      <c r="C176" s="12"/>
      <c r="D176" s="154" t="s">
        <v>71</v>
      </c>
      <c r="E176" s="164" t="s">
        <v>177</v>
      </c>
      <c r="F176" s="164" t="s">
        <v>237</v>
      </c>
      <c r="G176" s="12"/>
      <c r="H176" s="12"/>
      <c r="I176" s="156"/>
      <c r="J176" s="165">
        <f>BK176</f>
        <v>0</v>
      </c>
      <c r="K176" s="12"/>
      <c r="L176" s="153"/>
      <c r="M176" s="158"/>
      <c r="N176" s="159"/>
      <c r="O176" s="159"/>
      <c r="P176" s="160">
        <f>SUM(P177:P188)</f>
        <v>0</v>
      </c>
      <c r="Q176" s="159"/>
      <c r="R176" s="160">
        <f>SUM(R177:R188)</f>
        <v>0</v>
      </c>
      <c r="S176" s="159"/>
      <c r="T176" s="161">
        <f>SUM(T177:T188)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54" t="s">
        <v>80</v>
      </c>
      <c r="AT176" s="162" t="s">
        <v>71</v>
      </c>
      <c r="AU176" s="162" t="s">
        <v>80</v>
      </c>
      <c r="AY176" s="154" t="s">
        <v>143</v>
      </c>
      <c r="BK176" s="163">
        <f>SUM(BK177:BK188)</f>
        <v>0</v>
      </c>
    </row>
    <row r="177" spans="1:65" s="2" customFormat="1" ht="24.15" customHeight="1">
      <c r="A177" s="39"/>
      <c r="B177" s="166"/>
      <c r="C177" s="167" t="s">
        <v>238</v>
      </c>
      <c r="D177" s="167" t="s">
        <v>145</v>
      </c>
      <c r="E177" s="168" t="s">
        <v>239</v>
      </c>
      <c r="F177" s="169" t="s">
        <v>240</v>
      </c>
      <c r="G177" s="170" t="s">
        <v>148</v>
      </c>
      <c r="H177" s="171">
        <v>183.11</v>
      </c>
      <c r="I177" s="172"/>
      <c r="J177" s="173">
        <f>ROUND(I177*H177,2)</f>
        <v>0</v>
      </c>
      <c r="K177" s="169" t="s">
        <v>149</v>
      </c>
      <c r="L177" s="40"/>
      <c r="M177" s="174" t="s">
        <v>3</v>
      </c>
      <c r="N177" s="175" t="s">
        <v>43</v>
      </c>
      <c r="O177" s="73"/>
      <c r="P177" s="176">
        <f>O177*H177</f>
        <v>0</v>
      </c>
      <c r="Q177" s="176">
        <v>0</v>
      </c>
      <c r="R177" s="176">
        <f>Q177*H177</f>
        <v>0</v>
      </c>
      <c r="S177" s="176">
        <v>0</v>
      </c>
      <c r="T177" s="17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178" t="s">
        <v>150</v>
      </c>
      <c r="AT177" s="178" t="s">
        <v>145</v>
      </c>
      <c r="AU177" s="178" t="s">
        <v>82</v>
      </c>
      <c r="AY177" s="20" t="s">
        <v>143</v>
      </c>
      <c r="BE177" s="179">
        <f>IF(N177="základní",J177,0)</f>
        <v>0</v>
      </c>
      <c r="BF177" s="179">
        <f>IF(N177="snížená",J177,0)</f>
        <v>0</v>
      </c>
      <c r="BG177" s="179">
        <f>IF(N177="zákl. přenesená",J177,0)</f>
        <v>0</v>
      </c>
      <c r="BH177" s="179">
        <f>IF(N177="sníž. přenesená",J177,0)</f>
        <v>0</v>
      </c>
      <c r="BI177" s="179">
        <f>IF(N177="nulová",J177,0)</f>
        <v>0</v>
      </c>
      <c r="BJ177" s="20" t="s">
        <v>80</v>
      </c>
      <c r="BK177" s="179">
        <f>ROUND(I177*H177,2)</f>
        <v>0</v>
      </c>
      <c r="BL177" s="20" t="s">
        <v>150</v>
      </c>
      <c r="BM177" s="178" t="s">
        <v>241</v>
      </c>
    </row>
    <row r="178" spans="1:47" s="2" customFormat="1" ht="12">
      <c r="A178" s="39"/>
      <c r="B178" s="40"/>
      <c r="C178" s="39"/>
      <c r="D178" s="180" t="s">
        <v>152</v>
      </c>
      <c r="E178" s="39"/>
      <c r="F178" s="181" t="s">
        <v>242</v>
      </c>
      <c r="G178" s="39"/>
      <c r="H178" s="39"/>
      <c r="I178" s="182"/>
      <c r="J178" s="39"/>
      <c r="K178" s="39"/>
      <c r="L178" s="40"/>
      <c r="M178" s="183"/>
      <c r="N178" s="184"/>
      <c r="O178" s="73"/>
      <c r="P178" s="73"/>
      <c r="Q178" s="73"/>
      <c r="R178" s="73"/>
      <c r="S178" s="73"/>
      <c r="T178" s="74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20" t="s">
        <v>152</v>
      </c>
      <c r="AU178" s="20" t="s">
        <v>82</v>
      </c>
    </row>
    <row r="179" spans="1:51" s="14" customFormat="1" ht="12">
      <c r="A179" s="14"/>
      <c r="B179" s="193"/>
      <c r="C179" s="14"/>
      <c r="D179" s="186" t="s">
        <v>154</v>
      </c>
      <c r="E179" s="194" t="s">
        <v>3</v>
      </c>
      <c r="F179" s="195" t="s">
        <v>243</v>
      </c>
      <c r="G179" s="14"/>
      <c r="H179" s="196">
        <v>183.11</v>
      </c>
      <c r="I179" s="197"/>
      <c r="J179" s="14"/>
      <c r="K179" s="14"/>
      <c r="L179" s="193"/>
      <c r="M179" s="198"/>
      <c r="N179" s="199"/>
      <c r="O179" s="199"/>
      <c r="P179" s="199"/>
      <c r="Q179" s="199"/>
      <c r="R179" s="199"/>
      <c r="S179" s="199"/>
      <c r="T179" s="200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194" t="s">
        <v>154</v>
      </c>
      <c r="AU179" s="194" t="s">
        <v>82</v>
      </c>
      <c r="AV179" s="14" t="s">
        <v>82</v>
      </c>
      <c r="AW179" s="14" t="s">
        <v>33</v>
      </c>
      <c r="AX179" s="14" t="s">
        <v>80</v>
      </c>
      <c r="AY179" s="194" t="s">
        <v>143</v>
      </c>
    </row>
    <row r="180" spans="1:65" s="2" customFormat="1" ht="24.15" customHeight="1">
      <c r="A180" s="39"/>
      <c r="B180" s="166"/>
      <c r="C180" s="167" t="s">
        <v>244</v>
      </c>
      <c r="D180" s="167" t="s">
        <v>145</v>
      </c>
      <c r="E180" s="168" t="s">
        <v>245</v>
      </c>
      <c r="F180" s="169" t="s">
        <v>246</v>
      </c>
      <c r="G180" s="170" t="s">
        <v>148</v>
      </c>
      <c r="H180" s="171">
        <v>183.11</v>
      </c>
      <c r="I180" s="172"/>
      <c r="J180" s="173">
        <f>ROUND(I180*H180,2)</f>
        <v>0</v>
      </c>
      <c r="K180" s="169" t="s">
        <v>149</v>
      </c>
      <c r="L180" s="40"/>
      <c r="M180" s="174" t="s">
        <v>3</v>
      </c>
      <c r="N180" s="175" t="s">
        <v>43</v>
      </c>
      <c r="O180" s="73"/>
      <c r="P180" s="176">
        <f>O180*H180</f>
        <v>0</v>
      </c>
      <c r="Q180" s="176">
        <v>0</v>
      </c>
      <c r="R180" s="176">
        <f>Q180*H180</f>
        <v>0</v>
      </c>
      <c r="S180" s="176">
        <v>0</v>
      </c>
      <c r="T180" s="17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178" t="s">
        <v>150</v>
      </c>
      <c r="AT180" s="178" t="s">
        <v>145</v>
      </c>
      <c r="AU180" s="178" t="s">
        <v>82</v>
      </c>
      <c r="AY180" s="20" t="s">
        <v>143</v>
      </c>
      <c r="BE180" s="179">
        <f>IF(N180="základní",J180,0)</f>
        <v>0</v>
      </c>
      <c r="BF180" s="179">
        <f>IF(N180="snížená",J180,0)</f>
        <v>0</v>
      </c>
      <c r="BG180" s="179">
        <f>IF(N180="zákl. přenesená",J180,0)</f>
        <v>0</v>
      </c>
      <c r="BH180" s="179">
        <f>IF(N180="sníž. přenesená",J180,0)</f>
        <v>0</v>
      </c>
      <c r="BI180" s="179">
        <f>IF(N180="nulová",J180,0)</f>
        <v>0</v>
      </c>
      <c r="BJ180" s="20" t="s">
        <v>80</v>
      </c>
      <c r="BK180" s="179">
        <f>ROUND(I180*H180,2)</f>
        <v>0</v>
      </c>
      <c r="BL180" s="20" t="s">
        <v>150</v>
      </c>
      <c r="BM180" s="178" t="s">
        <v>247</v>
      </c>
    </row>
    <row r="181" spans="1:47" s="2" customFormat="1" ht="12">
      <c r="A181" s="39"/>
      <c r="B181" s="40"/>
      <c r="C181" s="39"/>
      <c r="D181" s="180" t="s">
        <v>152</v>
      </c>
      <c r="E181" s="39"/>
      <c r="F181" s="181" t="s">
        <v>248</v>
      </c>
      <c r="G181" s="39"/>
      <c r="H181" s="39"/>
      <c r="I181" s="182"/>
      <c r="J181" s="39"/>
      <c r="K181" s="39"/>
      <c r="L181" s="40"/>
      <c r="M181" s="183"/>
      <c r="N181" s="184"/>
      <c r="O181" s="73"/>
      <c r="P181" s="73"/>
      <c r="Q181" s="73"/>
      <c r="R181" s="73"/>
      <c r="S181" s="73"/>
      <c r="T181" s="74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20" t="s">
        <v>152</v>
      </c>
      <c r="AU181" s="20" t="s">
        <v>82</v>
      </c>
    </row>
    <row r="182" spans="1:51" s="14" customFormat="1" ht="12">
      <c r="A182" s="14"/>
      <c r="B182" s="193"/>
      <c r="C182" s="14"/>
      <c r="D182" s="186" t="s">
        <v>154</v>
      </c>
      <c r="E182" s="194" t="s">
        <v>3</v>
      </c>
      <c r="F182" s="195" t="s">
        <v>243</v>
      </c>
      <c r="G182" s="14"/>
      <c r="H182" s="196">
        <v>183.11</v>
      </c>
      <c r="I182" s="197"/>
      <c r="J182" s="14"/>
      <c r="K182" s="14"/>
      <c r="L182" s="193"/>
      <c r="M182" s="198"/>
      <c r="N182" s="199"/>
      <c r="O182" s="199"/>
      <c r="P182" s="199"/>
      <c r="Q182" s="199"/>
      <c r="R182" s="199"/>
      <c r="S182" s="199"/>
      <c r="T182" s="20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194" t="s">
        <v>154</v>
      </c>
      <c r="AU182" s="194" t="s">
        <v>82</v>
      </c>
      <c r="AV182" s="14" t="s">
        <v>82</v>
      </c>
      <c r="AW182" s="14" t="s">
        <v>33</v>
      </c>
      <c r="AX182" s="14" t="s">
        <v>80</v>
      </c>
      <c r="AY182" s="194" t="s">
        <v>143</v>
      </c>
    </row>
    <row r="183" spans="1:65" s="2" customFormat="1" ht="16.5" customHeight="1">
      <c r="A183" s="39"/>
      <c r="B183" s="166"/>
      <c r="C183" s="167" t="s">
        <v>9</v>
      </c>
      <c r="D183" s="167" t="s">
        <v>145</v>
      </c>
      <c r="E183" s="168" t="s">
        <v>249</v>
      </c>
      <c r="F183" s="169" t="s">
        <v>250</v>
      </c>
      <c r="G183" s="170" t="s">
        <v>148</v>
      </c>
      <c r="H183" s="171">
        <v>183.11</v>
      </c>
      <c r="I183" s="172"/>
      <c r="J183" s="173">
        <f>ROUND(I183*H183,2)</f>
        <v>0</v>
      </c>
      <c r="K183" s="169" t="s">
        <v>149</v>
      </c>
      <c r="L183" s="40"/>
      <c r="M183" s="174" t="s">
        <v>3</v>
      </c>
      <c r="N183" s="175" t="s">
        <v>43</v>
      </c>
      <c r="O183" s="73"/>
      <c r="P183" s="176">
        <f>O183*H183</f>
        <v>0</v>
      </c>
      <c r="Q183" s="176">
        <v>0</v>
      </c>
      <c r="R183" s="176">
        <f>Q183*H183</f>
        <v>0</v>
      </c>
      <c r="S183" s="176">
        <v>0</v>
      </c>
      <c r="T183" s="17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178" t="s">
        <v>150</v>
      </c>
      <c r="AT183" s="178" t="s">
        <v>145</v>
      </c>
      <c r="AU183" s="178" t="s">
        <v>82</v>
      </c>
      <c r="AY183" s="20" t="s">
        <v>143</v>
      </c>
      <c r="BE183" s="179">
        <f>IF(N183="základní",J183,0)</f>
        <v>0</v>
      </c>
      <c r="BF183" s="179">
        <f>IF(N183="snížená",J183,0)</f>
        <v>0</v>
      </c>
      <c r="BG183" s="179">
        <f>IF(N183="zákl. přenesená",J183,0)</f>
        <v>0</v>
      </c>
      <c r="BH183" s="179">
        <f>IF(N183="sníž. přenesená",J183,0)</f>
        <v>0</v>
      </c>
      <c r="BI183" s="179">
        <f>IF(N183="nulová",J183,0)</f>
        <v>0</v>
      </c>
      <c r="BJ183" s="20" t="s">
        <v>80</v>
      </c>
      <c r="BK183" s="179">
        <f>ROUND(I183*H183,2)</f>
        <v>0</v>
      </c>
      <c r="BL183" s="20" t="s">
        <v>150</v>
      </c>
      <c r="BM183" s="178" t="s">
        <v>251</v>
      </c>
    </row>
    <row r="184" spans="1:47" s="2" customFormat="1" ht="12">
      <c r="A184" s="39"/>
      <c r="B184" s="40"/>
      <c r="C184" s="39"/>
      <c r="D184" s="180" t="s">
        <v>152</v>
      </c>
      <c r="E184" s="39"/>
      <c r="F184" s="181" t="s">
        <v>252</v>
      </c>
      <c r="G184" s="39"/>
      <c r="H184" s="39"/>
      <c r="I184" s="182"/>
      <c r="J184" s="39"/>
      <c r="K184" s="39"/>
      <c r="L184" s="40"/>
      <c r="M184" s="183"/>
      <c r="N184" s="184"/>
      <c r="O184" s="73"/>
      <c r="P184" s="73"/>
      <c r="Q184" s="73"/>
      <c r="R184" s="73"/>
      <c r="S184" s="73"/>
      <c r="T184" s="74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20" t="s">
        <v>152</v>
      </c>
      <c r="AU184" s="20" t="s">
        <v>82</v>
      </c>
    </row>
    <row r="185" spans="1:51" s="14" customFormat="1" ht="12">
      <c r="A185" s="14"/>
      <c r="B185" s="193"/>
      <c r="C185" s="14"/>
      <c r="D185" s="186" t="s">
        <v>154</v>
      </c>
      <c r="E185" s="194" t="s">
        <v>3</v>
      </c>
      <c r="F185" s="195" t="s">
        <v>243</v>
      </c>
      <c r="G185" s="14"/>
      <c r="H185" s="196">
        <v>183.11</v>
      </c>
      <c r="I185" s="197"/>
      <c r="J185" s="14"/>
      <c r="K185" s="14"/>
      <c r="L185" s="193"/>
      <c r="M185" s="198"/>
      <c r="N185" s="199"/>
      <c r="O185" s="199"/>
      <c r="P185" s="199"/>
      <c r="Q185" s="199"/>
      <c r="R185" s="199"/>
      <c r="S185" s="199"/>
      <c r="T185" s="20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194" t="s">
        <v>154</v>
      </c>
      <c r="AU185" s="194" t="s">
        <v>82</v>
      </c>
      <c r="AV185" s="14" t="s">
        <v>82</v>
      </c>
      <c r="AW185" s="14" t="s">
        <v>33</v>
      </c>
      <c r="AX185" s="14" t="s">
        <v>80</v>
      </c>
      <c r="AY185" s="194" t="s">
        <v>143</v>
      </c>
    </row>
    <row r="186" spans="1:65" s="2" customFormat="1" ht="24.15" customHeight="1">
      <c r="A186" s="39"/>
      <c r="B186" s="166"/>
      <c r="C186" s="167" t="s">
        <v>253</v>
      </c>
      <c r="D186" s="167" t="s">
        <v>145</v>
      </c>
      <c r="E186" s="168" t="s">
        <v>254</v>
      </c>
      <c r="F186" s="169" t="s">
        <v>255</v>
      </c>
      <c r="G186" s="170" t="s">
        <v>148</v>
      </c>
      <c r="H186" s="171">
        <v>183.11</v>
      </c>
      <c r="I186" s="172"/>
      <c r="J186" s="173">
        <f>ROUND(I186*H186,2)</f>
        <v>0</v>
      </c>
      <c r="K186" s="169" t="s">
        <v>149</v>
      </c>
      <c r="L186" s="40"/>
      <c r="M186" s="174" t="s">
        <v>3</v>
      </c>
      <c r="N186" s="175" t="s">
        <v>43</v>
      </c>
      <c r="O186" s="73"/>
      <c r="P186" s="176">
        <f>O186*H186</f>
        <v>0</v>
      </c>
      <c r="Q186" s="176">
        <v>0</v>
      </c>
      <c r="R186" s="176">
        <f>Q186*H186</f>
        <v>0</v>
      </c>
      <c r="S186" s="176">
        <v>0</v>
      </c>
      <c r="T186" s="17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178" t="s">
        <v>150</v>
      </c>
      <c r="AT186" s="178" t="s">
        <v>145</v>
      </c>
      <c r="AU186" s="178" t="s">
        <v>82</v>
      </c>
      <c r="AY186" s="20" t="s">
        <v>143</v>
      </c>
      <c r="BE186" s="179">
        <f>IF(N186="základní",J186,0)</f>
        <v>0</v>
      </c>
      <c r="BF186" s="179">
        <f>IF(N186="snížená",J186,0)</f>
        <v>0</v>
      </c>
      <c r="BG186" s="179">
        <f>IF(N186="zákl. přenesená",J186,0)</f>
        <v>0</v>
      </c>
      <c r="BH186" s="179">
        <f>IF(N186="sníž. přenesená",J186,0)</f>
        <v>0</v>
      </c>
      <c r="BI186" s="179">
        <f>IF(N186="nulová",J186,0)</f>
        <v>0</v>
      </c>
      <c r="BJ186" s="20" t="s">
        <v>80</v>
      </c>
      <c r="BK186" s="179">
        <f>ROUND(I186*H186,2)</f>
        <v>0</v>
      </c>
      <c r="BL186" s="20" t="s">
        <v>150</v>
      </c>
      <c r="BM186" s="178" t="s">
        <v>256</v>
      </c>
    </row>
    <row r="187" spans="1:47" s="2" customFormat="1" ht="12">
      <c r="A187" s="39"/>
      <c r="B187" s="40"/>
      <c r="C187" s="39"/>
      <c r="D187" s="180" t="s">
        <v>152</v>
      </c>
      <c r="E187" s="39"/>
      <c r="F187" s="181" t="s">
        <v>257</v>
      </c>
      <c r="G187" s="39"/>
      <c r="H187" s="39"/>
      <c r="I187" s="182"/>
      <c r="J187" s="39"/>
      <c r="K187" s="39"/>
      <c r="L187" s="40"/>
      <c r="M187" s="183"/>
      <c r="N187" s="184"/>
      <c r="O187" s="73"/>
      <c r="P187" s="73"/>
      <c r="Q187" s="73"/>
      <c r="R187" s="73"/>
      <c r="S187" s="73"/>
      <c r="T187" s="74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20" t="s">
        <v>152</v>
      </c>
      <c r="AU187" s="20" t="s">
        <v>82</v>
      </c>
    </row>
    <row r="188" spans="1:51" s="14" customFormat="1" ht="12">
      <c r="A188" s="14"/>
      <c r="B188" s="193"/>
      <c r="C188" s="14"/>
      <c r="D188" s="186" t="s">
        <v>154</v>
      </c>
      <c r="E188" s="194" t="s">
        <v>3</v>
      </c>
      <c r="F188" s="195" t="s">
        <v>243</v>
      </c>
      <c r="G188" s="14"/>
      <c r="H188" s="196">
        <v>183.11</v>
      </c>
      <c r="I188" s="197"/>
      <c r="J188" s="14"/>
      <c r="K188" s="14"/>
      <c r="L188" s="193"/>
      <c r="M188" s="198"/>
      <c r="N188" s="199"/>
      <c r="O188" s="199"/>
      <c r="P188" s="199"/>
      <c r="Q188" s="199"/>
      <c r="R188" s="199"/>
      <c r="S188" s="199"/>
      <c r="T188" s="20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194" t="s">
        <v>154</v>
      </c>
      <c r="AU188" s="194" t="s">
        <v>82</v>
      </c>
      <c r="AV188" s="14" t="s">
        <v>82</v>
      </c>
      <c r="AW188" s="14" t="s">
        <v>33</v>
      </c>
      <c r="AX188" s="14" t="s">
        <v>80</v>
      </c>
      <c r="AY188" s="194" t="s">
        <v>143</v>
      </c>
    </row>
    <row r="189" spans="1:63" s="12" customFormat="1" ht="22.8" customHeight="1">
      <c r="A189" s="12"/>
      <c r="B189" s="153"/>
      <c r="C189" s="12"/>
      <c r="D189" s="154" t="s">
        <v>71</v>
      </c>
      <c r="E189" s="164" t="s">
        <v>187</v>
      </c>
      <c r="F189" s="164" t="s">
        <v>258</v>
      </c>
      <c r="G189" s="12"/>
      <c r="H189" s="12"/>
      <c r="I189" s="156"/>
      <c r="J189" s="165">
        <f>BK189</f>
        <v>0</v>
      </c>
      <c r="K189" s="12"/>
      <c r="L189" s="153"/>
      <c r="M189" s="158"/>
      <c r="N189" s="159"/>
      <c r="O189" s="159"/>
      <c r="P189" s="160">
        <f>SUM(P190:P446)</f>
        <v>0</v>
      </c>
      <c r="Q189" s="159"/>
      <c r="R189" s="160">
        <f>SUM(R190:R446)</f>
        <v>53.70034844</v>
      </c>
      <c r="S189" s="159"/>
      <c r="T189" s="161">
        <f>SUM(T190:T446)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54" t="s">
        <v>80</v>
      </c>
      <c r="AT189" s="162" t="s">
        <v>71</v>
      </c>
      <c r="AU189" s="162" t="s">
        <v>80</v>
      </c>
      <c r="AY189" s="154" t="s">
        <v>143</v>
      </c>
      <c r="BK189" s="163">
        <f>SUM(BK190:BK446)</f>
        <v>0</v>
      </c>
    </row>
    <row r="190" spans="1:65" s="2" customFormat="1" ht="24.15" customHeight="1">
      <c r="A190" s="39"/>
      <c r="B190" s="166"/>
      <c r="C190" s="167" t="s">
        <v>259</v>
      </c>
      <c r="D190" s="167" t="s">
        <v>145</v>
      </c>
      <c r="E190" s="168" t="s">
        <v>260</v>
      </c>
      <c r="F190" s="169" t="s">
        <v>261</v>
      </c>
      <c r="G190" s="170" t="s">
        <v>148</v>
      </c>
      <c r="H190" s="171">
        <v>23.446</v>
      </c>
      <c r="I190" s="172"/>
      <c r="J190" s="173">
        <f>ROUND(I190*H190,2)</f>
        <v>0</v>
      </c>
      <c r="K190" s="169" t="s">
        <v>149</v>
      </c>
      <c r="L190" s="40"/>
      <c r="M190" s="174" t="s">
        <v>3</v>
      </c>
      <c r="N190" s="175" t="s">
        <v>43</v>
      </c>
      <c r="O190" s="73"/>
      <c r="P190" s="176">
        <f>O190*H190</f>
        <v>0</v>
      </c>
      <c r="Q190" s="176">
        <v>0.00438</v>
      </c>
      <c r="R190" s="176">
        <f>Q190*H190</f>
        <v>0.10269348000000002</v>
      </c>
      <c r="S190" s="176">
        <v>0</v>
      </c>
      <c r="T190" s="17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178" t="s">
        <v>150</v>
      </c>
      <c r="AT190" s="178" t="s">
        <v>145</v>
      </c>
      <c r="AU190" s="178" t="s">
        <v>82</v>
      </c>
      <c r="AY190" s="20" t="s">
        <v>143</v>
      </c>
      <c r="BE190" s="179">
        <f>IF(N190="základní",J190,0)</f>
        <v>0</v>
      </c>
      <c r="BF190" s="179">
        <f>IF(N190="snížená",J190,0)</f>
        <v>0</v>
      </c>
      <c r="BG190" s="179">
        <f>IF(N190="zákl. přenesená",J190,0)</f>
        <v>0</v>
      </c>
      <c r="BH190" s="179">
        <f>IF(N190="sníž. přenesená",J190,0)</f>
        <v>0</v>
      </c>
      <c r="BI190" s="179">
        <f>IF(N190="nulová",J190,0)</f>
        <v>0</v>
      </c>
      <c r="BJ190" s="20" t="s">
        <v>80</v>
      </c>
      <c r="BK190" s="179">
        <f>ROUND(I190*H190,2)</f>
        <v>0</v>
      </c>
      <c r="BL190" s="20" t="s">
        <v>150</v>
      </c>
      <c r="BM190" s="178" t="s">
        <v>262</v>
      </c>
    </row>
    <row r="191" spans="1:47" s="2" customFormat="1" ht="12">
      <c r="A191" s="39"/>
      <c r="B191" s="40"/>
      <c r="C191" s="39"/>
      <c r="D191" s="180" t="s">
        <v>152</v>
      </c>
      <c r="E191" s="39"/>
      <c r="F191" s="181" t="s">
        <v>263</v>
      </c>
      <c r="G191" s="39"/>
      <c r="H191" s="39"/>
      <c r="I191" s="182"/>
      <c r="J191" s="39"/>
      <c r="K191" s="39"/>
      <c r="L191" s="40"/>
      <c r="M191" s="183"/>
      <c r="N191" s="184"/>
      <c r="O191" s="73"/>
      <c r="P191" s="73"/>
      <c r="Q191" s="73"/>
      <c r="R191" s="73"/>
      <c r="S191" s="73"/>
      <c r="T191" s="74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20" t="s">
        <v>152</v>
      </c>
      <c r="AU191" s="20" t="s">
        <v>82</v>
      </c>
    </row>
    <row r="192" spans="1:51" s="13" customFormat="1" ht="12">
      <c r="A192" s="13"/>
      <c r="B192" s="185"/>
      <c r="C192" s="13"/>
      <c r="D192" s="186" t="s">
        <v>154</v>
      </c>
      <c r="E192" s="187" t="s">
        <v>3</v>
      </c>
      <c r="F192" s="188" t="s">
        <v>222</v>
      </c>
      <c r="G192" s="13"/>
      <c r="H192" s="187" t="s">
        <v>3</v>
      </c>
      <c r="I192" s="189"/>
      <c r="J192" s="13"/>
      <c r="K192" s="13"/>
      <c r="L192" s="185"/>
      <c r="M192" s="190"/>
      <c r="N192" s="191"/>
      <c r="O192" s="191"/>
      <c r="P192" s="191"/>
      <c r="Q192" s="191"/>
      <c r="R192" s="191"/>
      <c r="S192" s="191"/>
      <c r="T192" s="19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7" t="s">
        <v>154</v>
      </c>
      <c r="AU192" s="187" t="s">
        <v>82</v>
      </c>
      <c r="AV192" s="13" t="s">
        <v>80</v>
      </c>
      <c r="AW192" s="13" t="s">
        <v>33</v>
      </c>
      <c r="AX192" s="13" t="s">
        <v>72</v>
      </c>
      <c r="AY192" s="187" t="s">
        <v>143</v>
      </c>
    </row>
    <row r="193" spans="1:51" s="14" customFormat="1" ht="12">
      <c r="A193" s="14"/>
      <c r="B193" s="193"/>
      <c r="C193" s="14"/>
      <c r="D193" s="186" t="s">
        <v>154</v>
      </c>
      <c r="E193" s="194" t="s">
        <v>3</v>
      </c>
      <c r="F193" s="195" t="s">
        <v>264</v>
      </c>
      <c r="G193" s="14"/>
      <c r="H193" s="196">
        <v>23.446</v>
      </c>
      <c r="I193" s="197"/>
      <c r="J193" s="14"/>
      <c r="K193" s="14"/>
      <c r="L193" s="193"/>
      <c r="M193" s="198"/>
      <c r="N193" s="199"/>
      <c r="O193" s="199"/>
      <c r="P193" s="199"/>
      <c r="Q193" s="199"/>
      <c r="R193" s="199"/>
      <c r="S193" s="199"/>
      <c r="T193" s="20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194" t="s">
        <v>154</v>
      </c>
      <c r="AU193" s="194" t="s">
        <v>82</v>
      </c>
      <c r="AV193" s="14" t="s">
        <v>82</v>
      </c>
      <c r="AW193" s="14" t="s">
        <v>33</v>
      </c>
      <c r="AX193" s="14" t="s">
        <v>80</v>
      </c>
      <c r="AY193" s="194" t="s">
        <v>143</v>
      </c>
    </row>
    <row r="194" spans="1:65" s="2" customFormat="1" ht="16.5" customHeight="1">
      <c r="A194" s="39"/>
      <c r="B194" s="166"/>
      <c r="C194" s="167" t="s">
        <v>265</v>
      </c>
      <c r="D194" s="167" t="s">
        <v>145</v>
      </c>
      <c r="E194" s="168" t="s">
        <v>266</v>
      </c>
      <c r="F194" s="169" t="s">
        <v>267</v>
      </c>
      <c r="G194" s="170" t="s">
        <v>204</v>
      </c>
      <c r="H194" s="171">
        <v>10</v>
      </c>
      <c r="I194" s="172"/>
      <c r="J194" s="173">
        <f>ROUND(I194*H194,2)</f>
        <v>0</v>
      </c>
      <c r="K194" s="169" t="s">
        <v>149</v>
      </c>
      <c r="L194" s="40"/>
      <c r="M194" s="174" t="s">
        <v>3</v>
      </c>
      <c r="N194" s="175" t="s">
        <v>43</v>
      </c>
      <c r="O194" s="73"/>
      <c r="P194" s="176">
        <f>O194*H194</f>
        <v>0</v>
      </c>
      <c r="Q194" s="176">
        <v>0.00366</v>
      </c>
      <c r="R194" s="176">
        <f>Q194*H194</f>
        <v>0.0366</v>
      </c>
      <c r="S194" s="176">
        <v>0</v>
      </c>
      <c r="T194" s="17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178" t="s">
        <v>150</v>
      </c>
      <c r="AT194" s="178" t="s">
        <v>145</v>
      </c>
      <c r="AU194" s="178" t="s">
        <v>82</v>
      </c>
      <c r="AY194" s="20" t="s">
        <v>143</v>
      </c>
      <c r="BE194" s="179">
        <f>IF(N194="základní",J194,0)</f>
        <v>0</v>
      </c>
      <c r="BF194" s="179">
        <f>IF(N194="snížená",J194,0)</f>
        <v>0</v>
      </c>
      <c r="BG194" s="179">
        <f>IF(N194="zákl. přenesená",J194,0)</f>
        <v>0</v>
      </c>
      <c r="BH194" s="179">
        <f>IF(N194="sníž. přenesená",J194,0)</f>
        <v>0</v>
      </c>
      <c r="BI194" s="179">
        <f>IF(N194="nulová",J194,0)</f>
        <v>0</v>
      </c>
      <c r="BJ194" s="20" t="s">
        <v>80</v>
      </c>
      <c r="BK194" s="179">
        <f>ROUND(I194*H194,2)</f>
        <v>0</v>
      </c>
      <c r="BL194" s="20" t="s">
        <v>150</v>
      </c>
      <c r="BM194" s="178" t="s">
        <v>268</v>
      </c>
    </row>
    <row r="195" spans="1:47" s="2" customFormat="1" ht="12">
      <c r="A195" s="39"/>
      <c r="B195" s="40"/>
      <c r="C195" s="39"/>
      <c r="D195" s="180" t="s">
        <v>152</v>
      </c>
      <c r="E195" s="39"/>
      <c r="F195" s="181" t="s">
        <v>269</v>
      </c>
      <c r="G195" s="39"/>
      <c r="H195" s="39"/>
      <c r="I195" s="182"/>
      <c r="J195" s="39"/>
      <c r="K195" s="39"/>
      <c r="L195" s="40"/>
      <c r="M195" s="183"/>
      <c r="N195" s="184"/>
      <c r="O195" s="73"/>
      <c r="P195" s="73"/>
      <c r="Q195" s="73"/>
      <c r="R195" s="73"/>
      <c r="S195" s="73"/>
      <c r="T195" s="74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20" t="s">
        <v>152</v>
      </c>
      <c r="AU195" s="20" t="s">
        <v>82</v>
      </c>
    </row>
    <row r="196" spans="1:51" s="14" customFormat="1" ht="12">
      <c r="A196" s="14"/>
      <c r="B196" s="193"/>
      <c r="C196" s="14"/>
      <c r="D196" s="186" t="s">
        <v>154</v>
      </c>
      <c r="E196" s="194" t="s">
        <v>3</v>
      </c>
      <c r="F196" s="195" t="s">
        <v>270</v>
      </c>
      <c r="G196" s="14"/>
      <c r="H196" s="196">
        <v>10</v>
      </c>
      <c r="I196" s="197"/>
      <c r="J196" s="14"/>
      <c r="K196" s="14"/>
      <c r="L196" s="193"/>
      <c r="M196" s="198"/>
      <c r="N196" s="199"/>
      <c r="O196" s="199"/>
      <c r="P196" s="199"/>
      <c r="Q196" s="199"/>
      <c r="R196" s="199"/>
      <c r="S196" s="199"/>
      <c r="T196" s="20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194" t="s">
        <v>154</v>
      </c>
      <c r="AU196" s="194" t="s">
        <v>82</v>
      </c>
      <c r="AV196" s="14" t="s">
        <v>82</v>
      </c>
      <c r="AW196" s="14" t="s">
        <v>33</v>
      </c>
      <c r="AX196" s="14" t="s">
        <v>80</v>
      </c>
      <c r="AY196" s="194" t="s">
        <v>143</v>
      </c>
    </row>
    <row r="197" spans="1:65" s="2" customFormat="1" ht="21.75" customHeight="1">
      <c r="A197" s="39"/>
      <c r="B197" s="166"/>
      <c r="C197" s="167" t="s">
        <v>271</v>
      </c>
      <c r="D197" s="167" t="s">
        <v>145</v>
      </c>
      <c r="E197" s="168" t="s">
        <v>272</v>
      </c>
      <c r="F197" s="169" t="s">
        <v>273</v>
      </c>
      <c r="G197" s="170" t="s">
        <v>204</v>
      </c>
      <c r="H197" s="171">
        <v>20</v>
      </c>
      <c r="I197" s="172"/>
      <c r="J197" s="173">
        <f>ROUND(I197*H197,2)</f>
        <v>0</v>
      </c>
      <c r="K197" s="169" t="s">
        <v>149</v>
      </c>
      <c r="L197" s="40"/>
      <c r="M197" s="174" t="s">
        <v>3</v>
      </c>
      <c r="N197" s="175" t="s">
        <v>43</v>
      </c>
      <c r="O197" s="73"/>
      <c r="P197" s="176">
        <f>O197*H197</f>
        <v>0</v>
      </c>
      <c r="Q197" s="176">
        <v>0.01</v>
      </c>
      <c r="R197" s="176">
        <f>Q197*H197</f>
        <v>0.2</v>
      </c>
      <c r="S197" s="176">
        <v>0</v>
      </c>
      <c r="T197" s="17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178" t="s">
        <v>150</v>
      </c>
      <c r="AT197" s="178" t="s">
        <v>145</v>
      </c>
      <c r="AU197" s="178" t="s">
        <v>82</v>
      </c>
      <c r="AY197" s="20" t="s">
        <v>143</v>
      </c>
      <c r="BE197" s="179">
        <f>IF(N197="základní",J197,0)</f>
        <v>0</v>
      </c>
      <c r="BF197" s="179">
        <f>IF(N197="snížená",J197,0)</f>
        <v>0</v>
      </c>
      <c r="BG197" s="179">
        <f>IF(N197="zákl. přenesená",J197,0)</f>
        <v>0</v>
      </c>
      <c r="BH197" s="179">
        <f>IF(N197="sníž. přenesená",J197,0)</f>
        <v>0</v>
      </c>
      <c r="BI197" s="179">
        <f>IF(N197="nulová",J197,0)</f>
        <v>0</v>
      </c>
      <c r="BJ197" s="20" t="s">
        <v>80</v>
      </c>
      <c r="BK197" s="179">
        <f>ROUND(I197*H197,2)</f>
        <v>0</v>
      </c>
      <c r="BL197" s="20" t="s">
        <v>150</v>
      </c>
      <c r="BM197" s="178" t="s">
        <v>274</v>
      </c>
    </row>
    <row r="198" spans="1:47" s="2" customFormat="1" ht="12">
      <c r="A198" s="39"/>
      <c r="B198" s="40"/>
      <c r="C198" s="39"/>
      <c r="D198" s="180" t="s">
        <v>152</v>
      </c>
      <c r="E198" s="39"/>
      <c r="F198" s="181" t="s">
        <v>275</v>
      </c>
      <c r="G198" s="39"/>
      <c r="H198" s="39"/>
      <c r="I198" s="182"/>
      <c r="J198" s="39"/>
      <c r="K198" s="39"/>
      <c r="L198" s="40"/>
      <c r="M198" s="183"/>
      <c r="N198" s="184"/>
      <c r="O198" s="73"/>
      <c r="P198" s="73"/>
      <c r="Q198" s="73"/>
      <c r="R198" s="73"/>
      <c r="S198" s="73"/>
      <c r="T198" s="74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20" t="s">
        <v>152</v>
      </c>
      <c r="AU198" s="20" t="s">
        <v>82</v>
      </c>
    </row>
    <row r="199" spans="1:51" s="14" customFormat="1" ht="12">
      <c r="A199" s="14"/>
      <c r="B199" s="193"/>
      <c r="C199" s="14"/>
      <c r="D199" s="186" t="s">
        <v>154</v>
      </c>
      <c r="E199" s="194" t="s">
        <v>3</v>
      </c>
      <c r="F199" s="195" t="s">
        <v>276</v>
      </c>
      <c r="G199" s="14"/>
      <c r="H199" s="196">
        <v>20</v>
      </c>
      <c r="I199" s="197"/>
      <c r="J199" s="14"/>
      <c r="K199" s="14"/>
      <c r="L199" s="193"/>
      <c r="M199" s="198"/>
      <c r="N199" s="199"/>
      <c r="O199" s="199"/>
      <c r="P199" s="199"/>
      <c r="Q199" s="199"/>
      <c r="R199" s="199"/>
      <c r="S199" s="199"/>
      <c r="T199" s="20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194" t="s">
        <v>154</v>
      </c>
      <c r="AU199" s="194" t="s">
        <v>82</v>
      </c>
      <c r="AV199" s="14" t="s">
        <v>82</v>
      </c>
      <c r="AW199" s="14" t="s">
        <v>33</v>
      </c>
      <c r="AX199" s="14" t="s">
        <v>80</v>
      </c>
      <c r="AY199" s="194" t="s">
        <v>143</v>
      </c>
    </row>
    <row r="200" spans="1:65" s="2" customFormat="1" ht="21.75" customHeight="1">
      <c r="A200" s="39"/>
      <c r="B200" s="166"/>
      <c r="C200" s="167" t="s">
        <v>277</v>
      </c>
      <c r="D200" s="167" t="s">
        <v>145</v>
      </c>
      <c r="E200" s="168" t="s">
        <v>278</v>
      </c>
      <c r="F200" s="169" t="s">
        <v>279</v>
      </c>
      <c r="G200" s="170" t="s">
        <v>204</v>
      </c>
      <c r="H200" s="171">
        <v>2</v>
      </c>
      <c r="I200" s="172"/>
      <c r="J200" s="173">
        <f>ROUND(I200*H200,2)</f>
        <v>0</v>
      </c>
      <c r="K200" s="169" t="s">
        <v>149</v>
      </c>
      <c r="L200" s="40"/>
      <c r="M200" s="174" t="s">
        <v>3</v>
      </c>
      <c r="N200" s="175" t="s">
        <v>43</v>
      </c>
      <c r="O200" s="73"/>
      <c r="P200" s="176">
        <f>O200*H200</f>
        <v>0</v>
      </c>
      <c r="Q200" s="176">
        <v>0.0406</v>
      </c>
      <c r="R200" s="176">
        <f>Q200*H200</f>
        <v>0.0812</v>
      </c>
      <c r="S200" s="176">
        <v>0</v>
      </c>
      <c r="T200" s="17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178" t="s">
        <v>150</v>
      </c>
      <c r="AT200" s="178" t="s">
        <v>145</v>
      </c>
      <c r="AU200" s="178" t="s">
        <v>82</v>
      </c>
      <c r="AY200" s="20" t="s">
        <v>143</v>
      </c>
      <c r="BE200" s="179">
        <f>IF(N200="základní",J200,0)</f>
        <v>0</v>
      </c>
      <c r="BF200" s="179">
        <f>IF(N200="snížená",J200,0)</f>
        <v>0</v>
      </c>
      <c r="BG200" s="179">
        <f>IF(N200="zákl. přenesená",J200,0)</f>
        <v>0</v>
      </c>
      <c r="BH200" s="179">
        <f>IF(N200="sníž. přenesená",J200,0)</f>
        <v>0</v>
      </c>
      <c r="BI200" s="179">
        <f>IF(N200="nulová",J200,0)</f>
        <v>0</v>
      </c>
      <c r="BJ200" s="20" t="s">
        <v>80</v>
      </c>
      <c r="BK200" s="179">
        <f>ROUND(I200*H200,2)</f>
        <v>0</v>
      </c>
      <c r="BL200" s="20" t="s">
        <v>150</v>
      </c>
      <c r="BM200" s="178" t="s">
        <v>280</v>
      </c>
    </row>
    <row r="201" spans="1:47" s="2" customFormat="1" ht="12">
      <c r="A201" s="39"/>
      <c r="B201" s="40"/>
      <c r="C201" s="39"/>
      <c r="D201" s="180" t="s">
        <v>152</v>
      </c>
      <c r="E201" s="39"/>
      <c r="F201" s="181" t="s">
        <v>281</v>
      </c>
      <c r="G201" s="39"/>
      <c r="H201" s="39"/>
      <c r="I201" s="182"/>
      <c r="J201" s="39"/>
      <c r="K201" s="39"/>
      <c r="L201" s="40"/>
      <c r="M201" s="183"/>
      <c r="N201" s="184"/>
      <c r="O201" s="73"/>
      <c r="P201" s="73"/>
      <c r="Q201" s="73"/>
      <c r="R201" s="73"/>
      <c r="S201" s="73"/>
      <c r="T201" s="74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20" t="s">
        <v>152</v>
      </c>
      <c r="AU201" s="20" t="s">
        <v>82</v>
      </c>
    </row>
    <row r="202" spans="1:51" s="14" customFormat="1" ht="12">
      <c r="A202" s="14"/>
      <c r="B202" s="193"/>
      <c r="C202" s="14"/>
      <c r="D202" s="186" t="s">
        <v>154</v>
      </c>
      <c r="E202" s="194" t="s">
        <v>3</v>
      </c>
      <c r="F202" s="195" t="s">
        <v>282</v>
      </c>
      <c r="G202" s="14"/>
      <c r="H202" s="196">
        <v>2</v>
      </c>
      <c r="I202" s="197"/>
      <c r="J202" s="14"/>
      <c r="K202" s="14"/>
      <c r="L202" s="193"/>
      <c r="M202" s="198"/>
      <c r="N202" s="199"/>
      <c r="O202" s="199"/>
      <c r="P202" s="199"/>
      <c r="Q202" s="199"/>
      <c r="R202" s="199"/>
      <c r="S202" s="199"/>
      <c r="T202" s="20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194" t="s">
        <v>154</v>
      </c>
      <c r="AU202" s="194" t="s">
        <v>82</v>
      </c>
      <c r="AV202" s="14" t="s">
        <v>82</v>
      </c>
      <c r="AW202" s="14" t="s">
        <v>33</v>
      </c>
      <c r="AX202" s="14" t="s">
        <v>80</v>
      </c>
      <c r="AY202" s="194" t="s">
        <v>143</v>
      </c>
    </row>
    <row r="203" spans="1:65" s="2" customFormat="1" ht="16.5" customHeight="1">
      <c r="A203" s="39"/>
      <c r="B203" s="166"/>
      <c r="C203" s="167" t="s">
        <v>8</v>
      </c>
      <c r="D203" s="167" t="s">
        <v>145</v>
      </c>
      <c r="E203" s="168" t="s">
        <v>283</v>
      </c>
      <c r="F203" s="169" t="s">
        <v>284</v>
      </c>
      <c r="G203" s="170" t="s">
        <v>148</v>
      </c>
      <c r="H203" s="171">
        <v>23.446</v>
      </c>
      <c r="I203" s="172"/>
      <c r="J203" s="173">
        <f>ROUND(I203*H203,2)</f>
        <v>0</v>
      </c>
      <c r="K203" s="169" t="s">
        <v>149</v>
      </c>
      <c r="L203" s="40"/>
      <c r="M203" s="174" t="s">
        <v>3</v>
      </c>
      <c r="N203" s="175" t="s">
        <v>43</v>
      </c>
      <c r="O203" s="73"/>
      <c r="P203" s="176">
        <f>O203*H203</f>
        <v>0</v>
      </c>
      <c r="Q203" s="176">
        <v>0.003</v>
      </c>
      <c r="R203" s="176">
        <f>Q203*H203</f>
        <v>0.07033800000000001</v>
      </c>
      <c r="S203" s="176">
        <v>0</v>
      </c>
      <c r="T203" s="17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178" t="s">
        <v>150</v>
      </c>
      <c r="AT203" s="178" t="s">
        <v>145</v>
      </c>
      <c r="AU203" s="178" t="s">
        <v>82</v>
      </c>
      <c r="AY203" s="20" t="s">
        <v>143</v>
      </c>
      <c r="BE203" s="179">
        <f>IF(N203="základní",J203,0)</f>
        <v>0</v>
      </c>
      <c r="BF203" s="179">
        <f>IF(N203="snížená",J203,0)</f>
        <v>0</v>
      </c>
      <c r="BG203" s="179">
        <f>IF(N203="zákl. přenesená",J203,0)</f>
        <v>0</v>
      </c>
      <c r="BH203" s="179">
        <f>IF(N203="sníž. přenesená",J203,0)</f>
        <v>0</v>
      </c>
      <c r="BI203" s="179">
        <f>IF(N203="nulová",J203,0)</f>
        <v>0</v>
      </c>
      <c r="BJ203" s="20" t="s">
        <v>80</v>
      </c>
      <c r="BK203" s="179">
        <f>ROUND(I203*H203,2)</f>
        <v>0</v>
      </c>
      <c r="BL203" s="20" t="s">
        <v>150</v>
      </c>
      <c r="BM203" s="178" t="s">
        <v>285</v>
      </c>
    </row>
    <row r="204" spans="1:47" s="2" customFormat="1" ht="12">
      <c r="A204" s="39"/>
      <c r="B204" s="40"/>
      <c r="C204" s="39"/>
      <c r="D204" s="180" t="s">
        <v>152</v>
      </c>
      <c r="E204" s="39"/>
      <c r="F204" s="181" t="s">
        <v>286</v>
      </c>
      <c r="G204" s="39"/>
      <c r="H204" s="39"/>
      <c r="I204" s="182"/>
      <c r="J204" s="39"/>
      <c r="K204" s="39"/>
      <c r="L204" s="40"/>
      <c r="M204" s="183"/>
      <c r="N204" s="184"/>
      <c r="O204" s="73"/>
      <c r="P204" s="73"/>
      <c r="Q204" s="73"/>
      <c r="R204" s="73"/>
      <c r="S204" s="73"/>
      <c r="T204" s="74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20" t="s">
        <v>152</v>
      </c>
      <c r="AU204" s="20" t="s">
        <v>82</v>
      </c>
    </row>
    <row r="205" spans="1:51" s="13" customFormat="1" ht="12">
      <c r="A205" s="13"/>
      <c r="B205" s="185"/>
      <c r="C205" s="13"/>
      <c r="D205" s="186" t="s">
        <v>154</v>
      </c>
      <c r="E205" s="187" t="s">
        <v>3</v>
      </c>
      <c r="F205" s="188" t="s">
        <v>222</v>
      </c>
      <c r="G205" s="13"/>
      <c r="H205" s="187" t="s">
        <v>3</v>
      </c>
      <c r="I205" s="189"/>
      <c r="J205" s="13"/>
      <c r="K205" s="13"/>
      <c r="L205" s="185"/>
      <c r="M205" s="190"/>
      <c r="N205" s="191"/>
      <c r="O205" s="191"/>
      <c r="P205" s="191"/>
      <c r="Q205" s="191"/>
      <c r="R205" s="191"/>
      <c r="S205" s="191"/>
      <c r="T205" s="19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87" t="s">
        <v>154</v>
      </c>
      <c r="AU205" s="187" t="s">
        <v>82</v>
      </c>
      <c r="AV205" s="13" t="s">
        <v>80</v>
      </c>
      <c r="AW205" s="13" t="s">
        <v>33</v>
      </c>
      <c r="AX205" s="13" t="s">
        <v>72</v>
      </c>
      <c r="AY205" s="187" t="s">
        <v>143</v>
      </c>
    </row>
    <row r="206" spans="1:51" s="14" customFormat="1" ht="12">
      <c r="A206" s="14"/>
      <c r="B206" s="193"/>
      <c r="C206" s="14"/>
      <c r="D206" s="186" t="s">
        <v>154</v>
      </c>
      <c r="E206" s="194" t="s">
        <v>3</v>
      </c>
      <c r="F206" s="195" t="s">
        <v>264</v>
      </c>
      <c r="G206" s="14"/>
      <c r="H206" s="196">
        <v>23.446</v>
      </c>
      <c r="I206" s="197"/>
      <c r="J206" s="14"/>
      <c r="K206" s="14"/>
      <c r="L206" s="193"/>
      <c r="M206" s="198"/>
      <c r="N206" s="199"/>
      <c r="O206" s="199"/>
      <c r="P206" s="199"/>
      <c r="Q206" s="199"/>
      <c r="R206" s="199"/>
      <c r="S206" s="199"/>
      <c r="T206" s="200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194" t="s">
        <v>154</v>
      </c>
      <c r="AU206" s="194" t="s">
        <v>82</v>
      </c>
      <c r="AV206" s="14" t="s">
        <v>82</v>
      </c>
      <c r="AW206" s="14" t="s">
        <v>33</v>
      </c>
      <c r="AX206" s="14" t="s">
        <v>80</v>
      </c>
      <c r="AY206" s="194" t="s">
        <v>143</v>
      </c>
    </row>
    <row r="207" spans="1:65" s="2" customFormat="1" ht="16.5" customHeight="1">
      <c r="A207" s="39"/>
      <c r="B207" s="166"/>
      <c r="C207" s="167" t="s">
        <v>287</v>
      </c>
      <c r="D207" s="167" t="s">
        <v>145</v>
      </c>
      <c r="E207" s="168" t="s">
        <v>288</v>
      </c>
      <c r="F207" s="169" t="s">
        <v>289</v>
      </c>
      <c r="G207" s="170" t="s">
        <v>148</v>
      </c>
      <c r="H207" s="171">
        <v>50.995</v>
      </c>
      <c r="I207" s="172"/>
      <c r="J207" s="173">
        <f>ROUND(I207*H207,2)</f>
        <v>0</v>
      </c>
      <c r="K207" s="169" t="s">
        <v>149</v>
      </c>
      <c r="L207" s="40"/>
      <c r="M207" s="174" t="s">
        <v>3</v>
      </c>
      <c r="N207" s="175" t="s">
        <v>43</v>
      </c>
      <c r="O207" s="73"/>
      <c r="P207" s="176">
        <f>O207*H207</f>
        <v>0</v>
      </c>
      <c r="Q207" s="176">
        <v>0.03358</v>
      </c>
      <c r="R207" s="176">
        <f>Q207*H207</f>
        <v>1.7124120999999999</v>
      </c>
      <c r="S207" s="176">
        <v>0</v>
      </c>
      <c r="T207" s="17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178" t="s">
        <v>150</v>
      </c>
      <c r="AT207" s="178" t="s">
        <v>145</v>
      </c>
      <c r="AU207" s="178" t="s">
        <v>82</v>
      </c>
      <c r="AY207" s="20" t="s">
        <v>143</v>
      </c>
      <c r="BE207" s="179">
        <f>IF(N207="základní",J207,0)</f>
        <v>0</v>
      </c>
      <c r="BF207" s="179">
        <f>IF(N207="snížená",J207,0)</f>
        <v>0</v>
      </c>
      <c r="BG207" s="179">
        <f>IF(N207="zákl. přenesená",J207,0)</f>
        <v>0</v>
      </c>
      <c r="BH207" s="179">
        <f>IF(N207="sníž. přenesená",J207,0)</f>
        <v>0</v>
      </c>
      <c r="BI207" s="179">
        <f>IF(N207="nulová",J207,0)</f>
        <v>0</v>
      </c>
      <c r="BJ207" s="20" t="s">
        <v>80</v>
      </c>
      <c r="BK207" s="179">
        <f>ROUND(I207*H207,2)</f>
        <v>0</v>
      </c>
      <c r="BL207" s="20" t="s">
        <v>150</v>
      </c>
      <c r="BM207" s="178" t="s">
        <v>290</v>
      </c>
    </row>
    <row r="208" spans="1:47" s="2" customFormat="1" ht="12">
      <c r="A208" s="39"/>
      <c r="B208" s="40"/>
      <c r="C208" s="39"/>
      <c r="D208" s="180" t="s">
        <v>152</v>
      </c>
      <c r="E208" s="39"/>
      <c r="F208" s="181" t="s">
        <v>291</v>
      </c>
      <c r="G208" s="39"/>
      <c r="H208" s="39"/>
      <c r="I208" s="182"/>
      <c r="J208" s="39"/>
      <c r="K208" s="39"/>
      <c r="L208" s="40"/>
      <c r="M208" s="183"/>
      <c r="N208" s="184"/>
      <c r="O208" s="73"/>
      <c r="P208" s="73"/>
      <c r="Q208" s="73"/>
      <c r="R208" s="73"/>
      <c r="S208" s="73"/>
      <c r="T208" s="74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20" t="s">
        <v>152</v>
      </c>
      <c r="AU208" s="20" t="s">
        <v>82</v>
      </c>
    </row>
    <row r="209" spans="1:51" s="13" customFormat="1" ht="12">
      <c r="A209" s="13"/>
      <c r="B209" s="185"/>
      <c r="C209" s="13"/>
      <c r="D209" s="186" t="s">
        <v>154</v>
      </c>
      <c r="E209" s="187" t="s">
        <v>3</v>
      </c>
      <c r="F209" s="188" t="s">
        <v>292</v>
      </c>
      <c r="G209" s="13"/>
      <c r="H209" s="187" t="s">
        <v>3</v>
      </c>
      <c r="I209" s="189"/>
      <c r="J209" s="13"/>
      <c r="K209" s="13"/>
      <c r="L209" s="185"/>
      <c r="M209" s="190"/>
      <c r="N209" s="191"/>
      <c r="O209" s="191"/>
      <c r="P209" s="191"/>
      <c r="Q209" s="191"/>
      <c r="R209" s="191"/>
      <c r="S209" s="191"/>
      <c r="T209" s="19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87" t="s">
        <v>154</v>
      </c>
      <c r="AU209" s="187" t="s">
        <v>82</v>
      </c>
      <c r="AV209" s="13" t="s">
        <v>80</v>
      </c>
      <c r="AW209" s="13" t="s">
        <v>33</v>
      </c>
      <c r="AX209" s="13" t="s">
        <v>72</v>
      </c>
      <c r="AY209" s="187" t="s">
        <v>143</v>
      </c>
    </row>
    <row r="210" spans="1:51" s="14" customFormat="1" ht="12">
      <c r="A210" s="14"/>
      <c r="B210" s="193"/>
      <c r="C210" s="14"/>
      <c r="D210" s="186" t="s">
        <v>154</v>
      </c>
      <c r="E210" s="194" t="s">
        <v>3</v>
      </c>
      <c r="F210" s="195" t="s">
        <v>293</v>
      </c>
      <c r="G210" s="14"/>
      <c r="H210" s="196">
        <v>28.8</v>
      </c>
      <c r="I210" s="197"/>
      <c r="J210" s="14"/>
      <c r="K210" s="14"/>
      <c r="L210" s="193"/>
      <c r="M210" s="198"/>
      <c r="N210" s="199"/>
      <c r="O210" s="199"/>
      <c r="P210" s="199"/>
      <c r="Q210" s="199"/>
      <c r="R210" s="199"/>
      <c r="S210" s="199"/>
      <c r="T210" s="20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194" t="s">
        <v>154</v>
      </c>
      <c r="AU210" s="194" t="s">
        <v>82</v>
      </c>
      <c r="AV210" s="14" t="s">
        <v>82</v>
      </c>
      <c r="AW210" s="14" t="s">
        <v>33</v>
      </c>
      <c r="AX210" s="14" t="s">
        <v>72</v>
      </c>
      <c r="AY210" s="194" t="s">
        <v>143</v>
      </c>
    </row>
    <row r="211" spans="1:51" s="13" customFormat="1" ht="12">
      <c r="A211" s="13"/>
      <c r="B211" s="185"/>
      <c r="C211" s="13"/>
      <c r="D211" s="186" t="s">
        <v>154</v>
      </c>
      <c r="E211" s="187" t="s">
        <v>3</v>
      </c>
      <c r="F211" s="188" t="s">
        <v>215</v>
      </c>
      <c r="G211" s="13"/>
      <c r="H211" s="187" t="s">
        <v>3</v>
      </c>
      <c r="I211" s="189"/>
      <c r="J211" s="13"/>
      <c r="K211" s="13"/>
      <c r="L211" s="185"/>
      <c r="M211" s="190"/>
      <c r="N211" s="191"/>
      <c r="O211" s="191"/>
      <c r="P211" s="191"/>
      <c r="Q211" s="191"/>
      <c r="R211" s="191"/>
      <c r="S211" s="191"/>
      <c r="T211" s="19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7" t="s">
        <v>154</v>
      </c>
      <c r="AU211" s="187" t="s">
        <v>82</v>
      </c>
      <c r="AV211" s="13" t="s">
        <v>80</v>
      </c>
      <c r="AW211" s="13" t="s">
        <v>33</v>
      </c>
      <c r="AX211" s="13" t="s">
        <v>72</v>
      </c>
      <c r="AY211" s="187" t="s">
        <v>143</v>
      </c>
    </row>
    <row r="212" spans="1:51" s="14" customFormat="1" ht="12">
      <c r="A212" s="14"/>
      <c r="B212" s="193"/>
      <c r="C212" s="14"/>
      <c r="D212" s="186" t="s">
        <v>154</v>
      </c>
      <c r="E212" s="194" t="s">
        <v>3</v>
      </c>
      <c r="F212" s="195" t="s">
        <v>294</v>
      </c>
      <c r="G212" s="14"/>
      <c r="H212" s="196">
        <v>22.195</v>
      </c>
      <c r="I212" s="197"/>
      <c r="J212" s="14"/>
      <c r="K212" s="14"/>
      <c r="L212" s="193"/>
      <c r="M212" s="198"/>
      <c r="N212" s="199"/>
      <c r="O212" s="199"/>
      <c r="P212" s="199"/>
      <c r="Q212" s="199"/>
      <c r="R212" s="199"/>
      <c r="S212" s="199"/>
      <c r="T212" s="20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194" t="s">
        <v>154</v>
      </c>
      <c r="AU212" s="194" t="s">
        <v>82</v>
      </c>
      <c r="AV212" s="14" t="s">
        <v>82</v>
      </c>
      <c r="AW212" s="14" t="s">
        <v>33</v>
      </c>
      <c r="AX212" s="14" t="s">
        <v>72</v>
      </c>
      <c r="AY212" s="194" t="s">
        <v>143</v>
      </c>
    </row>
    <row r="213" spans="1:51" s="15" customFormat="1" ht="12">
      <c r="A213" s="15"/>
      <c r="B213" s="201"/>
      <c r="C213" s="15"/>
      <c r="D213" s="186" t="s">
        <v>154</v>
      </c>
      <c r="E213" s="202" t="s">
        <v>3</v>
      </c>
      <c r="F213" s="203" t="s">
        <v>172</v>
      </c>
      <c r="G213" s="15"/>
      <c r="H213" s="204">
        <v>50.995</v>
      </c>
      <c r="I213" s="205"/>
      <c r="J213" s="15"/>
      <c r="K213" s="15"/>
      <c r="L213" s="201"/>
      <c r="M213" s="206"/>
      <c r="N213" s="207"/>
      <c r="O213" s="207"/>
      <c r="P213" s="207"/>
      <c r="Q213" s="207"/>
      <c r="R213" s="207"/>
      <c r="S213" s="207"/>
      <c r="T213" s="208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02" t="s">
        <v>154</v>
      </c>
      <c r="AU213" s="202" t="s">
        <v>82</v>
      </c>
      <c r="AV213" s="15" t="s">
        <v>150</v>
      </c>
      <c r="AW213" s="15" t="s">
        <v>33</v>
      </c>
      <c r="AX213" s="15" t="s">
        <v>80</v>
      </c>
      <c r="AY213" s="202" t="s">
        <v>143</v>
      </c>
    </row>
    <row r="214" spans="1:65" s="2" customFormat="1" ht="24.15" customHeight="1">
      <c r="A214" s="39"/>
      <c r="B214" s="166"/>
      <c r="C214" s="167" t="s">
        <v>295</v>
      </c>
      <c r="D214" s="167" t="s">
        <v>145</v>
      </c>
      <c r="E214" s="168" t="s">
        <v>296</v>
      </c>
      <c r="F214" s="169" t="s">
        <v>297</v>
      </c>
      <c r="G214" s="170" t="s">
        <v>148</v>
      </c>
      <c r="H214" s="171">
        <v>221.16</v>
      </c>
      <c r="I214" s="172"/>
      <c r="J214" s="173">
        <f>ROUND(I214*H214,2)</f>
        <v>0</v>
      </c>
      <c r="K214" s="169" t="s">
        <v>149</v>
      </c>
      <c r="L214" s="40"/>
      <c r="M214" s="174" t="s">
        <v>3</v>
      </c>
      <c r="N214" s="175" t="s">
        <v>43</v>
      </c>
      <c r="O214" s="73"/>
      <c r="P214" s="176">
        <f>O214*H214</f>
        <v>0</v>
      </c>
      <c r="Q214" s="176">
        <v>0</v>
      </c>
      <c r="R214" s="176">
        <f>Q214*H214</f>
        <v>0</v>
      </c>
      <c r="S214" s="176">
        <v>0</v>
      </c>
      <c r="T214" s="17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178" t="s">
        <v>150</v>
      </c>
      <c r="AT214" s="178" t="s">
        <v>145</v>
      </c>
      <c r="AU214" s="178" t="s">
        <v>82</v>
      </c>
      <c r="AY214" s="20" t="s">
        <v>143</v>
      </c>
      <c r="BE214" s="179">
        <f>IF(N214="základní",J214,0)</f>
        <v>0</v>
      </c>
      <c r="BF214" s="179">
        <f>IF(N214="snížená",J214,0)</f>
        <v>0</v>
      </c>
      <c r="BG214" s="179">
        <f>IF(N214="zákl. přenesená",J214,0)</f>
        <v>0</v>
      </c>
      <c r="BH214" s="179">
        <f>IF(N214="sníž. přenesená",J214,0)</f>
        <v>0</v>
      </c>
      <c r="BI214" s="179">
        <f>IF(N214="nulová",J214,0)</f>
        <v>0</v>
      </c>
      <c r="BJ214" s="20" t="s">
        <v>80</v>
      </c>
      <c r="BK214" s="179">
        <f>ROUND(I214*H214,2)</f>
        <v>0</v>
      </c>
      <c r="BL214" s="20" t="s">
        <v>150</v>
      </c>
      <c r="BM214" s="178" t="s">
        <v>298</v>
      </c>
    </row>
    <row r="215" spans="1:47" s="2" customFormat="1" ht="12">
      <c r="A215" s="39"/>
      <c r="B215" s="40"/>
      <c r="C215" s="39"/>
      <c r="D215" s="180" t="s">
        <v>152</v>
      </c>
      <c r="E215" s="39"/>
      <c r="F215" s="181" t="s">
        <v>299</v>
      </c>
      <c r="G215" s="39"/>
      <c r="H215" s="39"/>
      <c r="I215" s="182"/>
      <c r="J215" s="39"/>
      <c r="K215" s="39"/>
      <c r="L215" s="40"/>
      <c r="M215" s="183"/>
      <c r="N215" s="184"/>
      <c r="O215" s="73"/>
      <c r="P215" s="73"/>
      <c r="Q215" s="73"/>
      <c r="R215" s="73"/>
      <c r="S215" s="73"/>
      <c r="T215" s="74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20" t="s">
        <v>152</v>
      </c>
      <c r="AU215" s="20" t="s">
        <v>82</v>
      </c>
    </row>
    <row r="216" spans="1:51" s="14" customFormat="1" ht="12">
      <c r="A216" s="14"/>
      <c r="B216" s="193"/>
      <c r="C216" s="14"/>
      <c r="D216" s="186" t="s">
        <v>154</v>
      </c>
      <c r="E216" s="194" t="s">
        <v>3</v>
      </c>
      <c r="F216" s="195" t="s">
        <v>300</v>
      </c>
      <c r="G216" s="14"/>
      <c r="H216" s="196">
        <v>3.24</v>
      </c>
      <c r="I216" s="197"/>
      <c r="J216" s="14"/>
      <c r="K216" s="14"/>
      <c r="L216" s="193"/>
      <c r="M216" s="198"/>
      <c r="N216" s="199"/>
      <c r="O216" s="199"/>
      <c r="P216" s="199"/>
      <c r="Q216" s="199"/>
      <c r="R216" s="199"/>
      <c r="S216" s="199"/>
      <c r="T216" s="20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194" t="s">
        <v>154</v>
      </c>
      <c r="AU216" s="194" t="s">
        <v>82</v>
      </c>
      <c r="AV216" s="14" t="s">
        <v>82</v>
      </c>
      <c r="AW216" s="14" t="s">
        <v>33</v>
      </c>
      <c r="AX216" s="14" t="s">
        <v>72</v>
      </c>
      <c r="AY216" s="194" t="s">
        <v>143</v>
      </c>
    </row>
    <row r="217" spans="1:51" s="14" customFormat="1" ht="12">
      <c r="A217" s="14"/>
      <c r="B217" s="193"/>
      <c r="C217" s="14"/>
      <c r="D217" s="186" t="s">
        <v>154</v>
      </c>
      <c r="E217" s="194" t="s">
        <v>3</v>
      </c>
      <c r="F217" s="195" t="s">
        <v>301</v>
      </c>
      <c r="G217" s="14"/>
      <c r="H217" s="196">
        <v>37.8</v>
      </c>
      <c r="I217" s="197"/>
      <c r="J217" s="14"/>
      <c r="K217" s="14"/>
      <c r="L217" s="193"/>
      <c r="M217" s="198"/>
      <c r="N217" s="199"/>
      <c r="O217" s="199"/>
      <c r="P217" s="199"/>
      <c r="Q217" s="199"/>
      <c r="R217" s="199"/>
      <c r="S217" s="199"/>
      <c r="T217" s="200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194" t="s">
        <v>154</v>
      </c>
      <c r="AU217" s="194" t="s">
        <v>82</v>
      </c>
      <c r="AV217" s="14" t="s">
        <v>82</v>
      </c>
      <c r="AW217" s="14" t="s">
        <v>33</v>
      </c>
      <c r="AX217" s="14" t="s">
        <v>72</v>
      </c>
      <c r="AY217" s="194" t="s">
        <v>143</v>
      </c>
    </row>
    <row r="218" spans="1:51" s="14" customFormat="1" ht="12">
      <c r="A218" s="14"/>
      <c r="B218" s="193"/>
      <c r="C218" s="14"/>
      <c r="D218" s="186" t="s">
        <v>154</v>
      </c>
      <c r="E218" s="194" t="s">
        <v>3</v>
      </c>
      <c r="F218" s="195" t="s">
        <v>302</v>
      </c>
      <c r="G218" s="14"/>
      <c r="H218" s="196">
        <v>17.28</v>
      </c>
      <c r="I218" s="197"/>
      <c r="J218" s="14"/>
      <c r="K218" s="14"/>
      <c r="L218" s="193"/>
      <c r="M218" s="198"/>
      <c r="N218" s="199"/>
      <c r="O218" s="199"/>
      <c r="P218" s="199"/>
      <c r="Q218" s="199"/>
      <c r="R218" s="199"/>
      <c r="S218" s="199"/>
      <c r="T218" s="20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194" t="s">
        <v>154</v>
      </c>
      <c r="AU218" s="194" t="s">
        <v>82</v>
      </c>
      <c r="AV218" s="14" t="s">
        <v>82</v>
      </c>
      <c r="AW218" s="14" t="s">
        <v>33</v>
      </c>
      <c r="AX218" s="14" t="s">
        <v>72</v>
      </c>
      <c r="AY218" s="194" t="s">
        <v>143</v>
      </c>
    </row>
    <row r="219" spans="1:51" s="14" customFormat="1" ht="12">
      <c r="A219" s="14"/>
      <c r="B219" s="193"/>
      <c r="C219" s="14"/>
      <c r="D219" s="186" t="s">
        <v>154</v>
      </c>
      <c r="E219" s="194" t="s">
        <v>3</v>
      </c>
      <c r="F219" s="195" t="s">
        <v>303</v>
      </c>
      <c r="G219" s="14"/>
      <c r="H219" s="196">
        <v>5.76</v>
      </c>
      <c r="I219" s="197"/>
      <c r="J219" s="14"/>
      <c r="K219" s="14"/>
      <c r="L219" s="193"/>
      <c r="M219" s="198"/>
      <c r="N219" s="199"/>
      <c r="O219" s="199"/>
      <c r="P219" s="199"/>
      <c r="Q219" s="199"/>
      <c r="R219" s="199"/>
      <c r="S219" s="199"/>
      <c r="T219" s="20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194" t="s">
        <v>154</v>
      </c>
      <c r="AU219" s="194" t="s">
        <v>82</v>
      </c>
      <c r="AV219" s="14" t="s">
        <v>82</v>
      </c>
      <c r="AW219" s="14" t="s">
        <v>33</v>
      </c>
      <c r="AX219" s="14" t="s">
        <v>72</v>
      </c>
      <c r="AY219" s="194" t="s">
        <v>143</v>
      </c>
    </row>
    <row r="220" spans="1:51" s="14" customFormat="1" ht="12">
      <c r="A220" s="14"/>
      <c r="B220" s="193"/>
      <c r="C220" s="14"/>
      <c r="D220" s="186" t="s">
        <v>154</v>
      </c>
      <c r="E220" s="194" t="s">
        <v>3</v>
      </c>
      <c r="F220" s="195" t="s">
        <v>304</v>
      </c>
      <c r="G220" s="14"/>
      <c r="H220" s="196">
        <v>144</v>
      </c>
      <c r="I220" s="197"/>
      <c r="J220" s="14"/>
      <c r="K220" s="14"/>
      <c r="L220" s="193"/>
      <c r="M220" s="198"/>
      <c r="N220" s="199"/>
      <c r="O220" s="199"/>
      <c r="P220" s="199"/>
      <c r="Q220" s="199"/>
      <c r="R220" s="199"/>
      <c r="S220" s="199"/>
      <c r="T220" s="20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194" t="s">
        <v>154</v>
      </c>
      <c r="AU220" s="194" t="s">
        <v>82</v>
      </c>
      <c r="AV220" s="14" t="s">
        <v>82</v>
      </c>
      <c r="AW220" s="14" t="s">
        <v>33</v>
      </c>
      <c r="AX220" s="14" t="s">
        <v>72</v>
      </c>
      <c r="AY220" s="194" t="s">
        <v>143</v>
      </c>
    </row>
    <row r="221" spans="1:51" s="14" customFormat="1" ht="12">
      <c r="A221" s="14"/>
      <c r="B221" s="193"/>
      <c r="C221" s="14"/>
      <c r="D221" s="186" t="s">
        <v>154</v>
      </c>
      <c r="E221" s="194" t="s">
        <v>3</v>
      </c>
      <c r="F221" s="195" t="s">
        <v>305</v>
      </c>
      <c r="G221" s="14"/>
      <c r="H221" s="196">
        <v>8.58</v>
      </c>
      <c r="I221" s="197"/>
      <c r="J221" s="14"/>
      <c r="K221" s="14"/>
      <c r="L221" s="193"/>
      <c r="M221" s="198"/>
      <c r="N221" s="199"/>
      <c r="O221" s="199"/>
      <c r="P221" s="199"/>
      <c r="Q221" s="199"/>
      <c r="R221" s="199"/>
      <c r="S221" s="199"/>
      <c r="T221" s="200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194" t="s">
        <v>154</v>
      </c>
      <c r="AU221" s="194" t="s">
        <v>82</v>
      </c>
      <c r="AV221" s="14" t="s">
        <v>82</v>
      </c>
      <c r="AW221" s="14" t="s">
        <v>33</v>
      </c>
      <c r="AX221" s="14" t="s">
        <v>72</v>
      </c>
      <c r="AY221" s="194" t="s">
        <v>143</v>
      </c>
    </row>
    <row r="222" spans="1:51" s="14" customFormat="1" ht="12">
      <c r="A222" s="14"/>
      <c r="B222" s="193"/>
      <c r="C222" s="14"/>
      <c r="D222" s="186" t="s">
        <v>154</v>
      </c>
      <c r="E222" s="194" t="s">
        <v>3</v>
      </c>
      <c r="F222" s="195" t="s">
        <v>306</v>
      </c>
      <c r="G222" s="14"/>
      <c r="H222" s="196">
        <v>4.5</v>
      </c>
      <c r="I222" s="197"/>
      <c r="J222" s="14"/>
      <c r="K222" s="14"/>
      <c r="L222" s="193"/>
      <c r="M222" s="198"/>
      <c r="N222" s="199"/>
      <c r="O222" s="199"/>
      <c r="P222" s="199"/>
      <c r="Q222" s="199"/>
      <c r="R222" s="199"/>
      <c r="S222" s="199"/>
      <c r="T222" s="20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194" t="s">
        <v>154</v>
      </c>
      <c r="AU222" s="194" t="s">
        <v>82</v>
      </c>
      <c r="AV222" s="14" t="s">
        <v>82</v>
      </c>
      <c r="AW222" s="14" t="s">
        <v>33</v>
      </c>
      <c r="AX222" s="14" t="s">
        <v>72</v>
      </c>
      <c r="AY222" s="194" t="s">
        <v>143</v>
      </c>
    </row>
    <row r="223" spans="1:51" s="15" customFormat="1" ht="12">
      <c r="A223" s="15"/>
      <c r="B223" s="201"/>
      <c r="C223" s="15"/>
      <c r="D223" s="186" t="s">
        <v>154</v>
      </c>
      <c r="E223" s="202" t="s">
        <v>3</v>
      </c>
      <c r="F223" s="203" t="s">
        <v>172</v>
      </c>
      <c r="G223" s="15"/>
      <c r="H223" s="204">
        <v>221.16</v>
      </c>
      <c r="I223" s="205"/>
      <c r="J223" s="15"/>
      <c r="K223" s="15"/>
      <c r="L223" s="201"/>
      <c r="M223" s="206"/>
      <c r="N223" s="207"/>
      <c r="O223" s="207"/>
      <c r="P223" s="207"/>
      <c r="Q223" s="207"/>
      <c r="R223" s="207"/>
      <c r="S223" s="207"/>
      <c r="T223" s="208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02" t="s">
        <v>154</v>
      </c>
      <c r="AU223" s="202" t="s">
        <v>82</v>
      </c>
      <c r="AV223" s="15" t="s">
        <v>150</v>
      </c>
      <c r="AW223" s="15" t="s">
        <v>33</v>
      </c>
      <c r="AX223" s="15" t="s">
        <v>80</v>
      </c>
      <c r="AY223" s="202" t="s">
        <v>143</v>
      </c>
    </row>
    <row r="224" spans="1:65" s="2" customFormat="1" ht="16.5" customHeight="1">
      <c r="A224" s="39"/>
      <c r="B224" s="166"/>
      <c r="C224" s="167" t="s">
        <v>307</v>
      </c>
      <c r="D224" s="167" t="s">
        <v>145</v>
      </c>
      <c r="E224" s="168" t="s">
        <v>308</v>
      </c>
      <c r="F224" s="169" t="s">
        <v>309</v>
      </c>
      <c r="G224" s="170" t="s">
        <v>227</v>
      </c>
      <c r="H224" s="171">
        <v>528.78</v>
      </c>
      <c r="I224" s="172"/>
      <c r="J224" s="173">
        <f>ROUND(I224*H224,2)</f>
        <v>0</v>
      </c>
      <c r="K224" s="169" t="s">
        <v>149</v>
      </c>
      <c r="L224" s="40"/>
      <c r="M224" s="174" t="s">
        <v>3</v>
      </c>
      <c r="N224" s="175" t="s">
        <v>43</v>
      </c>
      <c r="O224" s="73"/>
      <c r="P224" s="176">
        <f>O224*H224</f>
        <v>0</v>
      </c>
      <c r="Q224" s="176">
        <v>0.0015</v>
      </c>
      <c r="R224" s="176">
        <f>Q224*H224</f>
        <v>0.7931699999999999</v>
      </c>
      <c r="S224" s="176">
        <v>0</v>
      </c>
      <c r="T224" s="17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178" t="s">
        <v>150</v>
      </c>
      <c r="AT224" s="178" t="s">
        <v>145</v>
      </c>
      <c r="AU224" s="178" t="s">
        <v>82</v>
      </c>
      <c r="AY224" s="20" t="s">
        <v>143</v>
      </c>
      <c r="BE224" s="179">
        <f>IF(N224="základní",J224,0)</f>
        <v>0</v>
      </c>
      <c r="BF224" s="179">
        <f>IF(N224="snížená",J224,0)</f>
        <v>0</v>
      </c>
      <c r="BG224" s="179">
        <f>IF(N224="zákl. přenesená",J224,0)</f>
        <v>0</v>
      </c>
      <c r="BH224" s="179">
        <f>IF(N224="sníž. přenesená",J224,0)</f>
        <v>0</v>
      </c>
      <c r="BI224" s="179">
        <f>IF(N224="nulová",J224,0)</f>
        <v>0</v>
      </c>
      <c r="BJ224" s="20" t="s">
        <v>80</v>
      </c>
      <c r="BK224" s="179">
        <f>ROUND(I224*H224,2)</f>
        <v>0</v>
      </c>
      <c r="BL224" s="20" t="s">
        <v>150</v>
      </c>
      <c r="BM224" s="178" t="s">
        <v>310</v>
      </c>
    </row>
    <row r="225" spans="1:47" s="2" customFormat="1" ht="12">
      <c r="A225" s="39"/>
      <c r="B225" s="40"/>
      <c r="C225" s="39"/>
      <c r="D225" s="180" t="s">
        <v>152</v>
      </c>
      <c r="E225" s="39"/>
      <c r="F225" s="181" t="s">
        <v>311</v>
      </c>
      <c r="G225" s="39"/>
      <c r="H225" s="39"/>
      <c r="I225" s="182"/>
      <c r="J225" s="39"/>
      <c r="K225" s="39"/>
      <c r="L225" s="40"/>
      <c r="M225" s="183"/>
      <c r="N225" s="184"/>
      <c r="O225" s="73"/>
      <c r="P225" s="73"/>
      <c r="Q225" s="73"/>
      <c r="R225" s="73"/>
      <c r="S225" s="73"/>
      <c r="T225" s="74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20" t="s">
        <v>152</v>
      </c>
      <c r="AU225" s="20" t="s">
        <v>82</v>
      </c>
    </row>
    <row r="226" spans="1:51" s="13" customFormat="1" ht="12">
      <c r="A226" s="13"/>
      <c r="B226" s="185"/>
      <c r="C226" s="13"/>
      <c r="D226" s="186" t="s">
        <v>154</v>
      </c>
      <c r="E226" s="187" t="s">
        <v>3</v>
      </c>
      <c r="F226" s="188" t="s">
        <v>312</v>
      </c>
      <c r="G226" s="13"/>
      <c r="H226" s="187" t="s">
        <v>3</v>
      </c>
      <c r="I226" s="189"/>
      <c r="J226" s="13"/>
      <c r="K226" s="13"/>
      <c r="L226" s="185"/>
      <c r="M226" s="190"/>
      <c r="N226" s="191"/>
      <c r="O226" s="191"/>
      <c r="P226" s="191"/>
      <c r="Q226" s="191"/>
      <c r="R226" s="191"/>
      <c r="S226" s="191"/>
      <c r="T226" s="19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87" t="s">
        <v>154</v>
      </c>
      <c r="AU226" s="187" t="s">
        <v>82</v>
      </c>
      <c r="AV226" s="13" t="s">
        <v>80</v>
      </c>
      <c r="AW226" s="13" t="s">
        <v>33</v>
      </c>
      <c r="AX226" s="13" t="s">
        <v>72</v>
      </c>
      <c r="AY226" s="187" t="s">
        <v>143</v>
      </c>
    </row>
    <row r="227" spans="1:51" s="14" customFormat="1" ht="12">
      <c r="A227" s="14"/>
      <c r="B227" s="193"/>
      <c r="C227" s="14"/>
      <c r="D227" s="186" t="s">
        <v>154</v>
      </c>
      <c r="E227" s="194" t="s">
        <v>3</v>
      </c>
      <c r="F227" s="195" t="s">
        <v>313</v>
      </c>
      <c r="G227" s="14"/>
      <c r="H227" s="196">
        <v>18</v>
      </c>
      <c r="I227" s="197"/>
      <c r="J227" s="14"/>
      <c r="K227" s="14"/>
      <c r="L227" s="193"/>
      <c r="M227" s="198"/>
      <c r="N227" s="199"/>
      <c r="O227" s="199"/>
      <c r="P227" s="199"/>
      <c r="Q227" s="199"/>
      <c r="R227" s="199"/>
      <c r="S227" s="199"/>
      <c r="T227" s="20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194" t="s">
        <v>154</v>
      </c>
      <c r="AU227" s="194" t="s">
        <v>82</v>
      </c>
      <c r="AV227" s="14" t="s">
        <v>82</v>
      </c>
      <c r="AW227" s="14" t="s">
        <v>33</v>
      </c>
      <c r="AX227" s="14" t="s">
        <v>72</v>
      </c>
      <c r="AY227" s="194" t="s">
        <v>143</v>
      </c>
    </row>
    <row r="228" spans="1:51" s="14" customFormat="1" ht="12">
      <c r="A228" s="14"/>
      <c r="B228" s="193"/>
      <c r="C228" s="14"/>
      <c r="D228" s="186" t="s">
        <v>154</v>
      </c>
      <c r="E228" s="194" t="s">
        <v>3</v>
      </c>
      <c r="F228" s="195" t="s">
        <v>314</v>
      </c>
      <c r="G228" s="14"/>
      <c r="H228" s="196">
        <v>168</v>
      </c>
      <c r="I228" s="197"/>
      <c r="J228" s="14"/>
      <c r="K228" s="14"/>
      <c r="L228" s="193"/>
      <c r="M228" s="198"/>
      <c r="N228" s="199"/>
      <c r="O228" s="199"/>
      <c r="P228" s="199"/>
      <c r="Q228" s="199"/>
      <c r="R228" s="199"/>
      <c r="S228" s="199"/>
      <c r="T228" s="200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194" t="s">
        <v>154</v>
      </c>
      <c r="AU228" s="194" t="s">
        <v>82</v>
      </c>
      <c r="AV228" s="14" t="s">
        <v>82</v>
      </c>
      <c r="AW228" s="14" t="s">
        <v>33</v>
      </c>
      <c r="AX228" s="14" t="s">
        <v>72</v>
      </c>
      <c r="AY228" s="194" t="s">
        <v>143</v>
      </c>
    </row>
    <row r="229" spans="1:51" s="14" customFormat="1" ht="12">
      <c r="A229" s="14"/>
      <c r="B229" s="193"/>
      <c r="C229" s="14"/>
      <c r="D229" s="186" t="s">
        <v>154</v>
      </c>
      <c r="E229" s="194" t="s">
        <v>3</v>
      </c>
      <c r="F229" s="195" t="s">
        <v>315</v>
      </c>
      <c r="G229" s="14"/>
      <c r="H229" s="196">
        <v>52.8</v>
      </c>
      <c r="I229" s="197"/>
      <c r="J229" s="14"/>
      <c r="K229" s="14"/>
      <c r="L229" s="193"/>
      <c r="M229" s="198"/>
      <c r="N229" s="199"/>
      <c r="O229" s="199"/>
      <c r="P229" s="199"/>
      <c r="Q229" s="199"/>
      <c r="R229" s="199"/>
      <c r="S229" s="199"/>
      <c r="T229" s="200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194" t="s">
        <v>154</v>
      </c>
      <c r="AU229" s="194" t="s">
        <v>82</v>
      </c>
      <c r="AV229" s="14" t="s">
        <v>82</v>
      </c>
      <c r="AW229" s="14" t="s">
        <v>33</v>
      </c>
      <c r="AX229" s="14" t="s">
        <v>72</v>
      </c>
      <c r="AY229" s="194" t="s">
        <v>143</v>
      </c>
    </row>
    <row r="230" spans="1:51" s="14" customFormat="1" ht="12">
      <c r="A230" s="14"/>
      <c r="B230" s="193"/>
      <c r="C230" s="14"/>
      <c r="D230" s="186" t="s">
        <v>154</v>
      </c>
      <c r="E230" s="194" t="s">
        <v>3</v>
      </c>
      <c r="F230" s="195" t="s">
        <v>316</v>
      </c>
      <c r="G230" s="14"/>
      <c r="H230" s="196">
        <v>14.4</v>
      </c>
      <c r="I230" s="197"/>
      <c r="J230" s="14"/>
      <c r="K230" s="14"/>
      <c r="L230" s="193"/>
      <c r="M230" s="198"/>
      <c r="N230" s="199"/>
      <c r="O230" s="199"/>
      <c r="P230" s="199"/>
      <c r="Q230" s="199"/>
      <c r="R230" s="199"/>
      <c r="S230" s="199"/>
      <c r="T230" s="200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194" t="s">
        <v>154</v>
      </c>
      <c r="AU230" s="194" t="s">
        <v>82</v>
      </c>
      <c r="AV230" s="14" t="s">
        <v>82</v>
      </c>
      <c r="AW230" s="14" t="s">
        <v>33</v>
      </c>
      <c r="AX230" s="14" t="s">
        <v>72</v>
      </c>
      <c r="AY230" s="194" t="s">
        <v>143</v>
      </c>
    </row>
    <row r="231" spans="1:51" s="14" customFormat="1" ht="12">
      <c r="A231" s="14"/>
      <c r="B231" s="193"/>
      <c r="C231" s="14"/>
      <c r="D231" s="186" t="s">
        <v>154</v>
      </c>
      <c r="E231" s="194" t="s">
        <v>3</v>
      </c>
      <c r="F231" s="195" t="s">
        <v>317</v>
      </c>
      <c r="G231" s="14"/>
      <c r="H231" s="196">
        <v>240</v>
      </c>
      <c r="I231" s="197"/>
      <c r="J231" s="14"/>
      <c r="K231" s="14"/>
      <c r="L231" s="193"/>
      <c r="M231" s="198"/>
      <c r="N231" s="199"/>
      <c r="O231" s="199"/>
      <c r="P231" s="199"/>
      <c r="Q231" s="199"/>
      <c r="R231" s="199"/>
      <c r="S231" s="199"/>
      <c r="T231" s="200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194" t="s">
        <v>154</v>
      </c>
      <c r="AU231" s="194" t="s">
        <v>82</v>
      </c>
      <c r="AV231" s="14" t="s">
        <v>82</v>
      </c>
      <c r="AW231" s="14" t="s">
        <v>33</v>
      </c>
      <c r="AX231" s="14" t="s">
        <v>72</v>
      </c>
      <c r="AY231" s="194" t="s">
        <v>143</v>
      </c>
    </row>
    <row r="232" spans="1:51" s="14" customFormat="1" ht="12">
      <c r="A232" s="14"/>
      <c r="B232" s="193"/>
      <c r="C232" s="14"/>
      <c r="D232" s="186" t="s">
        <v>154</v>
      </c>
      <c r="E232" s="194" t="s">
        <v>3</v>
      </c>
      <c r="F232" s="195" t="s">
        <v>318</v>
      </c>
      <c r="G232" s="14"/>
      <c r="H232" s="196">
        <v>18.6</v>
      </c>
      <c r="I232" s="197"/>
      <c r="J232" s="14"/>
      <c r="K232" s="14"/>
      <c r="L232" s="193"/>
      <c r="M232" s="198"/>
      <c r="N232" s="199"/>
      <c r="O232" s="199"/>
      <c r="P232" s="199"/>
      <c r="Q232" s="199"/>
      <c r="R232" s="199"/>
      <c r="S232" s="199"/>
      <c r="T232" s="20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194" t="s">
        <v>154</v>
      </c>
      <c r="AU232" s="194" t="s">
        <v>82</v>
      </c>
      <c r="AV232" s="14" t="s">
        <v>82</v>
      </c>
      <c r="AW232" s="14" t="s">
        <v>33</v>
      </c>
      <c r="AX232" s="14" t="s">
        <v>72</v>
      </c>
      <c r="AY232" s="194" t="s">
        <v>143</v>
      </c>
    </row>
    <row r="233" spans="1:51" s="14" customFormat="1" ht="12">
      <c r="A233" s="14"/>
      <c r="B233" s="193"/>
      <c r="C233" s="14"/>
      <c r="D233" s="186" t="s">
        <v>154</v>
      </c>
      <c r="E233" s="194" t="s">
        <v>3</v>
      </c>
      <c r="F233" s="195" t="s">
        <v>319</v>
      </c>
      <c r="G233" s="14"/>
      <c r="H233" s="196">
        <v>7.5</v>
      </c>
      <c r="I233" s="197"/>
      <c r="J233" s="14"/>
      <c r="K233" s="14"/>
      <c r="L233" s="193"/>
      <c r="M233" s="198"/>
      <c r="N233" s="199"/>
      <c r="O233" s="199"/>
      <c r="P233" s="199"/>
      <c r="Q233" s="199"/>
      <c r="R233" s="199"/>
      <c r="S233" s="199"/>
      <c r="T233" s="200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194" t="s">
        <v>154</v>
      </c>
      <c r="AU233" s="194" t="s">
        <v>82</v>
      </c>
      <c r="AV233" s="14" t="s">
        <v>82</v>
      </c>
      <c r="AW233" s="14" t="s">
        <v>33</v>
      </c>
      <c r="AX233" s="14" t="s">
        <v>72</v>
      </c>
      <c r="AY233" s="194" t="s">
        <v>143</v>
      </c>
    </row>
    <row r="234" spans="1:51" s="14" customFormat="1" ht="12">
      <c r="A234" s="14"/>
      <c r="B234" s="193"/>
      <c r="C234" s="14"/>
      <c r="D234" s="186" t="s">
        <v>154</v>
      </c>
      <c r="E234" s="194" t="s">
        <v>3</v>
      </c>
      <c r="F234" s="195" t="s">
        <v>320</v>
      </c>
      <c r="G234" s="14"/>
      <c r="H234" s="196">
        <v>9.48</v>
      </c>
      <c r="I234" s="197"/>
      <c r="J234" s="14"/>
      <c r="K234" s="14"/>
      <c r="L234" s="193"/>
      <c r="M234" s="198"/>
      <c r="N234" s="199"/>
      <c r="O234" s="199"/>
      <c r="P234" s="199"/>
      <c r="Q234" s="199"/>
      <c r="R234" s="199"/>
      <c r="S234" s="199"/>
      <c r="T234" s="20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194" t="s">
        <v>154</v>
      </c>
      <c r="AU234" s="194" t="s">
        <v>82</v>
      </c>
      <c r="AV234" s="14" t="s">
        <v>82</v>
      </c>
      <c r="AW234" s="14" t="s">
        <v>33</v>
      </c>
      <c r="AX234" s="14" t="s">
        <v>72</v>
      </c>
      <c r="AY234" s="194" t="s">
        <v>143</v>
      </c>
    </row>
    <row r="235" spans="1:51" s="15" customFormat="1" ht="12">
      <c r="A235" s="15"/>
      <c r="B235" s="201"/>
      <c r="C235" s="15"/>
      <c r="D235" s="186" t="s">
        <v>154</v>
      </c>
      <c r="E235" s="202" t="s">
        <v>3</v>
      </c>
      <c r="F235" s="203" t="s">
        <v>172</v>
      </c>
      <c r="G235" s="15"/>
      <c r="H235" s="204">
        <v>528.78</v>
      </c>
      <c r="I235" s="205"/>
      <c r="J235" s="15"/>
      <c r="K235" s="15"/>
      <c r="L235" s="201"/>
      <c r="M235" s="206"/>
      <c r="N235" s="207"/>
      <c r="O235" s="207"/>
      <c r="P235" s="207"/>
      <c r="Q235" s="207"/>
      <c r="R235" s="207"/>
      <c r="S235" s="207"/>
      <c r="T235" s="208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02" t="s">
        <v>154</v>
      </c>
      <c r="AU235" s="202" t="s">
        <v>82</v>
      </c>
      <c r="AV235" s="15" t="s">
        <v>150</v>
      </c>
      <c r="AW235" s="15" t="s">
        <v>33</v>
      </c>
      <c r="AX235" s="15" t="s">
        <v>80</v>
      </c>
      <c r="AY235" s="202" t="s">
        <v>143</v>
      </c>
    </row>
    <row r="236" spans="1:65" s="2" customFormat="1" ht="44.25" customHeight="1">
      <c r="A236" s="39"/>
      <c r="B236" s="166"/>
      <c r="C236" s="167" t="s">
        <v>321</v>
      </c>
      <c r="D236" s="167" t="s">
        <v>145</v>
      </c>
      <c r="E236" s="168" t="s">
        <v>322</v>
      </c>
      <c r="F236" s="169" t="s">
        <v>323</v>
      </c>
      <c r="G236" s="170" t="s">
        <v>148</v>
      </c>
      <c r="H236" s="171">
        <v>779.84</v>
      </c>
      <c r="I236" s="172"/>
      <c r="J236" s="173">
        <f>ROUND(I236*H236,2)</f>
        <v>0</v>
      </c>
      <c r="K236" s="169" t="s">
        <v>149</v>
      </c>
      <c r="L236" s="40"/>
      <c r="M236" s="174" t="s">
        <v>3</v>
      </c>
      <c r="N236" s="175" t="s">
        <v>43</v>
      </c>
      <c r="O236" s="73"/>
      <c r="P236" s="176">
        <f>O236*H236</f>
        <v>0</v>
      </c>
      <c r="Q236" s="176">
        <v>0.0117</v>
      </c>
      <c r="R236" s="176">
        <f>Q236*H236</f>
        <v>9.124128</v>
      </c>
      <c r="S236" s="176">
        <v>0</v>
      </c>
      <c r="T236" s="177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178" t="s">
        <v>150</v>
      </c>
      <c r="AT236" s="178" t="s">
        <v>145</v>
      </c>
      <c r="AU236" s="178" t="s">
        <v>82</v>
      </c>
      <c r="AY236" s="20" t="s">
        <v>143</v>
      </c>
      <c r="BE236" s="179">
        <f>IF(N236="základní",J236,0)</f>
        <v>0</v>
      </c>
      <c r="BF236" s="179">
        <f>IF(N236="snížená",J236,0)</f>
        <v>0</v>
      </c>
      <c r="BG236" s="179">
        <f>IF(N236="zákl. přenesená",J236,0)</f>
        <v>0</v>
      </c>
      <c r="BH236" s="179">
        <f>IF(N236="sníž. přenesená",J236,0)</f>
        <v>0</v>
      </c>
      <c r="BI236" s="179">
        <f>IF(N236="nulová",J236,0)</f>
        <v>0</v>
      </c>
      <c r="BJ236" s="20" t="s">
        <v>80</v>
      </c>
      <c r="BK236" s="179">
        <f>ROUND(I236*H236,2)</f>
        <v>0</v>
      </c>
      <c r="BL236" s="20" t="s">
        <v>150</v>
      </c>
      <c r="BM236" s="178" t="s">
        <v>324</v>
      </c>
    </row>
    <row r="237" spans="1:47" s="2" customFormat="1" ht="12">
      <c r="A237" s="39"/>
      <c r="B237" s="40"/>
      <c r="C237" s="39"/>
      <c r="D237" s="180" t="s">
        <v>152</v>
      </c>
      <c r="E237" s="39"/>
      <c r="F237" s="181" t="s">
        <v>325</v>
      </c>
      <c r="G237" s="39"/>
      <c r="H237" s="39"/>
      <c r="I237" s="182"/>
      <c r="J237" s="39"/>
      <c r="K237" s="39"/>
      <c r="L237" s="40"/>
      <c r="M237" s="183"/>
      <c r="N237" s="184"/>
      <c r="O237" s="73"/>
      <c r="P237" s="73"/>
      <c r="Q237" s="73"/>
      <c r="R237" s="73"/>
      <c r="S237" s="73"/>
      <c r="T237" s="74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20" t="s">
        <v>152</v>
      </c>
      <c r="AU237" s="20" t="s">
        <v>82</v>
      </c>
    </row>
    <row r="238" spans="1:51" s="13" customFormat="1" ht="12">
      <c r="A238" s="13"/>
      <c r="B238" s="185"/>
      <c r="C238" s="13"/>
      <c r="D238" s="186" t="s">
        <v>154</v>
      </c>
      <c r="E238" s="187" t="s">
        <v>3</v>
      </c>
      <c r="F238" s="188" t="s">
        <v>326</v>
      </c>
      <c r="G238" s="13"/>
      <c r="H238" s="187" t="s">
        <v>3</v>
      </c>
      <c r="I238" s="189"/>
      <c r="J238" s="13"/>
      <c r="K238" s="13"/>
      <c r="L238" s="185"/>
      <c r="M238" s="190"/>
      <c r="N238" s="191"/>
      <c r="O238" s="191"/>
      <c r="P238" s="191"/>
      <c r="Q238" s="191"/>
      <c r="R238" s="191"/>
      <c r="S238" s="191"/>
      <c r="T238" s="19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87" t="s">
        <v>154</v>
      </c>
      <c r="AU238" s="187" t="s">
        <v>82</v>
      </c>
      <c r="AV238" s="13" t="s">
        <v>80</v>
      </c>
      <c r="AW238" s="13" t="s">
        <v>33</v>
      </c>
      <c r="AX238" s="13" t="s">
        <v>72</v>
      </c>
      <c r="AY238" s="187" t="s">
        <v>143</v>
      </c>
    </row>
    <row r="239" spans="1:51" s="14" customFormat="1" ht="12">
      <c r="A239" s="14"/>
      <c r="B239" s="193"/>
      <c r="C239" s="14"/>
      <c r="D239" s="186" t="s">
        <v>154</v>
      </c>
      <c r="E239" s="194" t="s">
        <v>3</v>
      </c>
      <c r="F239" s="195" t="s">
        <v>327</v>
      </c>
      <c r="G239" s="14"/>
      <c r="H239" s="196">
        <v>138.179</v>
      </c>
      <c r="I239" s="197"/>
      <c r="J239" s="14"/>
      <c r="K239" s="14"/>
      <c r="L239" s="193"/>
      <c r="M239" s="198"/>
      <c r="N239" s="199"/>
      <c r="O239" s="199"/>
      <c r="P239" s="199"/>
      <c r="Q239" s="199"/>
      <c r="R239" s="199"/>
      <c r="S239" s="199"/>
      <c r="T239" s="200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194" t="s">
        <v>154</v>
      </c>
      <c r="AU239" s="194" t="s">
        <v>82</v>
      </c>
      <c r="AV239" s="14" t="s">
        <v>82</v>
      </c>
      <c r="AW239" s="14" t="s">
        <v>33</v>
      </c>
      <c r="AX239" s="14" t="s">
        <v>72</v>
      </c>
      <c r="AY239" s="194" t="s">
        <v>143</v>
      </c>
    </row>
    <row r="240" spans="1:51" s="14" customFormat="1" ht="12">
      <c r="A240" s="14"/>
      <c r="B240" s="193"/>
      <c r="C240" s="14"/>
      <c r="D240" s="186" t="s">
        <v>154</v>
      </c>
      <c r="E240" s="194" t="s">
        <v>3</v>
      </c>
      <c r="F240" s="195" t="s">
        <v>328</v>
      </c>
      <c r="G240" s="14"/>
      <c r="H240" s="196">
        <v>143.699</v>
      </c>
      <c r="I240" s="197"/>
      <c r="J240" s="14"/>
      <c r="K240" s="14"/>
      <c r="L240" s="193"/>
      <c r="M240" s="198"/>
      <c r="N240" s="199"/>
      <c r="O240" s="199"/>
      <c r="P240" s="199"/>
      <c r="Q240" s="199"/>
      <c r="R240" s="199"/>
      <c r="S240" s="199"/>
      <c r="T240" s="20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194" t="s">
        <v>154</v>
      </c>
      <c r="AU240" s="194" t="s">
        <v>82</v>
      </c>
      <c r="AV240" s="14" t="s">
        <v>82</v>
      </c>
      <c r="AW240" s="14" t="s">
        <v>33</v>
      </c>
      <c r="AX240" s="14" t="s">
        <v>72</v>
      </c>
      <c r="AY240" s="194" t="s">
        <v>143</v>
      </c>
    </row>
    <row r="241" spans="1:51" s="16" customFormat="1" ht="12">
      <c r="A241" s="16"/>
      <c r="B241" s="209"/>
      <c r="C241" s="16"/>
      <c r="D241" s="186" t="s">
        <v>154</v>
      </c>
      <c r="E241" s="210" t="s">
        <v>329</v>
      </c>
      <c r="F241" s="211" t="s">
        <v>330</v>
      </c>
      <c r="G241" s="16"/>
      <c r="H241" s="212">
        <v>281.878</v>
      </c>
      <c r="I241" s="213"/>
      <c r="J241" s="16"/>
      <c r="K241" s="16"/>
      <c r="L241" s="209"/>
      <c r="M241" s="214"/>
      <c r="N241" s="215"/>
      <c r="O241" s="215"/>
      <c r="P241" s="215"/>
      <c r="Q241" s="215"/>
      <c r="R241" s="215"/>
      <c r="S241" s="215"/>
      <c r="T241" s="2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T241" s="210" t="s">
        <v>154</v>
      </c>
      <c r="AU241" s="210" t="s">
        <v>82</v>
      </c>
      <c r="AV241" s="16" t="s">
        <v>161</v>
      </c>
      <c r="AW241" s="16" t="s">
        <v>33</v>
      </c>
      <c r="AX241" s="16" t="s">
        <v>72</v>
      </c>
      <c r="AY241" s="210" t="s">
        <v>143</v>
      </c>
    </row>
    <row r="242" spans="1:51" s="13" customFormat="1" ht="12">
      <c r="A242" s="13"/>
      <c r="B242" s="185"/>
      <c r="C242" s="13"/>
      <c r="D242" s="186" t="s">
        <v>154</v>
      </c>
      <c r="E242" s="187" t="s">
        <v>3</v>
      </c>
      <c r="F242" s="188" t="s">
        <v>331</v>
      </c>
      <c r="G242" s="13"/>
      <c r="H242" s="187" t="s">
        <v>3</v>
      </c>
      <c r="I242" s="189"/>
      <c r="J242" s="13"/>
      <c r="K242" s="13"/>
      <c r="L242" s="185"/>
      <c r="M242" s="190"/>
      <c r="N242" s="191"/>
      <c r="O242" s="191"/>
      <c r="P242" s="191"/>
      <c r="Q242" s="191"/>
      <c r="R242" s="191"/>
      <c r="S242" s="191"/>
      <c r="T242" s="19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87" t="s">
        <v>154</v>
      </c>
      <c r="AU242" s="187" t="s">
        <v>82</v>
      </c>
      <c r="AV242" s="13" t="s">
        <v>80</v>
      </c>
      <c r="AW242" s="13" t="s">
        <v>33</v>
      </c>
      <c r="AX242" s="13" t="s">
        <v>72</v>
      </c>
      <c r="AY242" s="187" t="s">
        <v>143</v>
      </c>
    </row>
    <row r="243" spans="1:51" s="14" customFormat="1" ht="12">
      <c r="A243" s="14"/>
      <c r="B243" s="193"/>
      <c r="C243" s="14"/>
      <c r="D243" s="186" t="s">
        <v>154</v>
      </c>
      <c r="E243" s="194" t="s">
        <v>3</v>
      </c>
      <c r="F243" s="195" t="s">
        <v>332</v>
      </c>
      <c r="G243" s="14"/>
      <c r="H243" s="196">
        <v>354.576</v>
      </c>
      <c r="I243" s="197"/>
      <c r="J243" s="14"/>
      <c r="K243" s="14"/>
      <c r="L243" s="193"/>
      <c r="M243" s="198"/>
      <c r="N243" s="199"/>
      <c r="O243" s="199"/>
      <c r="P243" s="199"/>
      <c r="Q243" s="199"/>
      <c r="R243" s="199"/>
      <c r="S243" s="199"/>
      <c r="T243" s="20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194" t="s">
        <v>154</v>
      </c>
      <c r="AU243" s="194" t="s">
        <v>82</v>
      </c>
      <c r="AV243" s="14" t="s">
        <v>82</v>
      </c>
      <c r="AW243" s="14" t="s">
        <v>33</v>
      </c>
      <c r="AX243" s="14" t="s">
        <v>72</v>
      </c>
      <c r="AY243" s="194" t="s">
        <v>143</v>
      </c>
    </row>
    <row r="244" spans="1:51" s="14" customFormat="1" ht="12">
      <c r="A244" s="14"/>
      <c r="B244" s="193"/>
      <c r="C244" s="14"/>
      <c r="D244" s="186" t="s">
        <v>154</v>
      </c>
      <c r="E244" s="194" t="s">
        <v>3</v>
      </c>
      <c r="F244" s="195" t="s">
        <v>333</v>
      </c>
      <c r="G244" s="14"/>
      <c r="H244" s="196">
        <v>-19.44</v>
      </c>
      <c r="I244" s="197"/>
      <c r="J244" s="14"/>
      <c r="K244" s="14"/>
      <c r="L244" s="193"/>
      <c r="M244" s="198"/>
      <c r="N244" s="199"/>
      <c r="O244" s="199"/>
      <c r="P244" s="199"/>
      <c r="Q244" s="199"/>
      <c r="R244" s="199"/>
      <c r="S244" s="199"/>
      <c r="T244" s="20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194" t="s">
        <v>154</v>
      </c>
      <c r="AU244" s="194" t="s">
        <v>82</v>
      </c>
      <c r="AV244" s="14" t="s">
        <v>82</v>
      </c>
      <c r="AW244" s="14" t="s">
        <v>33</v>
      </c>
      <c r="AX244" s="14" t="s">
        <v>72</v>
      </c>
      <c r="AY244" s="194" t="s">
        <v>143</v>
      </c>
    </row>
    <row r="245" spans="1:51" s="14" customFormat="1" ht="12">
      <c r="A245" s="14"/>
      <c r="B245" s="193"/>
      <c r="C245" s="14"/>
      <c r="D245" s="186" t="s">
        <v>154</v>
      </c>
      <c r="E245" s="194" t="s">
        <v>3</v>
      </c>
      <c r="F245" s="195" t="s">
        <v>334</v>
      </c>
      <c r="G245" s="14"/>
      <c r="H245" s="196">
        <v>-1.08</v>
      </c>
      <c r="I245" s="197"/>
      <c r="J245" s="14"/>
      <c r="K245" s="14"/>
      <c r="L245" s="193"/>
      <c r="M245" s="198"/>
      <c r="N245" s="199"/>
      <c r="O245" s="199"/>
      <c r="P245" s="199"/>
      <c r="Q245" s="199"/>
      <c r="R245" s="199"/>
      <c r="S245" s="199"/>
      <c r="T245" s="200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194" t="s">
        <v>154</v>
      </c>
      <c r="AU245" s="194" t="s">
        <v>82</v>
      </c>
      <c r="AV245" s="14" t="s">
        <v>82</v>
      </c>
      <c r="AW245" s="14" t="s">
        <v>33</v>
      </c>
      <c r="AX245" s="14" t="s">
        <v>72</v>
      </c>
      <c r="AY245" s="194" t="s">
        <v>143</v>
      </c>
    </row>
    <row r="246" spans="1:51" s="14" customFormat="1" ht="12">
      <c r="A246" s="14"/>
      <c r="B246" s="193"/>
      <c r="C246" s="14"/>
      <c r="D246" s="186" t="s">
        <v>154</v>
      </c>
      <c r="E246" s="194" t="s">
        <v>3</v>
      </c>
      <c r="F246" s="195" t="s">
        <v>335</v>
      </c>
      <c r="G246" s="14"/>
      <c r="H246" s="196">
        <v>-63.36</v>
      </c>
      <c r="I246" s="197"/>
      <c r="J246" s="14"/>
      <c r="K246" s="14"/>
      <c r="L246" s="193"/>
      <c r="M246" s="198"/>
      <c r="N246" s="199"/>
      <c r="O246" s="199"/>
      <c r="P246" s="199"/>
      <c r="Q246" s="199"/>
      <c r="R246" s="199"/>
      <c r="S246" s="199"/>
      <c r="T246" s="200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194" t="s">
        <v>154</v>
      </c>
      <c r="AU246" s="194" t="s">
        <v>82</v>
      </c>
      <c r="AV246" s="14" t="s">
        <v>82</v>
      </c>
      <c r="AW246" s="14" t="s">
        <v>33</v>
      </c>
      <c r="AX246" s="14" t="s">
        <v>72</v>
      </c>
      <c r="AY246" s="194" t="s">
        <v>143</v>
      </c>
    </row>
    <row r="247" spans="1:51" s="14" customFormat="1" ht="12">
      <c r="A247" s="14"/>
      <c r="B247" s="193"/>
      <c r="C247" s="14"/>
      <c r="D247" s="186" t="s">
        <v>154</v>
      </c>
      <c r="E247" s="194" t="s">
        <v>3</v>
      </c>
      <c r="F247" s="195" t="s">
        <v>336</v>
      </c>
      <c r="G247" s="14"/>
      <c r="H247" s="196">
        <v>-4.32</v>
      </c>
      <c r="I247" s="197"/>
      <c r="J247" s="14"/>
      <c r="K247" s="14"/>
      <c r="L247" s="193"/>
      <c r="M247" s="198"/>
      <c r="N247" s="199"/>
      <c r="O247" s="199"/>
      <c r="P247" s="199"/>
      <c r="Q247" s="199"/>
      <c r="R247" s="199"/>
      <c r="S247" s="199"/>
      <c r="T247" s="200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194" t="s">
        <v>154</v>
      </c>
      <c r="AU247" s="194" t="s">
        <v>82</v>
      </c>
      <c r="AV247" s="14" t="s">
        <v>82</v>
      </c>
      <c r="AW247" s="14" t="s">
        <v>33</v>
      </c>
      <c r="AX247" s="14" t="s">
        <v>72</v>
      </c>
      <c r="AY247" s="194" t="s">
        <v>143</v>
      </c>
    </row>
    <row r="248" spans="1:51" s="14" customFormat="1" ht="12">
      <c r="A248" s="14"/>
      <c r="B248" s="193"/>
      <c r="C248" s="14"/>
      <c r="D248" s="186" t="s">
        <v>154</v>
      </c>
      <c r="E248" s="194" t="s">
        <v>3</v>
      </c>
      <c r="F248" s="195" t="s">
        <v>337</v>
      </c>
      <c r="G248" s="14"/>
      <c r="H248" s="196">
        <v>-19.8</v>
      </c>
      <c r="I248" s="197"/>
      <c r="J248" s="14"/>
      <c r="K248" s="14"/>
      <c r="L248" s="193"/>
      <c r="M248" s="198"/>
      <c r="N248" s="199"/>
      <c r="O248" s="199"/>
      <c r="P248" s="199"/>
      <c r="Q248" s="199"/>
      <c r="R248" s="199"/>
      <c r="S248" s="199"/>
      <c r="T248" s="200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194" t="s">
        <v>154</v>
      </c>
      <c r="AU248" s="194" t="s">
        <v>82</v>
      </c>
      <c r="AV248" s="14" t="s">
        <v>82</v>
      </c>
      <c r="AW248" s="14" t="s">
        <v>33</v>
      </c>
      <c r="AX248" s="14" t="s">
        <v>72</v>
      </c>
      <c r="AY248" s="194" t="s">
        <v>143</v>
      </c>
    </row>
    <row r="249" spans="1:51" s="14" customFormat="1" ht="12">
      <c r="A249" s="14"/>
      <c r="B249" s="193"/>
      <c r="C249" s="14"/>
      <c r="D249" s="186" t="s">
        <v>154</v>
      </c>
      <c r="E249" s="194" t="s">
        <v>3</v>
      </c>
      <c r="F249" s="195" t="s">
        <v>338</v>
      </c>
      <c r="G249" s="14"/>
      <c r="H249" s="196">
        <v>354.576</v>
      </c>
      <c r="I249" s="197"/>
      <c r="J249" s="14"/>
      <c r="K249" s="14"/>
      <c r="L249" s="193"/>
      <c r="M249" s="198"/>
      <c r="N249" s="199"/>
      <c r="O249" s="199"/>
      <c r="P249" s="199"/>
      <c r="Q249" s="199"/>
      <c r="R249" s="199"/>
      <c r="S249" s="199"/>
      <c r="T249" s="200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194" t="s">
        <v>154</v>
      </c>
      <c r="AU249" s="194" t="s">
        <v>82</v>
      </c>
      <c r="AV249" s="14" t="s">
        <v>82</v>
      </c>
      <c r="AW249" s="14" t="s">
        <v>33</v>
      </c>
      <c r="AX249" s="14" t="s">
        <v>72</v>
      </c>
      <c r="AY249" s="194" t="s">
        <v>143</v>
      </c>
    </row>
    <row r="250" spans="1:51" s="14" customFormat="1" ht="12">
      <c r="A250" s="14"/>
      <c r="B250" s="193"/>
      <c r="C250" s="14"/>
      <c r="D250" s="186" t="s">
        <v>154</v>
      </c>
      <c r="E250" s="194" t="s">
        <v>3</v>
      </c>
      <c r="F250" s="195" t="s">
        <v>339</v>
      </c>
      <c r="G250" s="14"/>
      <c r="H250" s="196">
        <v>-6.35</v>
      </c>
      <c r="I250" s="197"/>
      <c r="J250" s="14"/>
      <c r="K250" s="14"/>
      <c r="L250" s="193"/>
      <c r="M250" s="198"/>
      <c r="N250" s="199"/>
      <c r="O250" s="199"/>
      <c r="P250" s="199"/>
      <c r="Q250" s="199"/>
      <c r="R250" s="199"/>
      <c r="S250" s="199"/>
      <c r="T250" s="200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194" t="s">
        <v>154</v>
      </c>
      <c r="AU250" s="194" t="s">
        <v>82</v>
      </c>
      <c r="AV250" s="14" t="s">
        <v>82</v>
      </c>
      <c r="AW250" s="14" t="s">
        <v>33</v>
      </c>
      <c r="AX250" s="14" t="s">
        <v>72</v>
      </c>
      <c r="AY250" s="194" t="s">
        <v>143</v>
      </c>
    </row>
    <row r="251" spans="1:51" s="14" customFormat="1" ht="12">
      <c r="A251" s="14"/>
      <c r="B251" s="193"/>
      <c r="C251" s="14"/>
      <c r="D251" s="186" t="s">
        <v>154</v>
      </c>
      <c r="E251" s="194" t="s">
        <v>3</v>
      </c>
      <c r="F251" s="195" t="s">
        <v>340</v>
      </c>
      <c r="G251" s="14"/>
      <c r="H251" s="196">
        <v>-18.36</v>
      </c>
      <c r="I251" s="197"/>
      <c r="J251" s="14"/>
      <c r="K251" s="14"/>
      <c r="L251" s="193"/>
      <c r="M251" s="198"/>
      <c r="N251" s="199"/>
      <c r="O251" s="199"/>
      <c r="P251" s="199"/>
      <c r="Q251" s="199"/>
      <c r="R251" s="199"/>
      <c r="S251" s="199"/>
      <c r="T251" s="20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194" t="s">
        <v>154</v>
      </c>
      <c r="AU251" s="194" t="s">
        <v>82</v>
      </c>
      <c r="AV251" s="14" t="s">
        <v>82</v>
      </c>
      <c r="AW251" s="14" t="s">
        <v>33</v>
      </c>
      <c r="AX251" s="14" t="s">
        <v>72</v>
      </c>
      <c r="AY251" s="194" t="s">
        <v>143</v>
      </c>
    </row>
    <row r="252" spans="1:51" s="14" customFormat="1" ht="12">
      <c r="A252" s="14"/>
      <c r="B252" s="193"/>
      <c r="C252" s="14"/>
      <c r="D252" s="186" t="s">
        <v>154</v>
      </c>
      <c r="E252" s="194" t="s">
        <v>3</v>
      </c>
      <c r="F252" s="195" t="s">
        <v>341</v>
      </c>
      <c r="G252" s="14"/>
      <c r="H252" s="196">
        <v>-2.16</v>
      </c>
      <c r="I252" s="197"/>
      <c r="J252" s="14"/>
      <c r="K252" s="14"/>
      <c r="L252" s="193"/>
      <c r="M252" s="198"/>
      <c r="N252" s="199"/>
      <c r="O252" s="199"/>
      <c r="P252" s="199"/>
      <c r="Q252" s="199"/>
      <c r="R252" s="199"/>
      <c r="S252" s="199"/>
      <c r="T252" s="200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194" t="s">
        <v>154</v>
      </c>
      <c r="AU252" s="194" t="s">
        <v>82</v>
      </c>
      <c r="AV252" s="14" t="s">
        <v>82</v>
      </c>
      <c r="AW252" s="14" t="s">
        <v>33</v>
      </c>
      <c r="AX252" s="14" t="s">
        <v>72</v>
      </c>
      <c r="AY252" s="194" t="s">
        <v>143</v>
      </c>
    </row>
    <row r="253" spans="1:51" s="14" customFormat="1" ht="12">
      <c r="A253" s="14"/>
      <c r="B253" s="193"/>
      <c r="C253" s="14"/>
      <c r="D253" s="186" t="s">
        <v>154</v>
      </c>
      <c r="E253" s="194" t="s">
        <v>3</v>
      </c>
      <c r="F253" s="195" t="s">
        <v>335</v>
      </c>
      <c r="G253" s="14"/>
      <c r="H253" s="196">
        <v>-63.36</v>
      </c>
      <c r="I253" s="197"/>
      <c r="J253" s="14"/>
      <c r="K253" s="14"/>
      <c r="L253" s="193"/>
      <c r="M253" s="198"/>
      <c r="N253" s="199"/>
      <c r="O253" s="199"/>
      <c r="P253" s="199"/>
      <c r="Q253" s="199"/>
      <c r="R253" s="199"/>
      <c r="S253" s="199"/>
      <c r="T253" s="200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194" t="s">
        <v>154</v>
      </c>
      <c r="AU253" s="194" t="s">
        <v>82</v>
      </c>
      <c r="AV253" s="14" t="s">
        <v>82</v>
      </c>
      <c r="AW253" s="14" t="s">
        <v>33</v>
      </c>
      <c r="AX253" s="14" t="s">
        <v>72</v>
      </c>
      <c r="AY253" s="194" t="s">
        <v>143</v>
      </c>
    </row>
    <row r="254" spans="1:51" s="14" customFormat="1" ht="12">
      <c r="A254" s="14"/>
      <c r="B254" s="193"/>
      <c r="C254" s="14"/>
      <c r="D254" s="186" t="s">
        <v>154</v>
      </c>
      <c r="E254" s="194" t="s">
        <v>3</v>
      </c>
      <c r="F254" s="195" t="s">
        <v>342</v>
      </c>
      <c r="G254" s="14"/>
      <c r="H254" s="196">
        <v>-12.96</v>
      </c>
      <c r="I254" s="197"/>
      <c r="J254" s="14"/>
      <c r="K254" s="14"/>
      <c r="L254" s="193"/>
      <c r="M254" s="198"/>
      <c r="N254" s="199"/>
      <c r="O254" s="199"/>
      <c r="P254" s="199"/>
      <c r="Q254" s="199"/>
      <c r="R254" s="199"/>
      <c r="S254" s="199"/>
      <c r="T254" s="200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194" t="s">
        <v>154</v>
      </c>
      <c r="AU254" s="194" t="s">
        <v>82</v>
      </c>
      <c r="AV254" s="14" t="s">
        <v>82</v>
      </c>
      <c r="AW254" s="14" t="s">
        <v>33</v>
      </c>
      <c r="AX254" s="14" t="s">
        <v>72</v>
      </c>
      <c r="AY254" s="194" t="s">
        <v>143</v>
      </c>
    </row>
    <row r="255" spans="1:51" s="16" customFormat="1" ht="12">
      <c r="A255" s="16"/>
      <c r="B255" s="209"/>
      <c r="C255" s="16"/>
      <c r="D255" s="186" t="s">
        <v>154</v>
      </c>
      <c r="E255" s="210" t="s">
        <v>343</v>
      </c>
      <c r="F255" s="211" t="s">
        <v>330</v>
      </c>
      <c r="G255" s="16"/>
      <c r="H255" s="212">
        <v>497.962</v>
      </c>
      <c r="I255" s="213"/>
      <c r="J255" s="16"/>
      <c r="K255" s="16"/>
      <c r="L255" s="209"/>
      <c r="M255" s="214"/>
      <c r="N255" s="215"/>
      <c r="O255" s="215"/>
      <c r="P255" s="215"/>
      <c r="Q255" s="215"/>
      <c r="R255" s="215"/>
      <c r="S255" s="215"/>
      <c r="T255" s="2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T255" s="210" t="s">
        <v>154</v>
      </c>
      <c r="AU255" s="210" t="s">
        <v>82</v>
      </c>
      <c r="AV255" s="16" t="s">
        <v>161</v>
      </c>
      <c r="AW255" s="16" t="s">
        <v>33</v>
      </c>
      <c r="AX255" s="16" t="s">
        <v>72</v>
      </c>
      <c r="AY255" s="210" t="s">
        <v>143</v>
      </c>
    </row>
    <row r="256" spans="1:51" s="15" customFormat="1" ht="12">
      <c r="A256" s="15"/>
      <c r="B256" s="201"/>
      <c r="C256" s="15"/>
      <c r="D256" s="186" t="s">
        <v>154</v>
      </c>
      <c r="E256" s="202" t="s">
        <v>3</v>
      </c>
      <c r="F256" s="203" t="s">
        <v>172</v>
      </c>
      <c r="G256" s="15"/>
      <c r="H256" s="204">
        <v>779.84</v>
      </c>
      <c r="I256" s="205"/>
      <c r="J256" s="15"/>
      <c r="K256" s="15"/>
      <c r="L256" s="201"/>
      <c r="M256" s="206"/>
      <c r="N256" s="207"/>
      <c r="O256" s="207"/>
      <c r="P256" s="207"/>
      <c r="Q256" s="207"/>
      <c r="R256" s="207"/>
      <c r="S256" s="207"/>
      <c r="T256" s="208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02" t="s">
        <v>154</v>
      </c>
      <c r="AU256" s="202" t="s">
        <v>82</v>
      </c>
      <c r="AV256" s="15" t="s">
        <v>150</v>
      </c>
      <c r="AW256" s="15" t="s">
        <v>33</v>
      </c>
      <c r="AX256" s="15" t="s">
        <v>80</v>
      </c>
      <c r="AY256" s="202" t="s">
        <v>143</v>
      </c>
    </row>
    <row r="257" spans="1:65" s="2" customFormat="1" ht="16.5" customHeight="1">
      <c r="A257" s="39"/>
      <c r="B257" s="166"/>
      <c r="C257" s="217" t="s">
        <v>344</v>
      </c>
      <c r="D257" s="217" t="s">
        <v>345</v>
      </c>
      <c r="E257" s="218" t="s">
        <v>346</v>
      </c>
      <c r="F257" s="219" t="s">
        <v>347</v>
      </c>
      <c r="G257" s="220" t="s">
        <v>148</v>
      </c>
      <c r="H257" s="221">
        <v>514.834</v>
      </c>
      <c r="I257" s="222"/>
      <c r="J257" s="223">
        <f>ROUND(I257*H257,2)</f>
        <v>0</v>
      </c>
      <c r="K257" s="219" t="s">
        <v>149</v>
      </c>
      <c r="L257" s="224"/>
      <c r="M257" s="225" t="s">
        <v>3</v>
      </c>
      <c r="N257" s="226" t="s">
        <v>43</v>
      </c>
      <c r="O257" s="73"/>
      <c r="P257" s="176">
        <f>O257*H257</f>
        <v>0</v>
      </c>
      <c r="Q257" s="176">
        <v>0.0061</v>
      </c>
      <c r="R257" s="176">
        <f>Q257*H257</f>
        <v>3.1404874</v>
      </c>
      <c r="S257" s="176">
        <v>0</v>
      </c>
      <c r="T257" s="177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178" t="s">
        <v>201</v>
      </c>
      <c r="AT257" s="178" t="s">
        <v>345</v>
      </c>
      <c r="AU257" s="178" t="s">
        <v>82</v>
      </c>
      <c r="AY257" s="20" t="s">
        <v>143</v>
      </c>
      <c r="BE257" s="179">
        <f>IF(N257="základní",J257,0)</f>
        <v>0</v>
      </c>
      <c r="BF257" s="179">
        <f>IF(N257="snížená",J257,0)</f>
        <v>0</v>
      </c>
      <c r="BG257" s="179">
        <f>IF(N257="zákl. přenesená",J257,0)</f>
        <v>0</v>
      </c>
      <c r="BH257" s="179">
        <f>IF(N257="sníž. přenesená",J257,0)</f>
        <v>0</v>
      </c>
      <c r="BI257" s="179">
        <f>IF(N257="nulová",J257,0)</f>
        <v>0</v>
      </c>
      <c r="BJ257" s="20" t="s">
        <v>80</v>
      </c>
      <c r="BK257" s="179">
        <f>ROUND(I257*H257,2)</f>
        <v>0</v>
      </c>
      <c r="BL257" s="20" t="s">
        <v>150</v>
      </c>
      <c r="BM257" s="178" t="s">
        <v>348</v>
      </c>
    </row>
    <row r="258" spans="1:65" s="2" customFormat="1" ht="16.5" customHeight="1">
      <c r="A258" s="39"/>
      <c r="B258" s="166"/>
      <c r="C258" s="217" t="s">
        <v>349</v>
      </c>
      <c r="D258" s="217" t="s">
        <v>345</v>
      </c>
      <c r="E258" s="218" t="s">
        <v>350</v>
      </c>
      <c r="F258" s="219" t="s">
        <v>351</v>
      </c>
      <c r="G258" s="220" t="s">
        <v>148</v>
      </c>
      <c r="H258" s="221">
        <v>303.998</v>
      </c>
      <c r="I258" s="222"/>
      <c r="J258" s="223">
        <f>ROUND(I258*H258,2)</f>
        <v>0</v>
      </c>
      <c r="K258" s="219" t="s">
        <v>149</v>
      </c>
      <c r="L258" s="224"/>
      <c r="M258" s="225" t="s">
        <v>3</v>
      </c>
      <c r="N258" s="226" t="s">
        <v>43</v>
      </c>
      <c r="O258" s="73"/>
      <c r="P258" s="176">
        <f>O258*H258</f>
        <v>0</v>
      </c>
      <c r="Q258" s="176">
        <v>0.0072</v>
      </c>
      <c r="R258" s="176">
        <f>Q258*H258</f>
        <v>2.1887855999999997</v>
      </c>
      <c r="S258" s="176">
        <v>0</v>
      </c>
      <c r="T258" s="177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178" t="s">
        <v>201</v>
      </c>
      <c r="AT258" s="178" t="s">
        <v>345</v>
      </c>
      <c r="AU258" s="178" t="s">
        <v>82</v>
      </c>
      <c r="AY258" s="20" t="s">
        <v>143</v>
      </c>
      <c r="BE258" s="179">
        <f>IF(N258="základní",J258,0)</f>
        <v>0</v>
      </c>
      <c r="BF258" s="179">
        <f>IF(N258="snížená",J258,0)</f>
        <v>0</v>
      </c>
      <c r="BG258" s="179">
        <f>IF(N258="zákl. přenesená",J258,0)</f>
        <v>0</v>
      </c>
      <c r="BH258" s="179">
        <f>IF(N258="sníž. přenesená",J258,0)</f>
        <v>0</v>
      </c>
      <c r="BI258" s="179">
        <f>IF(N258="nulová",J258,0)</f>
        <v>0</v>
      </c>
      <c r="BJ258" s="20" t="s">
        <v>80</v>
      </c>
      <c r="BK258" s="179">
        <f>ROUND(I258*H258,2)</f>
        <v>0</v>
      </c>
      <c r="BL258" s="20" t="s">
        <v>150</v>
      </c>
      <c r="BM258" s="178" t="s">
        <v>352</v>
      </c>
    </row>
    <row r="259" spans="1:65" s="2" customFormat="1" ht="16.5" customHeight="1">
      <c r="A259" s="39"/>
      <c r="B259" s="166"/>
      <c r="C259" s="167" t="s">
        <v>353</v>
      </c>
      <c r="D259" s="167" t="s">
        <v>145</v>
      </c>
      <c r="E259" s="168" t="s">
        <v>354</v>
      </c>
      <c r="F259" s="169" t="s">
        <v>355</v>
      </c>
      <c r="G259" s="170" t="s">
        <v>148</v>
      </c>
      <c r="H259" s="171">
        <v>1055.7</v>
      </c>
      <c r="I259" s="172"/>
      <c r="J259" s="173">
        <f>ROUND(I259*H259,2)</f>
        <v>0</v>
      </c>
      <c r="K259" s="169" t="s">
        <v>149</v>
      </c>
      <c r="L259" s="40"/>
      <c r="M259" s="174" t="s">
        <v>3</v>
      </c>
      <c r="N259" s="175" t="s">
        <v>43</v>
      </c>
      <c r="O259" s="73"/>
      <c r="P259" s="176">
        <f>O259*H259</f>
        <v>0</v>
      </c>
      <c r="Q259" s="176">
        <v>0.00026</v>
      </c>
      <c r="R259" s="176">
        <f>Q259*H259</f>
        <v>0.274482</v>
      </c>
      <c r="S259" s="176">
        <v>0</v>
      </c>
      <c r="T259" s="177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178" t="s">
        <v>150</v>
      </c>
      <c r="AT259" s="178" t="s">
        <v>145</v>
      </c>
      <c r="AU259" s="178" t="s">
        <v>82</v>
      </c>
      <c r="AY259" s="20" t="s">
        <v>143</v>
      </c>
      <c r="BE259" s="179">
        <f>IF(N259="základní",J259,0)</f>
        <v>0</v>
      </c>
      <c r="BF259" s="179">
        <f>IF(N259="snížená",J259,0)</f>
        <v>0</v>
      </c>
      <c r="BG259" s="179">
        <f>IF(N259="zákl. přenesená",J259,0)</f>
        <v>0</v>
      </c>
      <c r="BH259" s="179">
        <f>IF(N259="sníž. přenesená",J259,0)</f>
        <v>0</v>
      </c>
      <c r="BI259" s="179">
        <f>IF(N259="nulová",J259,0)</f>
        <v>0</v>
      </c>
      <c r="BJ259" s="20" t="s">
        <v>80</v>
      </c>
      <c r="BK259" s="179">
        <f>ROUND(I259*H259,2)</f>
        <v>0</v>
      </c>
      <c r="BL259" s="20" t="s">
        <v>150</v>
      </c>
      <c r="BM259" s="178" t="s">
        <v>356</v>
      </c>
    </row>
    <row r="260" spans="1:47" s="2" customFormat="1" ht="12">
      <c r="A260" s="39"/>
      <c r="B260" s="40"/>
      <c r="C260" s="39"/>
      <c r="D260" s="180" t="s">
        <v>152</v>
      </c>
      <c r="E260" s="39"/>
      <c r="F260" s="181" t="s">
        <v>357</v>
      </c>
      <c r="G260" s="39"/>
      <c r="H260" s="39"/>
      <c r="I260" s="182"/>
      <c r="J260" s="39"/>
      <c r="K260" s="39"/>
      <c r="L260" s="40"/>
      <c r="M260" s="183"/>
      <c r="N260" s="184"/>
      <c r="O260" s="73"/>
      <c r="P260" s="73"/>
      <c r="Q260" s="73"/>
      <c r="R260" s="73"/>
      <c r="S260" s="73"/>
      <c r="T260" s="74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20" t="s">
        <v>152</v>
      </c>
      <c r="AU260" s="20" t="s">
        <v>82</v>
      </c>
    </row>
    <row r="261" spans="1:51" s="13" customFormat="1" ht="12">
      <c r="A261" s="13"/>
      <c r="B261" s="185"/>
      <c r="C261" s="13"/>
      <c r="D261" s="186" t="s">
        <v>154</v>
      </c>
      <c r="E261" s="187" t="s">
        <v>3</v>
      </c>
      <c r="F261" s="188" t="s">
        <v>326</v>
      </c>
      <c r="G261" s="13"/>
      <c r="H261" s="187" t="s">
        <v>3</v>
      </c>
      <c r="I261" s="189"/>
      <c r="J261" s="13"/>
      <c r="K261" s="13"/>
      <c r="L261" s="185"/>
      <c r="M261" s="190"/>
      <c r="N261" s="191"/>
      <c r="O261" s="191"/>
      <c r="P261" s="191"/>
      <c r="Q261" s="191"/>
      <c r="R261" s="191"/>
      <c r="S261" s="191"/>
      <c r="T261" s="19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187" t="s">
        <v>154</v>
      </c>
      <c r="AU261" s="187" t="s">
        <v>82</v>
      </c>
      <c r="AV261" s="13" t="s">
        <v>80</v>
      </c>
      <c r="AW261" s="13" t="s">
        <v>33</v>
      </c>
      <c r="AX261" s="13" t="s">
        <v>72</v>
      </c>
      <c r="AY261" s="187" t="s">
        <v>143</v>
      </c>
    </row>
    <row r="262" spans="1:51" s="14" customFormat="1" ht="12">
      <c r="A262" s="14"/>
      <c r="B262" s="193"/>
      <c r="C262" s="14"/>
      <c r="D262" s="186" t="s">
        <v>154</v>
      </c>
      <c r="E262" s="194" t="s">
        <v>3</v>
      </c>
      <c r="F262" s="195" t="s">
        <v>327</v>
      </c>
      <c r="G262" s="14"/>
      <c r="H262" s="196">
        <v>138.179</v>
      </c>
      <c r="I262" s="197"/>
      <c r="J262" s="14"/>
      <c r="K262" s="14"/>
      <c r="L262" s="193"/>
      <c r="M262" s="198"/>
      <c r="N262" s="199"/>
      <c r="O262" s="199"/>
      <c r="P262" s="199"/>
      <c r="Q262" s="199"/>
      <c r="R262" s="199"/>
      <c r="S262" s="199"/>
      <c r="T262" s="200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194" t="s">
        <v>154</v>
      </c>
      <c r="AU262" s="194" t="s">
        <v>82</v>
      </c>
      <c r="AV262" s="14" t="s">
        <v>82</v>
      </c>
      <c r="AW262" s="14" t="s">
        <v>33</v>
      </c>
      <c r="AX262" s="14" t="s">
        <v>72</v>
      </c>
      <c r="AY262" s="194" t="s">
        <v>143</v>
      </c>
    </row>
    <row r="263" spans="1:51" s="14" customFormat="1" ht="12">
      <c r="A263" s="14"/>
      <c r="B263" s="193"/>
      <c r="C263" s="14"/>
      <c r="D263" s="186" t="s">
        <v>154</v>
      </c>
      <c r="E263" s="194" t="s">
        <v>3</v>
      </c>
      <c r="F263" s="195" t="s">
        <v>328</v>
      </c>
      <c r="G263" s="14"/>
      <c r="H263" s="196">
        <v>143.699</v>
      </c>
      <c r="I263" s="197"/>
      <c r="J263" s="14"/>
      <c r="K263" s="14"/>
      <c r="L263" s="193"/>
      <c r="M263" s="198"/>
      <c r="N263" s="199"/>
      <c r="O263" s="199"/>
      <c r="P263" s="199"/>
      <c r="Q263" s="199"/>
      <c r="R263" s="199"/>
      <c r="S263" s="199"/>
      <c r="T263" s="200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194" t="s">
        <v>154</v>
      </c>
      <c r="AU263" s="194" t="s">
        <v>82</v>
      </c>
      <c r="AV263" s="14" t="s">
        <v>82</v>
      </c>
      <c r="AW263" s="14" t="s">
        <v>33</v>
      </c>
      <c r="AX263" s="14" t="s">
        <v>72</v>
      </c>
      <c r="AY263" s="194" t="s">
        <v>143</v>
      </c>
    </row>
    <row r="264" spans="1:51" s="16" customFormat="1" ht="12">
      <c r="A264" s="16"/>
      <c r="B264" s="209"/>
      <c r="C264" s="16"/>
      <c r="D264" s="186" t="s">
        <v>154</v>
      </c>
      <c r="E264" s="210" t="s">
        <v>3</v>
      </c>
      <c r="F264" s="211" t="s">
        <v>330</v>
      </c>
      <c r="G264" s="16"/>
      <c r="H264" s="212">
        <v>281.878</v>
      </c>
      <c r="I264" s="213"/>
      <c r="J264" s="16"/>
      <c r="K264" s="16"/>
      <c r="L264" s="209"/>
      <c r="M264" s="214"/>
      <c r="N264" s="215"/>
      <c r="O264" s="215"/>
      <c r="P264" s="215"/>
      <c r="Q264" s="215"/>
      <c r="R264" s="215"/>
      <c r="S264" s="215"/>
      <c r="T264" s="2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T264" s="210" t="s">
        <v>154</v>
      </c>
      <c r="AU264" s="210" t="s">
        <v>82</v>
      </c>
      <c r="AV264" s="16" t="s">
        <v>161</v>
      </c>
      <c r="AW264" s="16" t="s">
        <v>33</v>
      </c>
      <c r="AX264" s="16" t="s">
        <v>72</v>
      </c>
      <c r="AY264" s="210" t="s">
        <v>143</v>
      </c>
    </row>
    <row r="265" spans="1:51" s="13" customFormat="1" ht="12">
      <c r="A265" s="13"/>
      <c r="B265" s="185"/>
      <c r="C265" s="13"/>
      <c r="D265" s="186" t="s">
        <v>154</v>
      </c>
      <c r="E265" s="187" t="s">
        <v>3</v>
      </c>
      <c r="F265" s="188" t="s">
        <v>331</v>
      </c>
      <c r="G265" s="13"/>
      <c r="H265" s="187" t="s">
        <v>3</v>
      </c>
      <c r="I265" s="189"/>
      <c r="J265" s="13"/>
      <c r="K265" s="13"/>
      <c r="L265" s="185"/>
      <c r="M265" s="190"/>
      <c r="N265" s="191"/>
      <c r="O265" s="191"/>
      <c r="P265" s="191"/>
      <c r="Q265" s="191"/>
      <c r="R265" s="191"/>
      <c r="S265" s="191"/>
      <c r="T265" s="19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87" t="s">
        <v>154</v>
      </c>
      <c r="AU265" s="187" t="s">
        <v>82</v>
      </c>
      <c r="AV265" s="13" t="s">
        <v>80</v>
      </c>
      <c r="AW265" s="13" t="s">
        <v>33</v>
      </c>
      <c r="AX265" s="13" t="s">
        <v>72</v>
      </c>
      <c r="AY265" s="187" t="s">
        <v>143</v>
      </c>
    </row>
    <row r="266" spans="1:51" s="14" customFormat="1" ht="12">
      <c r="A266" s="14"/>
      <c r="B266" s="193"/>
      <c r="C266" s="14"/>
      <c r="D266" s="186" t="s">
        <v>154</v>
      </c>
      <c r="E266" s="194" t="s">
        <v>3</v>
      </c>
      <c r="F266" s="195" t="s">
        <v>332</v>
      </c>
      <c r="G266" s="14"/>
      <c r="H266" s="196">
        <v>354.576</v>
      </c>
      <c r="I266" s="197"/>
      <c r="J266" s="14"/>
      <c r="K266" s="14"/>
      <c r="L266" s="193"/>
      <c r="M266" s="198"/>
      <c r="N266" s="199"/>
      <c r="O266" s="199"/>
      <c r="P266" s="199"/>
      <c r="Q266" s="199"/>
      <c r="R266" s="199"/>
      <c r="S266" s="199"/>
      <c r="T266" s="200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194" t="s">
        <v>154</v>
      </c>
      <c r="AU266" s="194" t="s">
        <v>82</v>
      </c>
      <c r="AV266" s="14" t="s">
        <v>82</v>
      </c>
      <c r="AW266" s="14" t="s">
        <v>33</v>
      </c>
      <c r="AX266" s="14" t="s">
        <v>72</v>
      </c>
      <c r="AY266" s="194" t="s">
        <v>143</v>
      </c>
    </row>
    <row r="267" spans="1:51" s="14" customFormat="1" ht="12">
      <c r="A267" s="14"/>
      <c r="B267" s="193"/>
      <c r="C267" s="14"/>
      <c r="D267" s="186" t="s">
        <v>154</v>
      </c>
      <c r="E267" s="194" t="s">
        <v>3</v>
      </c>
      <c r="F267" s="195" t="s">
        <v>333</v>
      </c>
      <c r="G267" s="14"/>
      <c r="H267" s="196">
        <v>-19.44</v>
      </c>
      <c r="I267" s="197"/>
      <c r="J267" s="14"/>
      <c r="K267" s="14"/>
      <c r="L267" s="193"/>
      <c r="M267" s="198"/>
      <c r="N267" s="199"/>
      <c r="O267" s="199"/>
      <c r="P267" s="199"/>
      <c r="Q267" s="199"/>
      <c r="R267" s="199"/>
      <c r="S267" s="199"/>
      <c r="T267" s="200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194" t="s">
        <v>154</v>
      </c>
      <c r="AU267" s="194" t="s">
        <v>82</v>
      </c>
      <c r="AV267" s="14" t="s">
        <v>82</v>
      </c>
      <c r="AW267" s="14" t="s">
        <v>33</v>
      </c>
      <c r="AX267" s="14" t="s">
        <v>72</v>
      </c>
      <c r="AY267" s="194" t="s">
        <v>143</v>
      </c>
    </row>
    <row r="268" spans="1:51" s="14" customFormat="1" ht="12">
      <c r="A268" s="14"/>
      <c r="B268" s="193"/>
      <c r="C268" s="14"/>
      <c r="D268" s="186" t="s">
        <v>154</v>
      </c>
      <c r="E268" s="194" t="s">
        <v>3</v>
      </c>
      <c r="F268" s="195" t="s">
        <v>334</v>
      </c>
      <c r="G268" s="14"/>
      <c r="H268" s="196">
        <v>-1.08</v>
      </c>
      <c r="I268" s="197"/>
      <c r="J268" s="14"/>
      <c r="K268" s="14"/>
      <c r="L268" s="193"/>
      <c r="M268" s="198"/>
      <c r="N268" s="199"/>
      <c r="O268" s="199"/>
      <c r="P268" s="199"/>
      <c r="Q268" s="199"/>
      <c r="R268" s="199"/>
      <c r="S268" s="199"/>
      <c r="T268" s="20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194" t="s">
        <v>154</v>
      </c>
      <c r="AU268" s="194" t="s">
        <v>82</v>
      </c>
      <c r="AV268" s="14" t="s">
        <v>82</v>
      </c>
      <c r="AW268" s="14" t="s">
        <v>33</v>
      </c>
      <c r="AX268" s="14" t="s">
        <v>72</v>
      </c>
      <c r="AY268" s="194" t="s">
        <v>143</v>
      </c>
    </row>
    <row r="269" spans="1:51" s="14" customFormat="1" ht="12">
      <c r="A269" s="14"/>
      <c r="B269" s="193"/>
      <c r="C269" s="14"/>
      <c r="D269" s="186" t="s">
        <v>154</v>
      </c>
      <c r="E269" s="194" t="s">
        <v>3</v>
      </c>
      <c r="F269" s="195" t="s">
        <v>335</v>
      </c>
      <c r="G269" s="14"/>
      <c r="H269" s="196">
        <v>-63.36</v>
      </c>
      <c r="I269" s="197"/>
      <c r="J269" s="14"/>
      <c r="K269" s="14"/>
      <c r="L269" s="193"/>
      <c r="M269" s="198"/>
      <c r="N269" s="199"/>
      <c r="O269" s="199"/>
      <c r="P269" s="199"/>
      <c r="Q269" s="199"/>
      <c r="R269" s="199"/>
      <c r="S269" s="199"/>
      <c r="T269" s="20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194" t="s">
        <v>154</v>
      </c>
      <c r="AU269" s="194" t="s">
        <v>82</v>
      </c>
      <c r="AV269" s="14" t="s">
        <v>82</v>
      </c>
      <c r="AW269" s="14" t="s">
        <v>33</v>
      </c>
      <c r="AX269" s="14" t="s">
        <v>72</v>
      </c>
      <c r="AY269" s="194" t="s">
        <v>143</v>
      </c>
    </row>
    <row r="270" spans="1:51" s="14" customFormat="1" ht="12">
      <c r="A270" s="14"/>
      <c r="B270" s="193"/>
      <c r="C270" s="14"/>
      <c r="D270" s="186" t="s">
        <v>154</v>
      </c>
      <c r="E270" s="194" t="s">
        <v>3</v>
      </c>
      <c r="F270" s="195" t="s">
        <v>336</v>
      </c>
      <c r="G270" s="14"/>
      <c r="H270" s="196">
        <v>-4.32</v>
      </c>
      <c r="I270" s="197"/>
      <c r="J270" s="14"/>
      <c r="K270" s="14"/>
      <c r="L270" s="193"/>
      <c r="M270" s="198"/>
      <c r="N270" s="199"/>
      <c r="O270" s="199"/>
      <c r="P270" s="199"/>
      <c r="Q270" s="199"/>
      <c r="R270" s="199"/>
      <c r="S270" s="199"/>
      <c r="T270" s="200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194" t="s">
        <v>154</v>
      </c>
      <c r="AU270" s="194" t="s">
        <v>82</v>
      </c>
      <c r="AV270" s="14" t="s">
        <v>82</v>
      </c>
      <c r="AW270" s="14" t="s">
        <v>33</v>
      </c>
      <c r="AX270" s="14" t="s">
        <v>72</v>
      </c>
      <c r="AY270" s="194" t="s">
        <v>143</v>
      </c>
    </row>
    <row r="271" spans="1:51" s="14" customFormat="1" ht="12">
      <c r="A271" s="14"/>
      <c r="B271" s="193"/>
      <c r="C271" s="14"/>
      <c r="D271" s="186" t="s">
        <v>154</v>
      </c>
      <c r="E271" s="194" t="s">
        <v>3</v>
      </c>
      <c r="F271" s="195" t="s">
        <v>337</v>
      </c>
      <c r="G271" s="14"/>
      <c r="H271" s="196">
        <v>-19.8</v>
      </c>
      <c r="I271" s="197"/>
      <c r="J271" s="14"/>
      <c r="K271" s="14"/>
      <c r="L271" s="193"/>
      <c r="M271" s="198"/>
      <c r="N271" s="199"/>
      <c r="O271" s="199"/>
      <c r="P271" s="199"/>
      <c r="Q271" s="199"/>
      <c r="R271" s="199"/>
      <c r="S271" s="199"/>
      <c r="T271" s="200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194" t="s">
        <v>154</v>
      </c>
      <c r="AU271" s="194" t="s">
        <v>82</v>
      </c>
      <c r="AV271" s="14" t="s">
        <v>82</v>
      </c>
      <c r="AW271" s="14" t="s">
        <v>33</v>
      </c>
      <c r="AX271" s="14" t="s">
        <v>72</v>
      </c>
      <c r="AY271" s="194" t="s">
        <v>143</v>
      </c>
    </row>
    <row r="272" spans="1:51" s="14" customFormat="1" ht="12">
      <c r="A272" s="14"/>
      <c r="B272" s="193"/>
      <c r="C272" s="14"/>
      <c r="D272" s="186" t="s">
        <v>154</v>
      </c>
      <c r="E272" s="194" t="s">
        <v>3</v>
      </c>
      <c r="F272" s="195" t="s">
        <v>338</v>
      </c>
      <c r="G272" s="14"/>
      <c r="H272" s="196">
        <v>354.576</v>
      </c>
      <c r="I272" s="197"/>
      <c r="J272" s="14"/>
      <c r="K272" s="14"/>
      <c r="L272" s="193"/>
      <c r="M272" s="198"/>
      <c r="N272" s="199"/>
      <c r="O272" s="199"/>
      <c r="P272" s="199"/>
      <c r="Q272" s="199"/>
      <c r="R272" s="199"/>
      <c r="S272" s="199"/>
      <c r="T272" s="200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194" t="s">
        <v>154</v>
      </c>
      <c r="AU272" s="194" t="s">
        <v>82</v>
      </c>
      <c r="AV272" s="14" t="s">
        <v>82</v>
      </c>
      <c r="AW272" s="14" t="s">
        <v>33</v>
      </c>
      <c r="AX272" s="14" t="s">
        <v>72</v>
      </c>
      <c r="AY272" s="194" t="s">
        <v>143</v>
      </c>
    </row>
    <row r="273" spans="1:51" s="14" customFormat="1" ht="12">
      <c r="A273" s="14"/>
      <c r="B273" s="193"/>
      <c r="C273" s="14"/>
      <c r="D273" s="186" t="s">
        <v>154</v>
      </c>
      <c r="E273" s="194" t="s">
        <v>3</v>
      </c>
      <c r="F273" s="195" t="s">
        <v>339</v>
      </c>
      <c r="G273" s="14"/>
      <c r="H273" s="196">
        <v>-6.35</v>
      </c>
      <c r="I273" s="197"/>
      <c r="J273" s="14"/>
      <c r="K273" s="14"/>
      <c r="L273" s="193"/>
      <c r="M273" s="198"/>
      <c r="N273" s="199"/>
      <c r="O273" s="199"/>
      <c r="P273" s="199"/>
      <c r="Q273" s="199"/>
      <c r="R273" s="199"/>
      <c r="S273" s="199"/>
      <c r="T273" s="200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194" t="s">
        <v>154</v>
      </c>
      <c r="AU273" s="194" t="s">
        <v>82</v>
      </c>
      <c r="AV273" s="14" t="s">
        <v>82</v>
      </c>
      <c r="AW273" s="14" t="s">
        <v>33</v>
      </c>
      <c r="AX273" s="14" t="s">
        <v>72</v>
      </c>
      <c r="AY273" s="194" t="s">
        <v>143</v>
      </c>
    </row>
    <row r="274" spans="1:51" s="14" customFormat="1" ht="12">
      <c r="A274" s="14"/>
      <c r="B274" s="193"/>
      <c r="C274" s="14"/>
      <c r="D274" s="186" t="s">
        <v>154</v>
      </c>
      <c r="E274" s="194" t="s">
        <v>3</v>
      </c>
      <c r="F274" s="195" t="s">
        <v>340</v>
      </c>
      <c r="G274" s="14"/>
      <c r="H274" s="196">
        <v>-18.36</v>
      </c>
      <c r="I274" s="197"/>
      <c r="J274" s="14"/>
      <c r="K274" s="14"/>
      <c r="L274" s="193"/>
      <c r="M274" s="198"/>
      <c r="N274" s="199"/>
      <c r="O274" s="199"/>
      <c r="P274" s="199"/>
      <c r="Q274" s="199"/>
      <c r="R274" s="199"/>
      <c r="S274" s="199"/>
      <c r="T274" s="20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194" t="s">
        <v>154</v>
      </c>
      <c r="AU274" s="194" t="s">
        <v>82</v>
      </c>
      <c r="AV274" s="14" t="s">
        <v>82</v>
      </c>
      <c r="AW274" s="14" t="s">
        <v>33</v>
      </c>
      <c r="AX274" s="14" t="s">
        <v>72</v>
      </c>
      <c r="AY274" s="194" t="s">
        <v>143</v>
      </c>
    </row>
    <row r="275" spans="1:51" s="14" customFormat="1" ht="12">
      <c r="A275" s="14"/>
      <c r="B275" s="193"/>
      <c r="C275" s="14"/>
      <c r="D275" s="186" t="s">
        <v>154</v>
      </c>
      <c r="E275" s="194" t="s">
        <v>3</v>
      </c>
      <c r="F275" s="195" t="s">
        <v>341</v>
      </c>
      <c r="G275" s="14"/>
      <c r="H275" s="196">
        <v>-2.16</v>
      </c>
      <c r="I275" s="197"/>
      <c r="J275" s="14"/>
      <c r="K275" s="14"/>
      <c r="L275" s="193"/>
      <c r="M275" s="198"/>
      <c r="N275" s="199"/>
      <c r="O275" s="199"/>
      <c r="P275" s="199"/>
      <c r="Q275" s="199"/>
      <c r="R275" s="199"/>
      <c r="S275" s="199"/>
      <c r="T275" s="20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194" t="s">
        <v>154</v>
      </c>
      <c r="AU275" s="194" t="s">
        <v>82</v>
      </c>
      <c r="AV275" s="14" t="s">
        <v>82</v>
      </c>
      <c r="AW275" s="14" t="s">
        <v>33</v>
      </c>
      <c r="AX275" s="14" t="s">
        <v>72</v>
      </c>
      <c r="AY275" s="194" t="s">
        <v>143</v>
      </c>
    </row>
    <row r="276" spans="1:51" s="14" customFormat="1" ht="12">
      <c r="A276" s="14"/>
      <c r="B276" s="193"/>
      <c r="C276" s="14"/>
      <c r="D276" s="186" t="s">
        <v>154</v>
      </c>
      <c r="E276" s="194" t="s">
        <v>3</v>
      </c>
      <c r="F276" s="195" t="s">
        <v>335</v>
      </c>
      <c r="G276" s="14"/>
      <c r="H276" s="196">
        <v>-63.36</v>
      </c>
      <c r="I276" s="197"/>
      <c r="J276" s="14"/>
      <c r="K276" s="14"/>
      <c r="L276" s="193"/>
      <c r="M276" s="198"/>
      <c r="N276" s="199"/>
      <c r="O276" s="199"/>
      <c r="P276" s="199"/>
      <c r="Q276" s="199"/>
      <c r="R276" s="199"/>
      <c r="S276" s="199"/>
      <c r="T276" s="200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194" t="s">
        <v>154</v>
      </c>
      <c r="AU276" s="194" t="s">
        <v>82</v>
      </c>
      <c r="AV276" s="14" t="s">
        <v>82</v>
      </c>
      <c r="AW276" s="14" t="s">
        <v>33</v>
      </c>
      <c r="AX276" s="14" t="s">
        <v>72</v>
      </c>
      <c r="AY276" s="194" t="s">
        <v>143</v>
      </c>
    </row>
    <row r="277" spans="1:51" s="14" customFormat="1" ht="12">
      <c r="A277" s="14"/>
      <c r="B277" s="193"/>
      <c r="C277" s="14"/>
      <c r="D277" s="186" t="s">
        <v>154</v>
      </c>
      <c r="E277" s="194" t="s">
        <v>3</v>
      </c>
      <c r="F277" s="195" t="s">
        <v>342</v>
      </c>
      <c r="G277" s="14"/>
      <c r="H277" s="196">
        <v>-12.96</v>
      </c>
      <c r="I277" s="197"/>
      <c r="J277" s="14"/>
      <c r="K277" s="14"/>
      <c r="L277" s="193"/>
      <c r="M277" s="198"/>
      <c r="N277" s="199"/>
      <c r="O277" s="199"/>
      <c r="P277" s="199"/>
      <c r="Q277" s="199"/>
      <c r="R277" s="199"/>
      <c r="S277" s="199"/>
      <c r="T277" s="200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194" t="s">
        <v>154</v>
      </c>
      <c r="AU277" s="194" t="s">
        <v>82</v>
      </c>
      <c r="AV277" s="14" t="s">
        <v>82</v>
      </c>
      <c r="AW277" s="14" t="s">
        <v>33</v>
      </c>
      <c r="AX277" s="14" t="s">
        <v>72</v>
      </c>
      <c r="AY277" s="194" t="s">
        <v>143</v>
      </c>
    </row>
    <row r="278" spans="1:51" s="16" customFormat="1" ht="12">
      <c r="A278" s="16"/>
      <c r="B278" s="209"/>
      <c r="C278" s="16"/>
      <c r="D278" s="186" t="s">
        <v>154</v>
      </c>
      <c r="E278" s="210" t="s">
        <v>3</v>
      </c>
      <c r="F278" s="211" t="s">
        <v>330</v>
      </c>
      <c r="G278" s="16"/>
      <c r="H278" s="212">
        <v>497.962</v>
      </c>
      <c r="I278" s="213"/>
      <c r="J278" s="16"/>
      <c r="K278" s="16"/>
      <c r="L278" s="209"/>
      <c r="M278" s="214"/>
      <c r="N278" s="215"/>
      <c r="O278" s="215"/>
      <c r="P278" s="215"/>
      <c r="Q278" s="215"/>
      <c r="R278" s="215"/>
      <c r="S278" s="215"/>
      <c r="T278" s="2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T278" s="210" t="s">
        <v>154</v>
      </c>
      <c r="AU278" s="210" t="s">
        <v>82</v>
      </c>
      <c r="AV278" s="16" t="s">
        <v>161</v>
      </c>
      <c r="AW278" s="16" t="s">
        <v>33</v>
      </c>
      <c r="AX278" s="16" t="s">
        <v>72</v>
      </c>
      <c r="AY278" s="210" t="s">
        <v>143</v>
      </c>
    </row>
    <row r="279" spans="1:51" s="13" customFormat="1" ht="12">
      <c r="A279" s="13"/>
      <c r="B279" s="185"/>
      <c r="C279" s="13"/>
      <c r="D279" s="186" t="s">
        <v>154</v>
      </c>
      <c r="E279" s="187" t="s">
        <v>3</v>
      </c>
      <c r="F279" s="188" t="s">
        <v>358</v>
      </c>
      <c r="G279" s="13"/>
      <c r="H279" s="187" t="s">
        <v>3</v>
      </c>
      <c r="I279" s="189"/>
      <c r="J279" s="13"/>
      <c r="K279" s="13"/>
      <c r="L279" s="185"/>
      <c r="M279" s="190"/>
      <c r="N279" s="191"/>
      <c r="O279" s="191"/>
      <c r="P279" s="191"/>
      <c r="Q279" s="191"/>
      <c r="R279" s="191"/>
      <c r="S279" s="191"/>
      <c r="T279" s="19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187" t="s">
        <v>154</v>
      </c>
      <c r="AU279" s="187" t="s">
        <v>82</v>
      </c>
      <c r="AV279" s="13" t="s">
        <v>80</v>
      </c>
      <c r="AW279" s="13" t="s">
        <v>33</v>
      </c>
      <c r="AX279" s="13" t="s">
        <v>72</v>
      </c>
      <c r="AY279" s="187" t="s">
        <v>143</v>
      </c>
    </row>
    <row r="280" spans="1:51" s="14" customFormat="1" ht="12">
      <c r="A280" s="14"/>
      <c r="B280" s="193"/>
      <c r="C280" s="14"/>
      <c r="D280" s="186" t="s">
        <v>154</v>
      </c>
      <c r="E280" s="194" t="s">
        <v>3</v>
      </c>
      <c r="F280" s="195" t="s">
        <v>359</v>
      </c>
      <c r="G280" s="14"/>
      <c r="H280" s="196">
        <v>183.015</v>
      </c>
      <c r="I280" s="197"/>
      <c r="J280" s="14"/>
      <c r="K280" s="14"/>
      <c r="L280" s="193"/>
      <c r="M280" s="198"/>
      <c r="N280" s="199"/>
      <c r="O280" s="199"/>
      <c r="P280" s="199"/>
      <c r="Q280" s="199"/>
      <c r="R280" s="199"/>
      <c r="S280" s="199"/>
      <c r="T280" s="200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194" t="s">
        <v>154</v>
      </c>
      <c r="AU280" s="194" t="s">
        <v>82</v>
      </c>
      <c r="AV280" s="14" t="s">
        <v>82</v>
      </c>
      <c r="AW280" s="14" t="s">
        <v>33</v>
      </c>
      <c r="AX280" s="14" t="s">
        <v>72</v>
      </c>
      <c r="AY280" s="194" t="s">
        <v>143</v>
      </c>
    </row>
    <row r="281" spans="1:51" s="16" customFormat="1" ht="12">
      <c r="A281" s="16"/>
      <c r="B281" s="209"/>
      <c r="C281" s="16"/>
      <c r="D281" s="186" t="s">
        <v>154</v>
      </c>
      <c r="E281" s="210" t="s">
        <v>3</v>
      </c>
      <c r="F281" s="211" t="s">
        <v>330</v>
      </c>
      <c r="G281" s="16"/>
      <c r="H281" s="212">
        <v>183.015</v>
      </c>
      <c r="I281" s="213"/>
      <c r="J281" s="16"/>
      <c r="K281" s="16"/>
      <c r="L281" s="209"/>
      <c r="M281" s="214"/>
      <c r="N281" s="215"/>
      <c r="O281" s="215"/>
      <c r="P281" s="215"/>
      <c r="Q281" s="215"/>
      <c r="R281" s="215"/>
      <c r="S281" s="215"/>
      <c r="T281" s="2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T281" s="210" t="s">
        <v>154</v>
      </c>
      <c r="AU281" s="210" t="s">
        <v>82</v>
      </c>
      <c r="AV281" s="16" t="s">
        <v>161</v>
      </c>
      <c r="AW281" s="16" t="s">
        <v>33</v>
      </c>
      <c r="AX281" s="16" t="s">
        <v>72</v>
      </c>
      <c r="AY281" s="210" t="s">
        <v>143</v>
      </c>
    </row>
    <row r="282" spans="1:51" s="13" customFormat="1" ht="12">
      <c r="A282" s="13"/>
      <c r="B282" s="185"/>
      <c r="C282" s="13"/>
      <c r="D282" s="186" t="s">
        <v>154</v>
      </c>
      <c r="E282" s="187" t="s">
        <v>3</v>
      </c>
      <c r="F282" s="188" t="s">
        <v>360</v>
      </c>
      <c r="G282" s="13"/>
      <c r="H282" s="187" t="s">
        <v>3</v>
      </c>
      <c r="I282" s="189"/>
      <c r="J282" s="13"/>
      <c r="K282" s="13"/>
      <c r="L282" s="185"/>
      <c r="M282" s="190"/>
      <c r="N282" s="191"/>
      <c r="O282" s="191"/>
      <c r="P282" s="191"/>
      <c r="Q282" s="191"/>
      <c r="R282" s="191"/>
      <c r="S282" s="191"/>
      <c r="T282" s="19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187" t="s">
        <v>154</v>
      </c>
      <c r="AU282" s="187" t="s">
        <v>82</v>
      </c>
      <c r="AV282" s="13" t="s">
        <v>80</v>
      </c>
      <c r="AW282" s="13" t="s">
        <v>33</v>
      </c>
      <c r="AX282" s="13" t="s">
        <v>72</v>
      </c>
      <c r="AY282" s="187" t="s">
        <v>143</v>
      </c>
    </row>
    <row r="283" spans="1:51" s="14" customFormat="1" ht="12">
      <c r="A283" s="14"/>
      <c r="B283" s="193"/>
      <c r="C283" s="14"/>
      <c r="D283" s="186" t="s">
        <v>154</v>
      </c>
      <c r="E283" s="194" t="s">
        <v>3</v>
      </c>
      <c r="F283" s="195" t="s">
        <v>361</v>
      </c>
      <c r="G283" s="14"/>
      <c r="H283" s="196">
        <v>21.96</v>
      </c>
      <c r="I283" s="197"/>
      <c r="J283" s="14"/>
      <c r="K283" s="14"/>
      <c r="L283" s="193"/>
      <c r="M283" s="198"/>
      <c r="N283" s="199"/>
      <c r="O283" s="199"/>
      <c r="P283" s="199"/>
      <c r="Q283" s="199"/>
      <c r="R283" s="199"/>
      <c r="S283" s="199"/>
      <c r="T283" s="200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194" t="s">
        <v>154</v>
      </c>
      <c r="AU283" s="194" t="s">
        <v>82</v>
      </c>
      <c r="AV283" s="14" t="s">
        <v>82</v>
      </c>
      <c r="AW283" s="14" t="s">
        <v>33</v>
      </c>
      <c r="AX283" s="14" t="s">
        <v>72</v>
      </c>
      <c r="AY283" s="194" t="s">
        <v>143</v>
      </c>
    </row>
    <row r="284" spans="1:51" s="16" customFormat="1" ht="12">
      <c r="A284" s="16"/>
      <c r="B284" s="209"/>
      <c r="C284" s="16"/>
      <c r="D284" s="186" t="s">
        <v>154</v>
      </c>
      <c r="E284" s="210" t="s">
        <v>3</v>
      </c>
      <c r="F284" s="211" t="s">
        <v>330</v>
      </c>
      <c r="G284" s="16"/>
      <c r="H284" s="212">
        <v>21.96</v>
      </c>
      <c r="I284" s="213"/>
      <c r="J284" s="16"/>
      <c r="K284" s="16"/>
      <c r="L284" s="209"/>
      <c r="M284" s="214"/>
      <c r="N284" s="215"/>
      <c r="O284" s="215"/>
      <c r="P284" s="215"/>
      <c r="Q284" s="215"/>
      <c r="R284" s="215"/>
      <c r="S284" s="215"/>
      <c r="T284" s="2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T284" s="210" t="s">
        <v>154</v>
      </c>
      <c r="AU284" s="210" t="s">
        <v>82</v>
      </c>
      <c r="AV284" s="16" t="s">
        <v>161</v>
      </c>
      <c r="AW284" s="16" t="s">
        <v>33</v>
      </c>
      <c r="AX284" s="16" t="s">
        <v>72</v>
      </c>
      <c r="AY284" s="210" t="s">
        <v>143</v>
      </c>
    </row>
    <row r="285" spans="1:51" s="13" customFormat="1" ht="12">
      <c r="A285" s="13"/>
      <c r="B285" s="185"/>
      <c r="C285" s="13"/>
      <c r="D285" s="186" t="s">
        <v>154</v>
      </c>
      <c r="E285" s="187" t="s">
        <v>3</v>
      </c>
      <c r="F285" s="188" t="s">
        <v>362</v>
      </c>
      <c r="G285" s="13"/>
      <c r="H285" s="187" t="s">
        <v>3</v>
      </c>
      <c r="I285" s="189"/>
      <c r="J285" s="13"/>
      <c r="K285" s="13"/>
      <c r="L285" s="185"/>
      <c r="M285" s="190"/>
      <c r="N285" s="191"/>
      <c r="O285" s="191"/>
      <c r="P285" s="191"/>
      <c r="Q285" s="191"/>
      <c r="R285" s="191"/>
      <c r="S285" s="191"/>
      <c r="T285" s="19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87" t="s">
        <v>154</v>
      </c>
      <c r="AU285" s="187" t="s">
        <v>82</v>
      </c>
      <c r="AV285" s="13" t="s">
        <v>80</v>
      </c>
      <c r="AW285" s="13" t="s">
        <v>33</v>
      </c>
      <c r="AX285" s="13" t="s">
        <v>72</v>
      </c>
      <c r="AY285" s="187" t="s">
        <v>143</v>
      </c>
    </row>
    <row r="286" spans="1:51" s="14" customFormat="1" ht="12">
      <c r="A286" s="14"/>
      <c r="B286" s="193"/>
      <c r="C286" s="14"/>
      <c r="D286" s="186" t="s">
        <v>154</v>
      </c>
      <c r="E286" s="194" t="s">
        <v>3</v>
      </c>
      <c r="F286" s="195" t="s">
        <v>363</v>
      </c>
      <c r="G286" s="14"/>
      <c r="H286" s="196">
        <v>59.835</v>
      </c>
      <c r="I286" s="197"/>
      <c r="J286" s="14"/>
      <c r="K286" s="14"/>
      <c r="L286" s="193"/>
      <c r="M286" s="198"/>
      <c r="N286" s="199"/>
      <c r="O286" s="199"/>
      <c r="P286" s="199"/>
      <c r="Q286" s="199"/>
      <c r="R286" s="199"/>
      <c r="S286" s="199"/>
      <c r="T286" s="200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194" t="s">
        <v>154</v>
      </c>
      <c r="AU286" s="194" t="s">
        <v>82</v>
      </c>
      <c r="AV286" s="14" t="s">
        <v>82</v>
      </c>
      <c r="AW286" s="14" t="s">
        <v>33</v>
      </c>
      <c r="AX286" s="14" t="s">
        <v>72</v>
      </c>
      <c r="AY286" s="194" t="s">
        <v>143</v>
      </c>
    </row>
    <row r="287" spans="1:51" s="13" customFormat="1" ht="12">
      <c r="A287" s="13"/>
      <c r="B287" s="185"/>
      <c r="C287" s="13"/>
      <c r="D287" s="186" t="s">
        <v>154</v>
      </c>
      <c r="E287" s="187" t="s">
        <v>3</v>
      </c>
      <c r="F287" s="188" t="s">
        <v>364</v>
      </c>
      <c r="G287" s="13"/>
      <c r="H287" s="187" t="s">
        <v>3</v>
      </c>
      <c r="I287" s="189"/>
      <c r="J287" s="13"/>
      <c r="K287" s="13"/>
      <c r="L287" s="185"/>
      <c r="M287" s="190"/>
      <c r="N287" s="191"/>
      <c r="O287" s="191"/>
      <c r="P287" s="191"/>
      <c r="Q287" s="191"/>
      <c r="R287" s="191"/>
      <c r="S287" s="191"/>
      <c r="T287" s="19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87" t="s">
        <v>154</v>
      </c>
      <c r="AU287" s="187" t="s">
        <v>82</v>
      </c>
      <c r="AV287" s="13" t="s">
        <v>80</v>
      </c>
      <c r="AW287" s="13" t="s">
        <v>33</v>
      </c>
      <c r="AX287" s="13" t="s">
        <v>72</v>
      </c>
      <c r="AY287" s="187" t="s">
        <v>143</v>
      </c>
    </row>
    <row r="288" spans="1:51" s="14" customFormat="1" ht="12">
      <c r="A288" s="14"/>
      <c r="B288" s="193"/>
      <c r="C288" s="14"/>
      <c r="D288" s="186" t="s">
        <v>154</v>
      </c>
      <c r="E288" s="194" t="s">
        <v>3</v>
      </c>
      <c r="F288" s="195" t="s">
        <v>365</v>
      </c>
      <c r="G288" s="14"/>
      <c r="H288" s="196">
        <v>11.05</v>
      </c>
      <c r="I288" s="197"/>
      <c r="J288" s="14"/>
      <c r="K288" s="14"/>
      <c r="L288" s="193"/>
      <c r="M288" s="198"/>
      <c r="N288" s="199"/>
      <c r="O288" s="199"/>
      <c r="P288" s="199"/>
      <c r="Q288" s="199"/>
      <c r="R288" s="199"/>
      <c r="S288" s="199"/>
      <c r="T288" s="200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194" t="s">
        <v>154</v>
      </c>
      <c r="AU288" s="194" t="s">
        <v>82</v>
      </c>
      <c r="AV288" s="14" t="s">
        <v>82</v>
      </c>
      <c r="AW288" s="14" t="s">
        <v>33</v>
      </c>
      <c r="AX288" s="14" t="s">
        <v>72</v>
      </c>
      <c r="AY288" s="194" t="s">
        <v>143</v>
      </c>
    </row>
    <row r="289" spans="1:51" s="15" customFormat="1" ht="12">
      <c r="A289" s="15"/>
      <c r="B289" s="201"/>
      <c r="C289" s="15"/>
      <c r="D289" s="186" t="s">
        <v>154</v>
      </c>
      <c r="E289" s="202" t="s">
        <v>3</v>
      </c>
      <c r="F289" s="203" t="s">
        <v>172</v>
      </c>
      <c r="G289" s="15"/>
      <c r="H289" s="204">
        <v>1055.7</v>
      </c>
      <c r="I289" s="205"/>
      <c r="J289" s="15"/>
      <c r="K289" s="15"/>
      <c r="L289" s="201"/>
      <c r="M289" s="206"/>
      <c r="N289" s="207"/>
      <c r="O289" s="207"/>
      <c r="P289" s="207"/>
      <c r="Q289" s="207"/>
      <c r="R289" s="207"/>
      <c r="S289" s="207"/>
      <c r="T289" s="208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02" t="s">
        <v>154</v>
      </c>
      <c r="AU289" s="202" t="s">
        <v>82</v>
      </c>
      <c r="AV289" s="15" t="s">
        <v>150</v>
      </c>
      <c r="AW289" s="15" t="s">
        <v>33</v>
      </c>
      <c r="AX289" s="15" t="s">
        <v>80</v>
      </c>
      <c r="AY289" s="202" t="s">
        <v>143</v>
      </c>
    </row>
    <row r="290" spans="1:65" s="2" customFormat="1" ht="24.15" customHeight="1">
      <c r="A290" s="39"/>
      <c r="B290" s="166"/>
      <c r="C290" s="167" t="s">
        <v>366</v>
      </c>
      <c r="D290" s="167" t="s">
        <v>145</v>
      </c>
      <c r="E290" s="168" t="s">
        <v>367</v>
      </c>
      <c r="F290" s="169" t="s">
        <v>368</v>
      </c>
      <c r="G290" s="170" t="s">
        <v>227</v>
      </c>
      <c r="H290" s="171">
        <v>81.66</v>
      </c>
      <c r="I290" s="172"/>
      <c r="J290" s="173">
        <f>ROUND(I290*H290,2)</f>
        <v>0</v>
      </c>
      <c r="K290" s="169" t="s">
        <v>149</v>
      </c>
      <c r="L290" s="40"/>
      <c r="M290" s="174" t="s">
        <v>3</v>
      </c>
      <c r="N290" s="175" t="s">
        <v>43</v>
      </c>
      <c r="O290" s="73"/>
      <c r="P290" s="176">
        <f>O290*H290</f>
        <v>0</v>
      </c>
      <c r="Q290" s="176">
        <v>0</v>
      </c>
      <c r="R290" s="176">
        <f>Q290*H290</f>
        <v>0</v>
      </c>
      <c r="S290" s="176">
        <v>0</v>
      </c>
      <c r="T290" s="177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178" t="s">
        <v>150</v>
      </c>
      <c r="AT290" s="178" t="s">
        <v>145</v>
      </c>
      <c r="AU290" s="178" t="s">
        <v>82</v>
      </c>
      <c r="AY290" s="20" t="s">
        <v>143</v>
      </c>
      <c r="BE290" s="179">
        <f>IF(N290="základní",J290,0)</f>
        <v>0</v>
      </c>
      <c r="BF290" s="179">
        <f>IF(N290="snížená",J290,0)</f>
        <v>0</v>
      </c>
      <c r="BG290" s="179">
        <f>IF(N290="zákl. přenesená",J290,0)</f>
        <v>0</v>
      </c>
      <c r="BH290" s="179">
        <f>IF(N290="sníž. přenesená",J290,0)</f>
        <v>0</v>
      </c>
      <c r="BI290" s="179">
        <f>IF(N290="nulová",J290,0)</f>
        <v>0</v>
      </c>
      <c r="BJ290" s="20" t="s">
        <v>80</v>
      </c>
      <c r="BK290" s="179">
        <f>ROUND(I290*H290,2)</f>
        <v>0</v>
      </c>
      <c r="BL290" s="20" t="s">
        <v>150</v>
      </c>
      <c r="BM290" s="178" t="s">
        <v>369</v>
      </c>
    </row>
    <row r="291" spans="1:47" s="2" customFormat="1" ht="12">
      <c r="A291" s="39"/>
      <c r="B291" s="40"/>
      <c r="C291" s="39"/>
      <c r="D291" s="180" t="s">
        <v>152</v>
      </c>
      <c r="E291" s="39"/>
      <c r="F291" s="181" t="s">
        <v>370</v>
      </c>
      <c r="G291" s="39"/>
      <c r="H291" s="39"/>
      <c r="I291" s="182"/>
      <c r="J291" s="39"/>
      <c r="K291" s="39"/>
      <c r="L291" s="40"/>
      <c r="M291" s="183"/>
      <c r="N291" s="184"/>
      <c r="O291" s="73"/>
      <c r="P291" s="73"/>
      <c r="Q291" s="73"/>
      <c r="R291" s="73"/>
      <c r="S291" s="73"/>
      <c r="T291" s="74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20" t="s">
        <v>152</v>
      </c>
      <c r="AU291" s="20" t="s">
        <v>82</v>
      </c>
    </row>
    <row r="292" spans="1:51" s="14" customFormat="1" ht="12">
      <c r="A292" s="14"/>
      <c r="B292" s="193"/>
      <c r="C292" s="14"/>
      <c r="D292" s="186" t="s">
        <v>154</v>
      </c>
      <c r="E292" s="194" t="s">
        <v>3</v>
      </c>
      <c r="F292" s="195" t="s">
        <v>371</v>
      </c>
      <c r="G292" s="14"/>
      <c r="H292" s="196">
        <v>81.66</v>
      </c>
      <c r="I292" s="197"/>
      <c r="J292" s="14"/>
      <c r="K292" s="14"/>
      <c r="L292" s="193"/>
      <c r="M292" s="198"/>
      <c r="N292" s="199"/>
      <c r="O292" s="199"/>
      <c r="P292" s="199"/>
      <c r="Q292" s="199"/>
      <c r="R292" s="199"/>
      <c r="S292" s="199"/>
      <c r="T292" s="200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194" t="s">
        <v>154</v>
      </c>
      <c r="AU292" s="194" t="s">
        <v>82</v>
      </c>
      <c r="AV292" s="14" t="s">
        <v>82</v>
      </c>
      <c r="AW292" s="14" t="s">
        <v>33</v>
      </c>
      <c r="AX292" s="14" t="s">
        <v>80</v>
      </c>
      <c r="AY292" s="194" t="s">
        <v>143</v>
      </c>
    </row>
    <row r="293" spans="1:65" s="2" customFormat="1" ht="16.5" customHeight="1">
      <c r="A293" s="39"/>
      <c r="B293" s="166"/>
      <c r="C293" s="217" t="s">
        <v>372</v>
      </c>
      <c r="D293" s="217" t="s">
        <v>345</v>
      </c>
      <c r="E293" s="218" t="s">
        <v>373</v>
      </c>
      <c r="F293" s="219" t="s">
        <v>374</v>
      </c>
      <c r="G293" s="220" t="s">
        <v>227</v>
      </c>
      <c r="H293" s="221">
        <v>85.743</v>
      </c>
      <c r="I293" s="222"/>
      <c r="J293" s="223">
        <f>ROUND(I293*H293,2)</f>
        <v>0</v>
      </c>
      <c r="K293" s="219" t="s">
        <v>149</v>
      </c>
      <c r="L293" s="224"/>
      <c r="M293" s="225" t="s">
        <v>3</v>
      </c>
      <c r="N293" s="226" t="s">
        <v>43</v>
      </c>
      <c r="O293" s="73"/>
      <c r="P293" s="176">
        <f>O293*H293</f>
        <v>0</v>
      </c>
      <c r="Q293" s="176">
        <v>0.0001</v>
      </c>
      <c r="R293" s="176">
        <f>Q293*H293</f>
        <v>0.0085743</v>
      </c>
      <c r="S293" s="176">
        <v>0</v>
      </c>
      <c r="T293" s="177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178" t="s">
        <v>201</v>
      </c>
      <c r="AT293" s="178" t="s">
        <v>345</v>
      </c>
      <c r="AU293" s="178" t="s">
        <v>82</v>
      </c>
      <c r="AY293" s="20" t="s">
        <v>143</v>
      </c>
      <c r="BE293" s="179">
        <f>IF(N293="základní",J293,0)</f>
        <v>0</v>
      </c>
      <c r="BF293" s="179">
        <f>IF(N293="snížená",J293,0)</f>
        <v>0</v>
      </c>
      <c r="BG293" s="179">
        <f>IF(N293="zákl. přenesená",J293,0)</f>
        <v>0</v>
      </c>
      <c r="BH293" s="179">
        <f>IF(N293="sníž. přenesená",J293,0)</f>
        <v>0</v>
      </c>
      <c r="BI293" s="179">
        <f>IF(N293="nulová",J293,0)</f>
        <v>0</v>
      </c>
      <c r="BJ293" s="20" t="s">
        <v>80</v>
      </c>
      <c r="BK293" s="179">
        <f>ROUND(I293*H293,2)</f>
        <v>0</v>
      </c>
      <c r="BL293" s="20" t="s">
        <v>150</v>
      </c>
      <c r="BM293" s="178" t="s">
        <v>375</v>
      </c>
    </row>
    <row r="294" spans="1:51" s="14" customFormat="1" ht="12">
      <c r="A294" s="14"/>
      <c r="B294" s="193"/>
      <c r="C294" s="14"/>
      <c r="D294" s="186" t="s">
        <v>154</v>
      </c>
      <c r="E294" s="14"/>
      <c r="F294" s="195" t="s">
        <v>376</v>
      </c>
      <c r="G294" s="14"/>
      <c r="H294" s="196">
        <v>85.743</v>
      </c>
      <c r="I294" s="197"/>
      <c r="J294" s="14"/>
      <c r="K294" s="14"/>
      <c r="L294" s="193"/>
      <c r="M294" s="198"/>
      <c r="N294" s="199"/>
      <c r="O294" s="199"/>
      <c r="P294" s="199"/>
      <c r="Q294" s="199"/>
      <c r="R294" s="199"/>
      <c r="S294" s="199"/>
      <c r="T294" s="200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194" t="s">
        <v>154</v>
      </c>
      <c r="AU294" s="194" t="s">
        <v>82</v>
      </c>
      <c r="AV294" s="14" t="s">
        <v>82</v>
      </c>
      <c r="AW294" s="14" t="s">
        <v>4</v>
      </c>
      <c r="AX294" s="14" t="s">
        <v>80</v>
      </c>
      <c r="AY294" s="194" t="s">
        <v>143</v>
      </c>
    </row>
    <row r="295" spans="1:65" s="2" customFormat="1" ht="24.15" customHeight="1">
      <c r="A295" s="39"/>
      <c r="B295" s="166"/>
      <c r="C295" s="167" t="s">
        <v>377</v>
      </c>
      <c r="D295" s="167" t="s">
        <v>145</v>
      </c>
      <c r="E295" s="168" t="s">
        <v>378</v>
      </c>
      <c r="F295" s="169" t="s">
        <v>379</v>
      </c>
      <c r="G295" s="170" t="s">
        <v>227</v>
      </c>
      <c r="H295" s="171">
        <v>554.62</v>
      </c>
      <c r="I295" s="172"/>
      <c r="J295" s="173">
        <f>ROUND(I295*H295,2)</f>
        <v>0</v>
      </c>
      <c r="K295" s="169" t="s">
        <v>149</v>
      </c>
      <c r="L295" s="40"/>
      <c r="M295" s="174" t="s">
        <v>3</v>
      </c>
      <c r="N295" s="175" t="s">
        <v>43</v>
      </c>
      <c r="O295" s="73"/>
      <c r="P295" s="176">
        <f>O295*H295</f>
        <v>0</v>
      </c>
      <c r="Q295" s="176">
        <v>0</v>
      </c>
      <c r="R295" s="176">
        <f>Q295*H295</f>
        <v>0</v>
      </c>
      <c r="S295" s="176">
        <v>0</v>
      </c>
      <c r="T295" s="177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178" t="s">
        <v>150</v>
      </c>
      <c r="AT295" s="178" t="s">
        <v>145</v>
      </c>
      <c r="AU295" s="178" t="s">
        <v>82</v>
      </c>
      <c r="AY295" s="20" t="s">
        <v>143</v>
      </c>
      <c r="BE295" s="179">
        <f>IF(N295="základní",J295,0)</f>
        <v>0</v>
      </c>
      <c r="BF295" s="179">
        <f>IF(N295="snížená",J295,0)</f>
        <v>0</v>
      </c>
      <c r="BG295" s="179">
        <f>IF(N295="zákl. přenesená",J295,0)</f>
        <v>0</v>
      </c>
      <c r="BH295" s="179">
        <f>IF(N295="sníž. přenesená",J295,0)</f>
        <v>0</v>
      </c>
      <c r="BI295" s="179">
        <f>IF(N295="nulová",J295,0)</f>
        <v>0</v>
      </c>
      <c r="BJ295" s="20" t="s">
        <v>80</v>
      </c>
      <c r="BK295" s="179">
        <f>ROUND(I295*H295,2)</f>
        <v>0</v>
      </c>
      <c r="BL295" s="20" t="s">
        <v>150</v>
      </c>
      <c r="BM295" s="178" t="s">
        <v>380</v>
      </c>
    </row>
    <row r="296" spans="1:47" s="2" customFormat="1" ht="12">
      <c r="A296" s="39"/>
      <c r="B296" s="40"/>
      <c r="C296" s="39"/>
      <c r="D296" s="180" t="s">
        <v>152</v>
      </c>
      <c r="E296" s="39"/>
      <c r="F296" s="181" t="s">
        <v>381</v>
      </c>
      <c r="G296" s="39"/>
      <c r="H296" s="39"/>
      <c r="I296" s="182"/>
      <c r="J296" s="39"/>
      <c r="K296" s="39"/>
      <c r="L296" s="40"/>
      <c r="M296" s="183"/>
      <c r="N296" s="184"/>
      <c r="O296" s="73"/>
      <c r="P296" s="73"/>
      <c r="Q296" s="73"/>
      <c r="R296" s="73"/>
      <c r="S296" s="73"/>
      <c r="T296" s="74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20" t="s">
        <v>152</v>
      </c>
      <c r="AU296" s="20" t="s">
        <v>82</v>
      </c>
    </row>
    <row r="297" spans="1:51" s="13" customFormat="1" ht="12">
      <c r="A297" s="13"/>
      <c r="B297" s="185"/>
      <c r="C297" s="13"/>
      <c r="D297" s="186" t="s">
        <v>154</v>
      </c>
      <c r="E297" s="187" t="s">
        <v>3</v>
      </c>
      <c r="F297" s="188" t="s">
        <v>382</v>
      </c>
      <c r="G297" s="13"/>
      <c r="H297" s="187" t="s">
        <v>3</v>
      </c>
      <c r="I297" s="189"/>
      <c r="J297" s="13"/>
      <c r="K297" s="13"/>
      <c r="L297" s="185"/>
      <c r="M297" s="190"/>
      <c r="N297" s="191"/>
      <c r="O297" s="191"/>
      <c r="P297" s="191"/>
      <c r="Q297" s="191"/>
      <c r="R297" s="191"/>
      <c r="S297" s="191"/>
      <c r="T297" s="19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187" t="s">
        <v>154</v>
      </c>
      <c r="AU297" s="187" t="s">
        <v>82</v>
      </c>
      <c r="AV297" s="13" t="s">
        <v>80</v>
      </c>
      <c r="AW297" s="13" t="s">
        <v>33</v>
      </c>
      <c r="AX297" s="13" t="s">
        <v>72</v>
      </c>
      <c r="AY297" s="187" t="s">
        <v>143</v>
      </c>
    </row>
    <row r="298" spans="1:51" s="14" customFormat="1" ht="12">
      <c r="A298" s="14"/>
      <c r="B298" s="193"/>
      <c r="C298" s="14"/>
      <c r="D298" s="186" t="s">
        <v>154</v>
      </c>
      <c r="E298" s="194" t="s">
        <v>3</v>
      </c>
      <c r="F298" s="195" t="s">
        <v>383</v>
      </c>
      <c r="G298" s="14"/>
      <c r="H298" s="196">
        <v>35.32</v>
      </c>
      <c r="I298" s="197"/>
      <c r="J298" s="14"/>
      <c r="K298" s="14"/>
      <c r="L298" s="193"/>
      <c r="M298" s="198"/>
      <c r="N298" s="199"/>
      <c r="O298" s="199"/>
      <c r="P298" s="199"/>
      <c r="Q298" s="199"/>
      <c r="R298" s="199"/>
      <c r="S298" s="199"/>
      <c r="T298" s="200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194" t="s">
        <v>154</v>
      </c>
      <c r="AU298" s="194" t="s">
        <v>82</v>
      </c>
      <c r="AV298" s="14" t="s">
        <v>82</v>
      </c>
      <c r="AW298" s="14" t="s">
        <v>33</v>
      </c>
      <c r="AX298" s="14" t="s">
        <v>72</v>
      </c>
      <c r="AY298" s="194" t="s">
        <v>143</v>
      </c>
    </row>
    <row r="299" spans="1:51" s="13" customFormat="1" ht="12">
      <c r="A299" s="13"/>
      <c r="B299" s="185"/>
      <c r="C299" s="13"/>
      <c r="D299" s="186" t="s">
        <v>154</v>
      </c>
      <c r="E299" s="187" t="s">
        <v>3</v>
      </c>
      <c r="F299" s="188" t="s">
        <v>384</v>
      </c>
      <c r="G299" s="13"/>
      <c r="H299" s="187" t="s">
        <v>3</v>
      </c>
      <c r="I299" s="189"/>
      <c r="J299" s="13"/>
      <c r="K299" s="13"/>
      <c r="L299" s="185"/>
      <c r="M299" s="190"/>
      <c r="N299" s="191"/>
      <c r="O299" s="191"/>
      <c r="P299" s="191"/>
      <c r="Q299" s="191"/>
      <c r="R299" s="191"/>
      <c r="S299" s="191"/>
      <c r="T299" s="19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87" t="s">
        <v>154</v>
      </c>
      <c r="AU299" s="187" t="s">
        <v>82</v>
      </c>
      <c r="AV299" s="13" t="s">
        <v>80</v>
      </c>
      <c r="AW299" s="13" t="s">
        <v>33</v>
      </c>
      <c r="AX299" s="13" t="s">
        <v>72</v>
      </c>
      <c r="AY299" s="187" t="s">
        <v>143</v>
      </c>
    </row>
    <row r="300" spans="1:51" s="14" customFormat="1" ht="12">
      <c r="A300" s="14"/>
      <c r="B300" s="193"/>
      <c r="C300" s="14"/>
      <c r="D300" s="186" t="s">
        <v>154</v>
      </c>
      <c r="E300" s="194" t="s">
        <v>3</v>
      </c>
      <c r="F300" s="195" t="s">
        <v>313</v>
      </c>
      <c r="G300" s="14"/>
      <c r="H300" s="196">
        <v>18</v>
      </c>
      <c r="I300" s="197"/>
      <c r="J300" s="14"/>
      <c r="K300" s="14"/>
      <c r="L300" s="193"/>
      <c r="M300" s="198"/>
      <c r="N300" s="199"/>
      <c r="O300" s="199"/>
      <c r="P300" s="199"/>
      <c r="Q300" s="199"/>
      <c r="R300" s="199"/>
      <c r="S300" s="199"/>
      <c r="T300" s="200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194" t="s">
        <v>154</v>
      </c>
      <c r="AU300" s="194" t="s">
        <v>82</v>
      </c>
      <c r="AV300" s="14" t="s">
        <v>82</v>
      </c>
      <c r="AW300" s="14" t="s">
        <v>33</v>
      </c>
      <c r="AX300" s="14" t="s">
        <v>72</v>
      </c>
      <c r="AY300" s="194" t="s">
        <v>143</v>
      </c>
    </row>
    <row r="301" spans="1:51" s="14" customFormat="1" ht="12">
      <c r="A301" s="14"/>
      <c r="B301" s="193"/>
      <c r="C301" s="14"/>
      <c r="D301" s="186" t="s">
        <v>154</v>
      </c>
      <c r="E301" s="194" t="s">
        <v>3</v>
      </c>
      <c r="F301" s="195" t="s">
        <v>314</v>
      </c>
      <c r="G301" s="14"/>
      <c r="H301" s="196">
        <v>168</v>
      </c>
      <c r="I301" s="197"/>
      <c r="J301" s="14"/>
      <c r="K301" s="14"/>
      <c r="L301" s="193"/>
      <c r="M301" s="198"/>
      <c r="N301" s="199"/>
      <c r="O301" s="199"/>
      <c r="P301" s="199"/>
      <c r="Q301" s="199"/>
      <c r="R301" s="199"/>
      <c r="S301" s="199"/>
      <c r="T301" s="200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194" t="s">
        <v>154</v>
      </c>
      <c r="AU301" s="194" t="s">
        <v>82</v>
      </c>
      <c r="AV301" s="14" t="s">
        <v>82</v>
      </c>
      <c r="AW301" s="14" t="s">
        <v>33</v>
      </c>
      <c r="AX301" s="14" t="s">
        <v>72</v>
      </c>
      <c r="AY301" s="194" t="s">
        <v>143</v>
      </c>
    </row>
    <row r="302" spans="1:51" s="14" customFormat="1" ht="12">
      <c r="A302" s="14"/>
      <c r="B302" s="193"/>
      <c r="C302" s="14"/>
      <c r="D302" s="186" t="s">
        <v>154</v>
      </c>
      <c r="E302" s="194" t="s">
        <v>3</v>
      </c>
      <c r="F302" s="195" t="s">
        <v>315</v>
      </c>
      <c r="G302" s="14"/>
      <c r="H302" s="196">
        <v>52.8</v>
      </c>
      <c r="I302" s="197"/>
      <c r="J302" s="14"/>
      <c r="K302" s="14"/>
      <c r="L302" s="193"/>
      <c r="M302" s="198"/>
      <c r="N302" s="199"/>
      <c r="O302" s="199"/>
      <c r="P302" s="199"/>
      <c r="Q302" s="199"/>
      <c r="R302" s="199"/>
      <c r="S302" s="199"/>
      <c r="T302" s="200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194" t="s">
        <v>154</v>
      </c>
      <c r="AU302" s="194" t="s">
        <v>82</v>
      </c>
      <c r="AV302" s="14" t="s">
        <v>82</v>
      </c>
      <c r="AW302" s="14" t="s">
        <v>33</v>
      </c>
      <c r="AX302" s="14" t="s">
        <v>72</v>
      </c>
      <c r="AY302" s="194" t="s">
        <v>143</v>
      </c>
    </row>
    <row r="303" spans="1:51" s="14" customFormat="1" ht="12">
      <c r="A303" s="14"/>
      <c r="B303" s="193"/>
      <c r="C303" s="14"/>
      <c r="D303" s="186" t="s">
        <v>154</v>
      </c>
      <c r="E303" s="194" t="s">
        <v>3</v>
      </c>
      <c r="F303" s="195" t="s">
        <v>316</v>
      </c>
      <c r="G303" s="14"/>
      <c r="H303" s="196">
        <v>14.4</v>
      </c>
      <c r="I303" s="197"/>
      <c r="J303" s="14"/>
      <c r="K303" s="14"/>
      <c r="L303" s="193"/>
      <c r="M303" s="198"/>
      <c r="N303" s="199"/>
      <c r="O303" s="199"/>
      <c r="P303" s="199"/>
      <c r="Q303" s="199"/>
      <c r="R303" s="199"/>
      <c r="S303" s="199"/>
      <c r="T303" s="200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194" t="s">
        <v>154</v>
      </c>
      <c r="AU303" s="194" t="s">
        <v>82</v>
      </c>
      <c r="AV303" s="14" t="s">
        <v>82</v>
      </c>
      <c r="AW303" s="14" t="s">
        <v>33</v>
      </c>
      <c r="AX303" s="14" t="s">
        <v>72</v>
      </c>
      <c r="AY303" s="194" t="s">
        <v>143</v>
      </c>
    </row>
    <row r="304" spans="1:51" s="14" customFormat="1" ht="12">
      <c r="A304" s="14"/>
      <c r="B304" s="193"/>
      <c r="C304" s="14"/>
      <c r="D304" s="186" t="s">
        <v>154</v>
      </c>
      <c r="E304" s="194" t="s">
        <v>3</v>
      </c>
      <c r="F304" s="195" t="s">
        <v>317</v>
      </c>
      <c r="G304" s="14"/>
      <c r="H304" s="196">
        <v>240</v>
      </c>
      <c r="I304" s="197"/>
      <c r="J304" s="14"/>
      <c r="K304" s="14"/>
      <c r="L304" s="193"/>
      <c r="M304" s="198"/>
      <c r="N304" s="199"/>
      <c r="O304" s="199"/>
      <c r="P304" s="199"/>
      <c r="Q304" s="199"/>
      <c r="R304" s="199"/>
      <c r="S304" s="199"/>
      <c r="T304" s="200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194" t="s">
        <v>154</v>
      </c>
      <c r="AU304" s="194" t="s">
        <v>82</v>
      </c>
      <c r="AV304" s="14" t="s">
        <v>82</v>
      </c>
      <c r="AW304" s="14" t="s">
        <v>33</v>
      </c>
      <c r="AX304" s="14" t="s">
        <v>72</v>
      </c>
      <c r="AY304" s="194" t="s">
        <v>143</v>
      </c>
    </row>
    <row r="305" spans="1:51" s="14" customFormat="1" ht="12">
      <c r="A305" s="14"/>
      <c r="B305" s="193"/>
      <c r="C305" s="14"/>
      <c r="D305" s="186" t="s">
        <v>154</v>
      </c>
      <c r="E305" s="194" t="s">
        <v>3</v>
      </c>
      <c r="F305" s="195" t="s">
        <v>318</v>
      </c>
      <c r="G305" s="14"/>
      <c r="H305" s="196">
        <v>18.6</v>
      </c>
      <c r="I305" s="197"/>
      <c r="J305" s="14"/>
      <c r="K305" s="14"/>
      <c r="L305" s="193"/>
      <c r="M305" s="198"/>
      <c r="N305" s="199"/>
      <c r="O305" s="199"/>
      <c r="P305" s="199"/>
      <c r="Q305" s="199"/>
      <c r="R305" s="199"/>
      <c r="S305" s="199"/>
      <c r="T305" s="20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194" t="s">
        <v>154</v>
      </c>
      <c r="AU305" s="194" t="s">
        <v>82</v>
      </c>
      <c r="AV305" s="14" t="s">
        <v>82</v>
      </c>
      <c r="AW305" s="14" t="s">
        <v>33</v>
      </c>
      <c r="AX305" s="14" t="s">
        <v>72</v>
      </c>
      <c r="AY305" s="194" t="s">
        <v>143</v>
      </c>
    </row>
    <row r="306" spans="1:51" s="14" customFormat="1" ht="12">
      <c r="A306" s="14"/>
      <c r="B306" s="193"/>
      <c r="C306" s="14"/>
      <c r="D306" s="186" t="s">
        <v>154</v>
      </c>
      <c r="E306" s="194" t="s">
        <v>3</v>
      </c>
      <c r="F306" s="195" t="s">
        <v>319</v>
      </c>
      <c r="G306" s="14"/>
      <c r="H306" s="196">
        <v>7.5</v>
      </c>
      <c r="I306" s="197"/>
      <c r="J306" s="14"/>
      <c r="K306" s="14"/>
      <c r="L306" s="193"/>
      <c r="M306" s="198"/>
      <c r="N306" s="199"/>
      <c r="O306" s="199"/>
      <c r="P306" s="199"/>
      <c r="Q306" s="199"/>
      <c r="R306" s="199"/>
      <c r="S306" s="199"/>
      <c r="T306" s="200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194" t="s">
        <v>154</v>
      </c>
      <c r="AU306" s="194" t="s">
        <v>82</v>
      </c>
      <c r="AV306" s="14" t="s">
        <v>82</v>
      </c>
      <c r="AW306" s="14" t="s">
        <v>33</v>
      </c>
      <c r="AX306" s="14" t="s">
        <v>72</v>
      </c>
      <c r="AY306" s="194" t="s">
        <v>143</v>
      </c>
    </row>
    <row r="307" spans="1:51" s="15" customFormat="1" ht="12">
      <c r="A307" s="15"/>
      <c r="B307" s="201"/>
      <c r="C307" s="15"/>
      <c r="D307" s="186" t="s">
        <v>154</v>
      </c>
      <c r="E307" s="202" t="s">
        <v>3</v>
      </c>
      <c r="F307" s="203" t="s">
        <v>172</v>
      </c>
      <c r="G307" s="15"/>
      <c r="H307" s="204">
        <v>554.62</v>
      </c>
      <c r="I307" s="205"/>
      <c r="J307" s="15"/>
      <c r="K307" s="15"/>
      <c r="L307" s="201"/>
      <c r="M307" s="206"/>
      <c r="N307" s="207"/>
      <c r="O307" s="207"/>
      <c r="P307" s="207"/>
      <c r="Q307" s="207"/>
      <c r="R307" s="207"/>
      <c r="S307" s="207"/>
      <c r="T307" s="208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02" t="s">
        <v>154</v>
      </c>
      <c r="AU307" s="202" t="s">
        <v>82</v>
      </c>
      <c r="AV307" s="15" t="s">
        <v>150</v>
      </c>
      <c r="AW307" s="15" t="s">
        <v>33</v>
      </c>
      <c r="AX307" s="15" t="s">
        <v>80</v>
      </c>
      <c r="AY307" s="202" t="s">
        <v>143</v>
      </c>
    </row>
    <row r="308" spans="1:65" s="2" customFormat="1" ht="16.5" customHeight="1">
      <c r="A308" s="39"/>
      <c r="B308" s="166"/>
      <c r="C308" s="217" t="s">
        <v>385</v>
      </c>
      <c r="D308" s="217" t="s">
        <v>345</v>
      </c>
      <c r="E308" s="218" t="s">
        <v>386</v>
      </c>
      <c r="F308" s="219" t="s">
        <v>387</v>
      </c>
      <c r="G308" s="220" t="s">
        <v>227</v>
      </c>
      <c r="H308" s="221">
        <v>582.351</v>
      </c>
      <c r="I308" s="222"/>
      <c r="J308" s="223">
        <f>ROUND(I308*H308,2)</f>
        <v>0</v>
      </c>
      <c r="K308" s="219" t="s">
        <v>149</v>
      </c>
      <c r="L308" s="224"/>
      <c r="M308" s="225" t="s">
        <v>3</v>
      </c>
      <c r="N308" s="226" t="s">
        <v>43</v>
      </c>
      <c r="O308" s="73"/>
      <c r="P308" s="176">
        <f>O308*H308</f>
        <v>0</v>
      </c>
      <c r="Q308" s="176">
        <v>0.0001</v>
      </c>
      <c r="R308" s="176">
        <f>Q308*H308</f>
        <v>0.058235100000000005</v>
      </c>
      <c r="S308" s="176">
        <v>0</v>
      </c>
      <c r="T308" s="177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178" t="s">
        <v>201</v>
      </c>
      <c r="AT308" s="178" t="s">
        <v>345</v>
      </c>
      <c r="AU308" s="178" t="s">
        <v>82</v>
      </c>
      <c r="AY308" s="20" t="s">
        <v>143</v>
      </c>
      <c r="BE308" s="179">
        <f>IF(N308="základní",J308,0)</f>
        <v>0</v>
      </c>
      <c r="BF308" s="179">
        <f>IF(N308="snížená",J308,0)</f>
        <v>0</v>
      </c>
      <c r="BG308" s="179">
        <f>IF(N308="zákl. přenesená",J308,0)</f>
        <v>0</v>
      </c>
      <c r="BH308" s="179">
        <f>IF(N308="sníž. přenesená",J308,0)</f>
        <v>0</v>
      </c>
      <c r="BI308" s="179">
        <f>IF(N308="nulová",J308,0)</f>
        <v>0</v>
      </c>
      <c r="BJ308" s="20" t="s">
        <v>80</v>
      </c>
      <c r="BK308" s="179">
        <f>ROUND(I308*H308,2)</f>
        <v>0</v>
      </c>
      <c r="BL308" s="20" t="s">
        <v>150</v>
      </c>
      <c r="BM308" s="178" t="s">
        <v>388</v>
      </c>
    </row>
    <row r="309" spans="1:51" s="14" customFormat="1" ht="12">
      <c r="A309" s="14"/>
      <c r="B309" s="193"/>
      <c r="C309" s="14"/>
      <c r="D309" s="186" t="s">
        <v>154</v>
      </c>
      <c r="E309" s="14"/>
      <c r="F309" s="195" t="s">
        <v>389</v>
      </c>
      <c r="G309" s="14"/>
      <c r="H309" s="196">
        <v>582.351</v>
      </c>
      <c r="I309" s="197"/>
      <c r="J309" s="14"/>
      <c r="K309" s="14"/>
      <c r="L309" s="193"/>
      <c r="M309" s="198"/>
      <c r="N309" s="199"/>
      <c r="O309" s="199"/>
      <c r="P309" s="199"/>
      <c r="Q309" s="199"/>
      <c r="R309" s="199"/>
      <c r="S309" s="199"/>
      <c r="T309" s="200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194" t="s">
        <v>154</v>
      </c>
      <c r="AU309" s="194" t="s">
        <v>82</v>
      </c>
      <c r="AV309" s="14" t="s">
        <v>82</v>
      </c>
      <c r="AW309" s="14" t="s">
        <v>4</v>
      </c>
      <c r="AX309" s="14" t="s">
        <v>80</v>
      </c>
      <c r="AY309" s="194" t="s">
        <v>143</v>
      </c>
    </row>
    <row r="310" spans="1:65" s="2" customFormat="1" ht="33" customHeight="1">
      <c r="A310" s="39"/>
      <c r="B310" s="166"/>
      <c r="C310" s="167" t="s">
        <v>390</v>
      </c>
      <c r="D310" s="167" t="s">
        <v>145</v>
      </c>
      <c r="E310" s="168" t="s">
        <v>391</v>
      </c>
      <c r="F310" s="169" t="s">
        <v>392</v>
      </c>
      <c r="G310" s="170" t="s">
        <v>227</v>
      </c>
      <c r="H310" s="171">
        <v>1038.6</v>
      </c>
      <c r="I310" s="172"/>
      <c r="J310" s="173">
        <f>ROUND(I310*H310,2)</f>
        <v>0</v>
      </c>
      <c r="K310" s="169" t="s">
        <v>149</v>
      </c>
      <c r="L310" s="40"/>
      <c r="M310" s="174" t="s">
        <v>3</v>
      </c>
      <c r="N310" s="175" t="s">
        <v>43</v>
      </c>
      <c r="O310" s="73"/>
      <c r="P310" s="176">
        <f>O310*H310</f>
        <v>0</v>
      </c>
      <c r="Q310" s="176">
        <v>0</v>
      </c>
      <c r="R310" s="176">
        <f>Q310*H310</f>
        <v>0</v>
      </c>
      <c r="S310" s="176">
        <v>0</v>
      </c>
      <c r="T310" s="177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178" t="s">
        <v>150</v>
      </c>
      <c r="AT310" s="178" t="s">
        <v>145</v>
      </c>
      <c r="AU310" s="178" t="s">
        <v>82</v>
      </c>
      <c r="AY310" s="20" t="s">
        <v>143</v>
      </c>
      <c r="BE310" s="179">
        <f>IF(N310="základní",J310,0)</f>
        <v>0</v>
      </c>
      <c r="BF310" s="179">
        <f>IF(N310="snížená",J310,0)</f>
        <v>0</v>
      </c>
      <c r="BG310" s="179">
        <f>IF(N310="zákl. přenesená",J310,0)</f>
        <v>0</v>
      </c>
      <c r="BH310" s="179">
        <f>IF(N310="sníž. přenesená",J310,0)</f>
        <v>0</v>
      </c>
      <c r="BI310" s="179">
        <f>IF(N310="nulová",J310,0)</f>
        <v>0</v>
      </c>
      <c r="BJ310" s="20" t="s">
        <v>80</v>
      </c>
      <c r="BK310" s="179">
        <f>ROUND(I310*H310,2)</f>
        <v>0</v>
      </c>
      <c r="BL310" s="20" t="s">
        <v>150</v>
      </c>
      <c r="BM310" s="178" t="s">
        <v>393</v>
      </c>
    </row>
    <row r="311" spans="1:47" s="2" customFormat="1" ht="12">
      <c r="A311" s="39"/>
      <c r="B311" s="40"/>
      <c r="C311" s="39"/>
      <c r="D311" s="180" t="s">
        <v>152</v>
      </c>
      <c r="E311" s="39"/>
      <c r="F311" s="181" t="s">
        <v>394</v>
      </c>
      <c r="G311" s="39"/>
      <c r="H311" s="39"/>
      <c r="I311" s="182"/>
      <c r="J311" s="39"/>
      <c r="K311" s="39"/>
      <c r="L311" s="40"/>
      <c r="M311" s="183"/>
      <c r="N311" s="184"/>
      <c r="O311" s="73"/>
      <c r="P311" s="73"/>
      <c r="Q311" s="73"/>
      <c r="R311" s="73"/>
      <c r="S311" s="73"/>
      <c r="T311" s="74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20" t="s">
        <v>152</v>
      </c>
      <c r="AU311" s="20" t="s">
        <v>82</v>
      </c>
    </row>
    <row r="312" spans="1:51" s="13" customFormat="1" ht="12">
      <c r="A312" s="13"/>
      <c r="B312" s="185"/>
      <c r="C312" s="13"/>
      <c r="D312" s="186" t="s">
        <v>154</v>
      </c>
      <c r="E312" s="187" t="s">
        <v>3</v>
      </c>
      <c r="F312" s="188" t="s">
        <v>395</v>
      </c>
      <c r="G312" s="13"/>
      <c r="H312" s="187" t="s">
        <v>3</v>
      </c>
      <c r="I312" s="189"/>
      <c r="J312" s="13"/>
      <c r="K312" s="13"/>
      <c r="L312" s="185"/>
      <c r="M312" s="190"/>
      <c r="N312" s="191"/>
      <c r="O312" s="191"/>
      <c r="P312" s="191"/>
      <c r="Q312" s="191"/>
      <c r="R312" s="191"/>
      <c r="S312" s="191"/>
      <c r="T312" s="19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187" t="s">
        <v>154</v>
      </c>
      <c r="AU312" s="187" t="s">
        <v>82</v>
      </c>
      <c r="AV312" s="13" t="s">
        <v>80</v>
      </c>
      <c r="AW312" s="13" t="s">
        <v>33</v>
      </c>
      <c r="AX312" s="13" t="s">
        <v>72</v>
      </c>
      <c r="AY312" s="187" t="s">
        <v>143</v>
      </c>
    </row>
    <row r="313" spans="1:51" s="14" customFormat="1" ht="12">
      <c r="A313" s="14"/>
      <c r="B313" s="193"/>
      <c r="C313" s="14"/>
      <c r="D313" s="186" t="s">
        <v>154</v>
      </c>
      <c r="E313" s="194" t="s">
        <v>3</v>
      </c>
      <c r="F313" s="195" t="s">
        <v>313</v>
      </c>
      <c r="G313" s="14"/>
      <c r="H313" s="196">
        <v>18</v>
      </c>
      <c r="I313" s="197"/>
      <c r="J313" s="14"/>
      <c r="K313" s="14"/>
      <c r="L313" s="193"/>
      <c r="M313" s="198"/>
      <c r="N313" s="199"/>
      <c r="O313" s="199"/>
      <c r="P313" s="199"/>
      <c r="Q313" s="199"/>
      <c r="R313" s="199"/>
      <c r="S313" s="199"/>
      <c r="T313" s="200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194" t="s">
        <v>154</v>
      </c>
      <c r="AU313" s="194" t="s">
        <v>82</v>
      </c>
      <c r="AV313" s="14" t="s">
        <v>82</v>
      </c>
      <c r="AW313" s="14" t="s">
        <v>33</v>
      </c>
      <c r="AX313" s="14" t="s">
        <v>72</v>
      </c>
      <c r="AY313" s="194" t="s">
        <v>143</v>
      </c>
    </row>
    <row r="314" spans="1:51" s="14" customFormat="1" ht="12">
      <c r="A314" s="14"/>
      <c r="B314" s="193"/>
      <c r="C314" s="14"/>
      <c r="D314" s="186" t="s">
        <v>154</v>
      </c>
      <c r="E314" s="194" t="s">
        <v>3</v>
      </c>
      <c r="F314" s="195" t="s">
        <v>314</v>
      </c>
      <c r="G314" s="14"/>
      <c r="H314" s="196">
        <v>168</v>
      </c>
      <c r="I314" s="197"/>
      <c r="J314" s="14"/>
      <c r="K314" s="14"/>
      <c r="L314" s="193"/>
      <c r="M314" s="198"/>
      <c r="N314" s="199"/>
      <c r="O314" s="199"/>
      <c r="P314" s="199"/>
      <c r="Q314" s="199"/>
      <c r="R314" s="199"/>
      <c r="S314" s="199"/>
      <c r="T314" s="200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194" t="s">
        <v>154</v>
      </c>
      <c r="AU314" s="194" t="s">
        <v>82</v>
      </c>
      <c r="AV314" s="14" t="s">
        <v>82</v>
      </c>
      <c r="AW314" s="14" t="s">
        <v>33</v>
      </c>
      <c r="AX314" s="14" t="s">
        <v>72</v>
      </c>
      <c r="AY314" s="194" t="s">
        <v>143</v>
      </c>
    </row>
    <row r="315" spans="1:51" s="14" customFormat="1" ht="12">
      <c r="A315" s="14"/>
      <c r="B315" s="193"/>
      <c r="C315" s="14"/>
      <c r="D315" s="186" t="s">
        <v>154</v>
      </c>
      <c r="E315" s="194" t="s">
        <v>3</v>
      </c>
      <c r="F315" s="195" t="s">
        <v>315</v>
      </c>
      <c r="G315" s="14"/>
      <c r="H315" s="196">
        <v>52.8</v>
      </c>
      <c r="I315" s="197"/>
      <c r="J315" s="14"/>
      <c r="K315" s="14"/>
      <c r="L315" s="193"/>
      <c r="M315" s="198"/>
      <c r="N315" s="199"/>
      <c r="O315" s="199"/>
      <c r="P315" s="199"/>
      <c r="Q315" s="199"/>
      <c r="R315" s="199"/>
      <c r="S315" s="199"/>
      <c r="T315" s="200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194" t="s">
        <v>154</v>
      </c>
      <c r="AU315" s="194" t="s">
        <v>82</v>
      </c>
      <c r="AV315" s="14" t="s">
        <v>82</v>
      </c>
      <c r="AW315" s="14" t="s">
        <v>33</v>
      </c>
      <c r="AX315" s="14" t="s">
        <v>72</v>
      </c>
      <c r="AY315" s="194" t="s">
        <v>143</v>
      </c>
    </row>
    <row r="316" spans="1:51" s="14" customFormat="1" ht="12">
      <c r="A316" s="14"/>
      <c r="B316" s="193"/>
      <c r="C316" s="14"/>
      <c r="D316" s="186" t="s">
        <v>154</v>
      </c>
      <c r="E316" s="194" t="s">
        <v>3</v>
      </c>
      <c r="F316" s="195" t="s">
        <v>316</v>
      </c>
      <c r="G316" s="14"/>
      <c r="H316" s="196">
        <v>14.4</v>
      </c>
      <c r="I316" s="197"/>
      <c r="J316" s="14"/>
      <c r="K316" s="14"/>
      <c r="L316" s="193"/>
      <c r="M316" s="198"/>
      <c r="N316" s="199"/>
      <c r="O316" s="199"/>
      <c r="P316" s="199"/>
      <c r="Q316" s="199"/>
      <c r="R316" s="199"/>
      <c r="S316" s="199"/>
      <c r="T316" s="200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194" t="s">
        <v>154</v>
      </c>
      <c r="AU316" s="194" t="s">
        <v>82</v>
      </c>
      <c r="AV316" s="14" t="s">
        <v>82</v>
      </c>
      <c r="AW316" s="14" t="s">
        <v>33</v>
      </c>
      <c r="AX316" s="14" t="s">
        <v>72</v>
      </c>
      <c r="AY316" s="194" t="s">
        <v>143</v>
      </c>
    </row>
    <row r="317" spans="1:51" s="14" customFormat="1" ht="12">
      <c r="A317" s="14"/>
      <c r="B317" s="193"/>
      <c r="C317" s="14"/>
      <c r="D317" s="186" t="s">
        <v>154</v>
      </c>
      <c r="E317" s="194" t="s">
        <v>3</v>
      </c>
      <c r="F317" s="195" t="s">
        <v>317</v>
      </c>
      <c r="G317" s="14"/>
      <c r="H317" s="196">
        <v>240</v>
      </c>
      <c r="I317" s="197"/>
      <c r="J317" s="14"/>
      <c r="K317" s="14"/>
      <c r="L317" s="193"/>
      <c r="M317" s="198"/>
      <c r="N317" s="199"/>
      <c r="O317" s="199"/>
      <c r="P317" s="199"/>
      <c r="Q317" s="199"/>
      <c r="R317" s="199"/>
      <c r="S317" s="199"/>
      <c r="T317" s="200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194" t="s">
        <v>154</v>
      </c>
      <c r="AU317" s="194" t="s">
        <v>82</v>
      </c>
      <c r="AV317" s="14" t="s">
        <v>82</v>
      </c>
      <c r="AW317" s="14" t="s">
        <v>33</v>
      </c>
      <c r="AX317" s="14" t="s">
        <v>72</v>
      </c>
      <c r="AY317" s="194" t="s">
        <v>143</v>
      </c>
    </row>
    <row r="318" spans="1:51" s="14" customFormat="1" ht="12">
      <c r="A318" s="14"/>
      <c r="B318" s="193"/>
      <c r="C318" s="14"/>
      <c r="D318" s="186" t="s">
        <v>154</v>
      </c>
      <c r="E318" s="194" t="s">
        <v>3</v>
      </c>
      <c r="F318" s="195" t="s">
        <v>318</v>
      </c>
      <c r="G318" s="14"/>
      <c r="H318" s="196">
        <v>18.6</v>
      </c>
      <c r="I318" s="197"/>
      <c r="J318" s="14"/>
      <c r="K318" s="14"/>
      <c r="L318" s="193"/>
      <c r="M318" s="198"/>
      <c r="N318" s="199"/>
      <c r="O318" s="199"/>
      <c r="P318" s="199"/>
      <c r="Q318" s="199"/>
      <c r="R318" s="199"/>
      <c r="S318" s="199"/>
      <c r="T318" s="200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194" t="s">
        <v>154</v>
      </c>
      <c r="AU318" s="194" t="s">
        <v>82</v>
      </c>
      <c r="AV318" s="14" t="s">
        <v>82</v>
      </c>
      <c r="AW318" s="14" t="s">
        <v>33</v>
      </c>
      <c r="AX318" s="14" t="s">
        <v>72</v>
      </c>
      <c r="AY318" s="194" t="s">
        <v>143</v>
      </c>
    </row>
    <row r="319" spans="1:51" s="14" customFormat="1" ht="12">
      <c r="A319" s="14"/>
      <c r="B319" s="193"/>
      <c r="C319" s="14"/>
      <c r="D319" s="186" t="s">
        <v>154</v>
      </c>
      <c r="E319" s="194" t="s">
        <v>3</v>
      </c>
      <c r="F319" s="195" t="s">
        <v>319</v>
      </c>
      <c r="G319" s="14"/>
      <c r="H319" s="196">
        <v>7.5</v>
      </c>
      <c r="I319" s="197"/>
      <c r="J319" s="14"/>
      <c r="K319" s="14"/>
      <c r="L319" s="193"/>
      <c r="M319" s="198"/>
      <c r="N319" s="199"/>
      <c r="O319" s="199"/>
      <c r="P319" s="199"/>
      <c r="Q319" s="199"/>
      <c r="R319" s="199"/>
      <c r="S319" s="199"/>
      <c r="T319" s="200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194" t="s">
        <v>154</v>
      </c>
      <c r="AU319" s="194" t="s">
        <v>82</v>
      </c>
      <c r="AV319" s="14" t="s">
        <v>82</v>
      </c>
      <c r="AW319" s="14" t="s">
        <v>33</v>
      </c>
      <c r="AX319" s="14" t="s">
        <v>72</v>
      </c>
      <c r="AY319" s="194" t="s">
        <v>143</v>
      </c>
    </row>
    <row r="320" spans="1:51" s="16" customFormat="1" ht="12">
      <c r="A320" s="16"/>
      <c r="B320" s="209"/>
      <c r="C320" s="16"/>
      <c r="D320" s="186" t="s">
        <v>154</v>
      </c>
      <c r="E320" s="210" t="s">
        <v>3</v>
      </c>
      <c r="F320" s="211" t="s">
        <v>330</v>
      </c>
      <c r="G320" s="16"/>
      <c r="H320" s="212">
        <v>519.3</v>
      </c>
      <c r="I320" s="213"/>
      <c r="J320" s="16"/>
      <c r="K320" s="16"/>
      <c r="L320" s="209"/>
      <c r="M320" s="214"/>
      <c r="N320" s="215"/>
      <c r="O320" s="215"/>
      <c r="P320" s="215"/>
      <c r="Q320" s="215"/>
      <c r="R320" s="215"/>
      <c r="S320" s="215"/>
      <c r="T320" s="2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T320" s="210" t="s">
        <v>154</v>
      </c>
      <c r="AU320" s="210" t="s">
        <v>82</v>
      </c>
      <c r="AV320" s="16" t="s">
        <v>161</v>
      </c>
      <c r="AW320" s="16" t="s">
        <v>33</v>
      </c>
      <c r="AX320" s="16" t="s">
        <v>72</v>
      </c>
      <c r="AY320" s="210" t="s">
        <v>143</v>
      </c>
    </row>
    <row r="321" spans="1:51" s="14" customFormat="1" ht="12">
      <c r="A321" s="14"/>
      <c r="B321" s="193"/>
      <c r="C321" s="14"/>
      <c r="D321" s="186" t="s">
        <v>154</v>
      </c>
      <c r="E321" s="194" t="s">
        <v>3</v>
      </c>
      <c r="F321" s="195" t="s">
        <v>396</v>
      </c>
      <c r="G321" s="14"/>
      <c r="H321" s="196">
        <v>519.3</v>
      </c>
      <c r="I321" s="197"/>
      <c r="J321" s="14"/>
      <c r="K321" s="14"/>
      <c r="L321" s="193"/>
      <c r="M321" s="198"/>
      <c r="N321" s="199"/>
      <c r="O321" s="199"/>
      <c r="P321" s="199"/>
      <c r="Q321" s="199"/>
      <c r="R321" s="199"/>
      <c r="S321" s="199"/>
      <c r="T321" s="200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194" t="s">
        <v>154</v>
      </c>
      <c r="AU321" s="194" t="s">
        <v>82</v>
      </c>
      <c r="AV321" s="14" t="s">
        <v>82</v>
      </c>
      <c r="AW321" s="14" t="s">
        <v>33</v>
      </c>
      <c r="AX321" s="14" t="s">
        <v>72</v>
      </c>
      <c r="AY321" s="194" t="s">
        <v>143</v>
      </c>
    </row>
    <row r="322" spans="1:51" s="15" customFormat="1" ht="12">
      <c r="A322" s="15"/>
      <c r="B322" s="201"/>
      <c r="C322" s="15"/>
      <c r="D322" s="186" t="s">
        <v>154</v>
      </c>
      <c r="E322" s="202" t="s">
        <v>3</v>
      </c>
      <c r="F322" s="203" t="s">
        <v>172</v>
      </c>
      <c r="G322" s="15"/>
      <c r="H322" s="204">
        <v>1038.6</v>
      </c>
      <c r="I322" s="205"/>
      <c r="J322" s="15"/>
      <c r="K322" s="15"/>
      <c r="L322" s="201"/>
      <c r="M322" s="206"/>
      <c r="N322" s="207"/>
      <c r="O322" s="207"/>
      <c r="P322" s="207"/>
      <c r="Q322" s="207"/>
      <c r="R322" s="207"/>
      <c r="S322" s="207"/>
      <c r="T322" s="208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02" t="s">
        <v>154</v>
      </c>
      <c r="AU322" s="202" t="s">
        <v>82</v>
      </c>
      <c r="AV322" s="15" t="s">
        <v>150</v>
      </c>
      <c r="AW322" s="15" t="s">
        <v>33</v>
      </c>
      <c r="AX322" s="15" t="s">
        <v>80</v>
      </c>
      <c r="AY322" s="202" t="s">
        <v>143</v>
      </c>
    </row>
    <row r="323" spans="1:65" s="2" customFormat="1" ht="16.5" customHeight="1">
      <c r="A323" s="39"/>
      <c r="B323" s="166"/>
      <c r="C323" s="217" t="s">
        <v>397</v>
      </c>
      <c r="D323" s="217" t="s">
        <v>345</v>
      </c>
      <c r="E323" s="218" t="s">
        <v>398</v>
      </c>
      <c r="F323" s="219" t="s">
        <v>399</v>
      </c>
      <c r="G323" s="220" t="s">
        <v>227</v>
      </c>
      <c r="H323" s="221">
        <v>1090.53</v>
      </c>
      <c r="I323" s="222"/>
      <c r="J323" s="223">
        <f>ROUND(I323*H323,2)</f>
        <v>0</v>
      </c>
      <c r="K323" s="219" t="s">
        <v>149</v>
      </c>
      <c r="L323" s="224"/>
      <c r="M323" s="225" t="s">
        <v>3</v>
      </c>
      <c r="N323" s="226" t="s">
        <v>43</v>
      </c>
      <c r="O323" s="73"/>
      <c r="P323" s="176">
        <f>O323*H323</f>
        <v>0</v>
      </c>
      <c r="Q323" s="176">
        <v>4E-05</v>
      </c>
      <c r="R323" s="176">
        <f>Q323*H323</f>
        <v>0.043621200000000006</v>
      </c>
      <c r="S323" s="176">
        <v>0</v>
      </c>
      <c r="T323" s="177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178" t="s">
        <v>201</v>
      </c>
      <c r="AT323" s="178" t="s">
        <v>345</v>
      </c>
      <c r="AU323" s="178" t="s">
        <v>82</v>
      </c>
      <c r="AY323" s="20" t="s">
        <v>143</v>
      </c>
      <c r="BE323" s="179">
        <f>IF(N323="základní",J323,0)</f>
        <v>0</v>
      </c>
      <c r="BF323" s="179">
        <f>IF(N323="snížená",J323,0)</f>
        <v>0</v>
      </c>
      <c r="BG323" s="179">
        <f>IF(N323="zákl. přenesená",J323,0)</f>
        <v>0</v>
      </c>
      <c r="BH323" s="179">
        <f>IF(N323="sníž. přenesená",J323,0)</f>
        <v>0</v>
      </c>
      <c r="BI323" s="179">
        <f>IF(N323="nulová",J323,0)</f>
        <v>0</v>
      </c>
      <c r="BJ323" s="20" t="s">
        <v>80</v>
      </c>
      <c r="BK323" s="179">
        <f>ROUND(I323*H323,2)</f>
        <v>0</v>
      </c>
      <c r="BL323" s="20" t="s">
        <v>150</v>
      </c>
      <c r="BM323" s="178" t="s">
        <v>400</v>
      </c>
    </row>
    <row r="324" spans="1:51" s="14" customFormat="1" ht="12">
      <c r="A324" s="14"/>
      <c r="B324" s="193"/>
      <c r="C324" s="14"/>
      <c r="D324" s="186" t="s">
        <v>154</v>
      </c>
      <c r="E324" s="14"/>
      <c r="F324" s="195" t="s">
        <v>401</v>
      </c>
      <c r="G324" s="14"/>
      <c r="H324" s="196">
        <v>1090.53</v>
      </c>
      <c r="I324" s="197"/>
      <c r="J324" s="14"/>
      <c r="K324" s="14"/>
      <c r="L324" s="193"/>
      <c r="M324" s="198"/>
      <c r="N324" s="199"/>
      <c r="O324" s="199"/>
      <c r="P324" s="199"/>
      <c r="Q324" s="199"/>
      <c r="R324" s="199"/>
      <c r="S324" s="199"/>
      <c r="T324" s="200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194" t="s">
        <v>154</v>
      </c>
      <c r="AU324" s="194" t="s">
        <v>82</v>
      </c>
      <c r="AV324" s="14" t="s">
        <v>82</v>
      </c>
      <c r="AW324" s="14" t="s">
        <v>4</v>
      </c>
      <c r="AX324" s="14" t="s">
        <v>80</v>
      </c>
      <c r="AY324" s="194" t="s">
        <v>143</v>
      </c>
    </row>
    <row r="325" spans="1:65" s="2" customFormat="1" ht="37.8" customHeight="1">
      <c r="A325" s="39"/>
      <c r="B325" s="166"/>
      <c r="C325" s="167" t="s">
        <v>402</v>
      </c>
      <c r="D325" s="167" t="s">
        <v>145</v>
      </c>
      <c r="E325" s="168" t="s">
        <v>403</v>
      </c>
      <c r="F325" s="169" t="s">
        <v>404</v>
      </c>
      <c r="G325" s="170" t="s">
        <v>148</v>
      </c>
      <c r="H325" s="171">
        <v>62.665</v>
      </c>
      <c r="I325" s="172"/>
      <c r="J325" s="173">
        <f>ROUND(I325*H325,2)</f>
        <v>0</v>
      </c>
      <c r="K325" s="169" t="s">
        <v>149</v>
      </c>
      <c r="L325" s="40"/>
      <c r="M325" s="174" t="s">
        <v>3</v>
      </c>
      <c r="N325" s="175" t="s">
        <v>43</v>
      </c>
      <c r="O325" s="73"/>
      <c r="P325" s="176">
        <f>O325*H325</f>
        <v>0</v>
      </c>
      <c r="Q325" s="176">
        <v>0.00852</v>
      </c>
      <c r="R325" s="176">
        <f>Q325*H325</f>
        <v>0.5339058</v>
      </c>
      <c r="S325" s="176">
        <v>0</v>
      </c>
      <c r="T325" s="177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178" t="s">
        <v>150</v>
      </c>
      <c r="AT325" s="178" t="s">
        <v>145</v>
      </c>
      <c r="AU325" s="178" t="s">
        <v>82</v>
      </c>
      <c r="AY325" s="20" t="s">
        <v>143</v>
      </c>
      <c r="BE325" s="179">
        <f>IF(N325="základní",J325,0)</f>
        <v>0</v>
      </c>
      <c r="BF325" s="179">
        <f>IF(N325="snížená",J325,0)</f>
        <v>0</v>
      </c>
      <c r="BG325" s="179">
        <f>IF(N325="zákl. přenesená",J325,0)</f>
        <v>0</v>
      </c>
      <c r="BH325" s="179">
        <f>IF(N325="sníž. přenesená",J325,0)</f>
        <v>0</v>
      </c>
      <c r="BI325" s="179">
        <f>IF(N325="nulová",J325,0)</f>
        <v>0</v>
      </c>
      <c r="BJ325" s="20" t="s">
        <v>80</v>
      </c>
      <c r="BK325" s="179">
        <f>ROUND(I325*H325,2)</f>
        <v>0</v>
      </c>
      <c r="BL325" s="20" t="s">
        <v>150</v>
      </c>
      <c r="BM325" s="178" t="s">
        <v>405</v>
      </c>
    </row>
    <row r="326" spans="1:47" s="2" customFormat="1" ht="12">
      <c r="A326" s="39"/>
      <c r="B326" s="40"/>
      <c r="C326" s="39"/>
      <c r="D326" s="180" t="s">
        <v>152</v>
      </c>
      <c r="E326" s="39"/>
      <c r="F326" s="181" t="s">
        <v>406</v>
      </c>
      <c r="G326" s="39"/>
      <c r="H326" s="39"/>
      <c r="I326" s="182"/>
      <c r="J326" s="39"/>
      <c r="K326" s="39"/>
      <c r="L326" s="40"/>
      <c r="M326" s="183"/>
      <c r="N326" s="184"/>
      <c r="O326" s="73"/>
      <c r="P326" s="73"/>
      <c r="Q326" s="73"/>
      <c r="R326" s="73"/>
      <c r="S326" s="73"/>
      <c r="T326" s="74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20" t="s">
        <v>152</v>
      </c>
      <c r="AU326" s="20" t="s">
        <v>82</v>
      </c>
    </row>
    <row r="327" spans="1:51" s="13" customFormat="1" ht="12">
      <c r="A327" s="13"/>
      <c r="B327" s="185"/>
      <c r="C327" s="13"/>
      <c r="D327" s="186" t="s">
        <v>154</v>
      </c>
      <c r="E327" s="187" t="s">
        <v>3</v>
      </c>
      <c r="F327" s="188" t="s">
        <v>407</v>
      </c>
      <c r="G327" s="13"/>
      <c r="H327" s="187" t="s">
        <v>3</v>
      </c>
      <c r="I327" s="189"/>
      <c r="J327" s="13"/>
      <c r="K327" s="13"/>
      <c r="L327" s="185"/>
      <c r="M327" s="190"/>
      <c r="N327" s="191"/>
      <c r="O327" s="191"/>
      <c r="P327" s="191"/>
      <c r="Q327" s="191"/>
      <c r="R327" s="191"/>
      <c r="S327" s="191"/>
      <c r="T327" s="19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187" t="s">
        <v>154</v>
      </c>
      <c r="AU327" s="187" t="s">
        <v>82</v>
      </c>
      <c r="AV327" s="13" t="s">
        <v>80</v>
      </c>
      <c r="AW327" s="13" t="s">
        <v>33</v>
      </c>
      <c r="AX327" s="13" t="s">
        <v>72</v>
      </c>
      <c r="AY327" s="187" t="s">
        <v>143</v>
      </c>
    </row>
    <row r="328" spans="1:51" s="14" customFormat="1" ht="12">
      <c r="A328" s="14"/>
      <c r="B328" s="193"/>
      <c r="C328" s="14"/>
      <c r="D328" s="186" t="s">
        <v>154</v>
      </c>
      <c r="E328" s="194" t="s">
        <v>3</v>
      </c>
      <c r="F328" s="195" t="s">
        <v>408</v>
      </c>
      <c r="G328" s="14"/>
      <c r="H328" s="196">
        <v>19.55</v>
      </c>
      <c r="I328" s="197"/>
      <c r="J328" s="14"/>
      <c r="K328" s="14"/>
      <c r="L328" s="193"/>
      <c r="M328" s="198"/>
      <c r="N328" s="199"/>
      <c r="O328" s="199"/>
      <c r="P328" s="199"/>
      <c r="Q328" s="199"/>
      <c r="R328" s="199"/>
      <c r="S328" s="199"/>
      <c r="T328" s="200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194" t="s">
        <v>154</v>
      </c>
      <c r="AU328" s="194" t="s">
        <v>82</v>
      </c>
      <c r="AV328" s="14" t="s">
        <v>82</v>
      </c>
      <c r="AW328" s="14" t="s">
        <v>33</v>
      </c>
      <c r="AX328" s="14" t="s">
        <v>72</v>
      </c>
      <c r="AY328" s="194" t="s">
        <v>143</v>
      </c>
    </row>
    <row r="329" spans="1:51" s="14" customFormat="1" ht="12">
      <c r="A329" s="14"/>
      <c r="B329" s="193"/>
      <c r="C329" s="14"/>
      <c r="D329" s="186" t="s">
        <v>154</v>
      </c>
      <c r="E329" s="194" t="s">
        <v>3</v>
      </c>
      <c r="F329" s="195" t="s">
        <v>409</v>
      </c>
      <c r="G329" s="14"/>
      <c r="H329" s="196">
        <v>20.5</v>
      </c>
      <c r="I329" s="197"/>
      <c r="J329" s="14"/>
      <c r="K329" s="14"/>
      <c r="L329" s="193"/>
      <c r="M329" s="198"/>
      <c r="N329" s="199"/>
      <c r="O329" s="199"/>
      <c r="P329" s="199"/>
      <c r="Q329" s="199"/>
      <c r="R329" s="199"/>
      <c r="S329" s="199"/>
      <c r="T329" s="200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194" t="s">
        <v>154</v>
      </c>
      <c r="AU329" s="194" t="s">
        <v>82</v>
      </c>
      <c r="AV329" s="14" t="s">
        <v>82</v>
      </c>
      <c r="AW329" s="14" t="s">
        <v>33</v>
      </c>
      <c r="AX329" s="14" t="s">
        <v>72</v>
      </c>
      <c r="AY329" s="194" t="s">
        <v>143</v>
      </c>
    </row>
    <row r="330" spans="1:51" s="14" customFormat="1" ht="12">
      <c r="A330" s="14"/>
      <c r="B330" s="193"/>
      <c r="C330" s="14"/>
      <c r="D330" s="186" t="s">
        <v>154</v>
      </c>
      <c r="E330" s="194" t="s">
        <v>3</v>
      </c>
      <c r="F330" s="195" t="s">
        <v>410</v>
      </c>
      <c r="G330" s="14"/>
      <c r="H330" s="196">
        <v>8.165</v>
      </c>
      <c r="I330" s="197"/>
      <c r="J330" s="14"/>
      <c r="K330" s="14"/>
      <c r="L330" s="193"/>
      <c r="M330" s="198"/>
      <c r="N330" s="199"/>
      <c r="O330" s="199"/>
      <c r="P330" s="199"/>
      <c r="Q330" s="199"/>
      <c r="R330" s="199"/>
      <c r="S330" s="199"/>
      <c r="T330" s="200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194" t="s">
        <v>154</v>
      </c>
      <c r="AU330" s="194" t="s">
        <v>82</v>
      </c>
      <c r="AV330" s="14" t="s">
        <v>82</v>
      </c>
      <c r="AW330" s="14" t="s">
        <v>33</v>
      </c>
      <c r="AX330" s="14" t="s">
        <v>72</v>
      </c>
      <c r="AY330" s="194" t="s">
        <v>143</v>
      </c>
    </row>
    <row r="331" spans="1:51" s="14" customFormat="1" ht="12">
      <c r="A331" s="14"/>
      <c r="B331" s="193"/>
      <c r="C331" s="14"/>
      <c r="D331" s="186" t="s">
        <v>154</v>
      </c>
      <c r="E331" s="194" t="s">
        <v>3</v>
      </c>
      <c r="F331" s="195" t="s">
        <v>411</v>
      </c>
      <c r="G331" s="14"/>
      <c r="H331" s="196">
        <v>14.45</v>
      </c>
      <c r="I331" s="197"/>
      <c r="J331" s="14"/>
      <c r="K331" s="14"/>
      <c r="L331" s="193"/>
      <c r="M331" s="198"/>
      <c r="N331" s="199"/>
      <c r="O331" s="199"/>
      <c r="P331" s="199"/>
      <c r="Q331" s="199"/>
      <c r="R331" s="199"/>
      <c r="S331" s="199"/>
      <c r="T331" s="200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194" t="s">
        <v>154</v>
      </c>
      <c r="AU331" s="194" t="s">
        <v>82</v>
      </c>
      <c r="AV331" s="14" t="s">
        <v>82</v>
      </c>
      <c r="AW331" s="14" t="s">
        <v>33</v>
      </c>
      <c r="AX331" s="14" t="s">
        <v>72</v>
      </c>
      <c r="AY331" s="194" t="s">
        <v>143</v>
      </c>
    </row>
    <row r="332" spans="1:51" s="15" customFormat="1" ht="12">
      <c r="A332" s="15"/>
      <c r="B332" s="201"/>
      <c r="C332" s="15"/>
      <c r="D332" s="186" t="s">
        <v>154</v>
      </c>
      <c r="E332" s="202" t="s">
        <v>86</v>
      </c>
      <c r="F332" s="203" t="s">
        <v>172</v>
      </c>
      <c r="G332" s="15"/>
      <c r="H332" s="204">
        <v>62.665</v>
      </c>
      <c r="I332" s="205"/>
      <c r="J332" s="15"/>
      <c r="K332" s="15"/>
      <c r="L332" s="201"/>
      <c r="M332" s="206"/>
      <c r="N332" s="207"/>
      <c r="O332" s="207"/>
      <c r="P332" s="207"/>
      <c r="Q332" s="207"/>
      <c r="R332" s="207"/>
      <c r="S332" s="207"/>
      <c r="T332" s="208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02" t="s">
        <v>154</v>
      </c>
      <c r="AU332" s="202" t="s">
        <v>82</v>
      </c>
      <c r="AV332" s="15" t="s">
        <v>150</v>
      </c>
      <c r="AW332" s="15" t="s">
        <v>33</v>
      </c>
      <c r="AX332" s="15" t="s">
        <v>80</v>
      </c>
      <c r="AY332" s="202" t="s">
        <v>143</v>
      </c>
    </row>
    <row r="333" spans="1:65" s="2" customFormat="1" ht="16.5" customHeight="1">
      <c r="A333" s="39"/>
      <c r="B333" s="166"/>
      <c r="C333" s="217" t="s">
        <v>412</v>
      </c>
      <c r="D333" s="217" t="s">
        <v>345</v>
      </c>
      <c r="E333" s="218" t="s">
        <v>413</v>
      </c>
      <c r="F333" s="219" t="s">
        <v>414</v>
      </c>
      <c r="G333" s="220" t="s">
        <v>148</v>
      </c>
      <c r="H333" s="221">
        <v>65.798</v>
      </c>
      <c r="I333" s="222"/>
      <c r="J333" s="223">
        <f>ROUND(I333*H333,2)</f>
        <v>0</v>
      </c>
      <c r="K333" s="219" t="s">
        <v>149</v>
      </c>
      <c r="L333" s="224"/>
      <c r="M333" s="225" t="s">
        <v>3</v>
      </c>
      <c r="N333" s="226" t="s">
        <v>43</v>
      </c>
      <c r="O333" s="73"/>
      <c r="P333" s="176">
        <f>O333*H333</f>
        <v>0</v>
      </c>
      <c r="Q333" s="176">
        <v>0.0029</v>
      </c>
      <c r="R333" s="176">
        <f>Q333*H333</f>
        <v>0.1908142</v>
      </c>
      <c r="S333" s="176">
        <v>0</v>
      </c>
      <c r="T333" s="177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178" t="s">
        <v>201</v>
      </c>
      <c r="AT333" s="178" t="s">
        <v>345</v>
      </c>
      <c r="AU333" s="178" t="s">
        <v>82</v>
      </c>
      <c r="AY333" s="20" t="s">
        <v>143</v>
      </c>
      <c r="BE333" s="179">
        <f>IF(N333="základní",J333,0)</f>
        <v>0</v>
      </c>
      <c r="BF333" s="179">
        <f>IF(N333="snížená",J333,0)</f>
        <v>0</v>
      </c>
      <c r="BG333" s="179">
        <f>IF(N333="zákl. přenesená",J333,0)</f>
        <v>0</v>
      </c>
      <c r="BH333" s="179">
        <f>IF(N333="sníž. přenesená",J333,0)</f>
        <v>0</v>
      </c>
      <c r="BI333" s="179">
        <f>IF(N333="nulová",J333,0)</f>
        <v>0</v>
      </c>
      <c r="BJ333" s="20" t="s">
        <v>80</v>
      </c>
      <c r="BK333" s="179">
        <f>ROUND(I333*H333,2)</f>
        <v>0</v>
      </c>
      <c r="BL333" s="20" t="s">
        <v>150</v>
      </c>
      <c r="BM333" s="178" t="s">
        <v>415</v>
      </c>
    </row>
    <row r="334" spans="1:51" s="14" customFormat="1" ht="12">
      <c r="A334" s="14"/>
      <c r="B334" s="193"/>
      <c r="C334" s="14"/>
      <c r="D334" s="186" t="s">
        <v>154</v>
      </c>
      <c r="E334" s="194" t="s">
        <v>3</v>
      </c>
      <c r="F334" s="195" t="s">
        <v>416</v>
      </c>
      <c r="G334" s="14"/>
      <c r="H334" s="196">
        <v>65.798</v>
      </c>
      <c r="I334" s="197"/>
      <c r="J334" s="14"/>
      <c r="K334" s="14"/>
      <c r="L334" s="193"/>
      <c r="M334" s="198"/>
      <c r="N334" s="199"/>
      <c r="O334" s="199"/>
      <c r="P334" s="199"/>
      <c r="Q334" s="199"/>
      <c r="R334" s="199"/>
      <c r="S334" s="199"/>
      <c r="T334" s="200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194" t="s">
        <v>154</v>
      </c>
      <c r="AU334" s="194" t="s">
        <v>82</v>
      </c>
      <c r="AV334" s="14" t="s">
        <v>82</v>
      </c>
      <c r="AW334" s="14" t="s">
        <v>33</v>
      </c>
      <c r="AX334" s="14" t="s">
        <v>80</v>
      </c>
      <c r="AY334" s="194" t="s">
        <v>143</v>
      </c>
    </row>
    <row r="335" spans="1:65" s="2" customFormat="1" ht="37.8" customHeight="1">
      <c r="A335" s="39"/>
      <c r="B335" s="166"/>
      <c r="C335" s="167" t="s">
        <v>417</v>
      </c>
      <c r="D335" s="167" t="s">
        <v>145</v>
      </c>
      <c r="E335" s="168" t="s">
        <v>418</v>
      </c>
      <c r="F335" s="169" t="s">
        <v>419</v>
      </c>
      <c r="G335" s="170" t="s">
        <v>148</v>
      </c>
      <c r="H335" s="171">
        <v>64.088</v>
      </c>
      <c r="I335" s="172"/>
      <c r="J335" s="173">
        <f>ROUND(I335*H335,2)</f>
        <v>0</v>
      </c>
      <c r="K335" s="169" t="s">
        <v>149</v>
      </c>
      <c r="L335" s="40"/>
      <c r="M335" s="174" t="s">
        <v>3</v>
      </c>
      <c r="N335" s="175" t="s">
        <v>43</v>
      </c>
      <c r="O335" s="73"/>
      <c r="P335" s="176">
        <f>O335*H335</f>
        <v>0</v>
      </c>
      <c r="Q335" s="176">
        <v>0.0086</v>
      </c>
      <c r="R335" s="176">
        <f>Q335*H335</f>
        <v>0.5511568</v>
      </c>
      <c r="S335" s="176">
        <v>0</v>
      </c>
      <c r="T335" s="177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178" t="s">
        <v>150</v>
      </c>
      <c r="AT335" s="178" t="s">
        <v>145</v>
      </c>
      <c r="AU335" s="178" t="s">
        <v>82</v>
      </c>
      <c r="AY335" s="20" t="s">
        <v>143</v>
      </c>
      <c r="BE335" s="179">
        <f>IF(N335="základní",J335,0)</f>
        <v>0</v>
      </c>
      <c r="BF335" s="179">
        <f>IF(N335="snížená",J335,0)</f>
        <v>0</v>
      </c>
      <c r="BG335" s="179">
        <f>IF(N335="zákl. přenesená",J335,0)</f>
        <v>0</v>
      </c>
      <c r="BH335" s="179">
        <f>IF(N335="sníž. přenesená",J335,0)</f>
        <v>0</v>
      </c>
      <c r="BI335" s="179">
        <f>IF(N335="nulová",J335,0)</f>
        <v>0</v>
      </c>
      <c r="BJ335" s="20" t="s">
        <v>80</v>
      </c>
      <c r="BK335" s="179">
        <f>ROUND(I335*H335,2)</f>
        <v>0</v>
      </c>
      <c r="BL335" s="20" t="s">
        <v>150</v>
      </c>
      <c r="BM335" s="178" t="s">
        <v>420</v>
      </c>
    </row>
    <row r="336" spans="1:47" s="2" customFormat="1" ht="12">
      <c r="A336" s="39"/>
      <c r="B336" s="40"/>
      <c r="C336" s="39"/>
      <c r="D336" s="180" t="s">
        <v>152</v>
      </c>
      <c r="E336" s="39"/>
      <c r="F336" s="181" t="s">
        <v>421</v>
      </c>
      <c r="G336" s="39"/>
      <c r="H336" s="39"/>
      <c r="I336" s="182"/>
      <c r="J336" s="39"/>
      <c r="K336" s="39"/>
      <c r="L336" s="40"/>
      <c r="M336" s="183"/>
      <c r="N336" s="184"/>
      <c r="O336" s="73"/>
      <c r="P336" s="73"/>
      <c r="Q336" s="73"/>
      <c r="R336" s="73"/>
      <c r="S336" s="73"/>
      <c r="T336" s="74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20" t="s">
        <v>152</v>
      </c>
      <c r="AU336" s="20" t="s">
        <v>82</v>
      </c>
    </row>
    <row r="337" spans="1:51" s="13" customFormat="1" ht="12">
      <c r="A337" s="13"/>
      <c r="B337" s="185"/>
      <c r="C337" s="13"/>
      <c r="D337" s="186" t="s">
        <v>154</v>
      </c>
      <c r="E337" s="187" t="s">
        <v>3</v>
      </c>
      <c r="F337" s="188" t="s">
        <v>422</v>
      </c>
      <c r="G337" s="13"/>
      <c r="H337" s="187" t="s">
        <v>3</v>
      </c>
      <c r="I337" s="189"/>
      <c r="J337" s="13"/>
      <c r="K337" s="13"/>
      <c r="L337" s="185"/>
      <c r="M337" s="190"/>
      <c r="N337" s="191"/>
      <c r="O337" s="191"/>
      <c r="P337" s="191"/>
      <c r="Q337" s="191"/>
      <c r="R337" s="191"/>
      <c r="S337" s="191"/>
      <c r="T337" s="19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187" t="s">
        <v>154</v>
      </c>
      <c r="AU337" s="187" t="s">
        <v>82</v>
      </c>
      <c r="AV337" s="13" t="s">
        <v>80</v>
      </c>
      <c r="AW337" s="13" t="s">
        <v>33</v>
      </c>
      <c r="AX337" s="13" t="s">
        <v>72</v>
      </c>
      <c r="AY337" s="187" t="s">
        <v>143</v>
      </c>
    </row>
    <row r="338" spans="1:51" s="14" customFormat="1" ht="12">
      <c r="A338" s="14"/>
      <c r="B338" s="193"/>
      <c r="C338" s="14"/>
      <c r="D338" s="186" t="s">
        <v>154</v>
      </c>
      <c r="E338" s="194" t="s">
        <v>3</v>
      </c>
      <c r="F338" s="195" t="s">
        <v>423</v>
      </c>
      <c r="G338" s="14"/>
      <c r="H338" s="196">
        <v>9.403</v>
      </c>
      <c r="I338" s="197"/>
      <c r="J338" s="14"/>
      <c r="K338" s="14"/>
      <c r="L338" s="193"/>
      <c r="M338" s="198"/>
      <c r="N338" s="199"/>
      <c r="O338" s="199"/>
      <c r="P338" s="199"/>
      <c r="Q338" s="199"/>
      <c r="R338" s="199"/>
      <c r="S338" s="199"/>
      <c r="T338" s="200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194" t="s">
        <v>154</v>
      </c>
      <c r="AU338" s="194" t="s">
        <v>82</v>
      </c>
      <c r="AV338" s="14" t="s">
        <v>82</v>
      </c>
      <c r="AW338" s="14" t="s">
        <v>33</v>
      </c>
      <c r="AX338" s="14" t="s">
        <v>72</v>
      </c>
      <c r="AY338" s="194" t="s">
        <v>143</v>
      </c>
    </row>
    <row r="339" spans="1:51" s="14" customFormat="1" ht="12">
      <c r="A339" s="14"/>
      <c r="B339" s="193"/>
      <c r="C339" s="14"/>
      <c r="D339" s="186" t="s">
        <v>154</v>
      </c>
      <c r="E339" s="194" t="s">
        <v>3</v>
      </c>
      <c r="F339" s="195" t="s">
        <v>410</v>
      </c>
      <c r="G339" s="14"/>
      <c r="H339" s="196">
        <v>8.165</v>
      </c>
      <c r="I339" s="197"/>
      <c r="J339" s="14"/>
      <c r="K339" s="14"/>
      <c r="L339" s="193"/>
      <c r="M339" s="198"/>
      <c r="N339" s="199"/>
      <c r="O339" s="199"/>
      <c r="P339" s="199"/>
      <c r="Q339" s="199"/>
      <c r="R339" s="199"/>
      <c r="S339" s="199"/>
      <c r="T339" s="200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194" t="s">
        <v>154</v>
      </c>
      <c r="AU339" s="194" t="s">
        <v>82</v>
      </c>
      <c r="AV339" s="14" t="s">
        <v>82</v>
      </c>
      <c r="AW339" s="14" t="s">
        <v>33</v>
      </c>
      <c r="AX339" s="14" t="s">
        <v>72</v>
      </c>
      <c r="AY339" s="194" t="s">
        <v>143</v>
      </c>
    </row>
    <row r="340" spans="1:51" s="16" customFormat="1" ht="12">
      <c r="A340" s="16"/>
      <c r="B340" s="209"/>
      <c r="C340" s="16"/>
      <c r="D340" s="186" t="s">
        <v>154</v>
      </c>
      <c r="E340" s="210" t="s">
        <v>424</v>
      </c>
      <c r="F340" s="211" t="s">
        <v>330</v>
      </c>
      <c r="G340" s="16"/>
      <c r="H340" s="212">
        <v>17.568</v>
      </c>
      <c r="I340" s="213"/>
      <c r="J340" s="16"/>
      <c r="K340" s="16"/>
      <c r="L340" s="209"/>
      <c r="M340" s="214"/>
      <c r="N340" s="215"/>
      <c r="O340" s="215"/>
      <c r="P340" s="215"/>
      <c r="Q340" s="215"/>
      <c r="R340" s="215"/>
      <c r="S340" s="215"/>
      <c r="T340" s="2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T340" s="210" t="s">
        <v>154</v>
      </c>
      <c r="AU340" s="210" t="s">
        <v>82</v>
      </c>
      <c r="AV340" s="16" t="s">
        <v>161</v>
      </c>
      <c r="AW340" s="16" t="s">
        <v>33</v>
      </c>
      <c r="AX340" s="16" t="s">
        <v>72</v>
      </c>
      <c r="AY340" s="210" t="s">
        <v>143</v>
      </c>
    </row>
    <row r="341" spans="1:51" s="13" customFormat="1" ht="12">
      <c r="A341" s="13"/>
      <c r="B341" s="185"/>
      <c r="C341" s="13"/>
      <c r="D341" s="186" t="s">
        <v>154</v>
      </c>
      <c r="E341" s="187" t="s">
        <v>3</v>
      </c>
      <c r="F341" s="188" t="s">
        <v>425</v>
      </c>
      <c r="G341" s="13"/>
      <c r="H341" s="187" t="s">
        <v>3</v>
      </c>
      <c r="I341" s="189"/>
      <c r="J341" s="13"/>
      <c r="K341" s="13"/>
      <c r="L341" s="185"/>
      <c r="M341" s="190"/>
      <c r="N341" s="191"/>
      <c r="O341" s="191"/>
      <c r="P341" s="191"/>
      <c r="Q341" s="191"/>
      <c r="R341" s="191"/>
      <c r="S341" s="191"/>
      <c r="T341" s="19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187" t="s">
        <v>154</v>
      </c>
      <c r="AU341" s="187" t="s">
        <v>82</v>
      </c>
      <c r="AV341" s="13" t="s">
        <v>80</v>
      </c>
      <c r="AW341" s="13" t="s">
        <v>33</v>
      </c>
      <c r="AX341" s="13" t="s">
        <v>72</v>
      </c>
      <c r="AY341" s="187" t="s">
        <v>143</v>
      </c>
    </row>
    <row r="342" spans="1:51" s="14" customFormat="1" ht="12">
      <c r="A342" s="14"/>
      <c r="B342" s="193"/>
      <c r="C342" s="14"/>
      <c r="D342" s="186" t="s">
        <v>154</v>
      </c>
      <c r="E342" s="194" t="s">
        <v>3</v>
      </c>
      <c r="F342" s="195" t="s">
        <v>426</v>
      </c>
      <c r="G342" s="14"/>
      <c r="H342" s="196">
        <v>24.66</v>
      </c>
      <c r="I342" s="197"/>
      <c r="J342" s="14"/>
      <c r="K342" s="14"/>
      <c r="L342" s="193"/>
      <c r="M342" s="198"/>
      <c r="N342" s="199"/>
      <c r="O342" s="199"/>
      <c r="P342" s="199"/>
      <c r="Q342" s="199"/>
      <c r="R342" s="199"/>
      <c r="S342" s="199"/>
      <c r="T342" s="200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194" t="s">
        <v>154</v>
      </c>
      <c r="AU342" s="194" t="s">
        <v>82</v>
      </c>
      <c r="AV342" s="14" t="s">
        <v>82</v>
      </c>
      <c r="AW342" s="14" t="s">
        <v>33</v>
      </c>
      <c r="AX342" s="14" t="s">
        <v>72</v>
      </c>
      <c r="AY342" s="194" t="s">
        <v>143</v>
      </c>
    </row>
    <row r="343" spans="1:51" s="14" customFormat="1" ht="12">
      <c r="A343" s="14"/>
      <c r="B343" s="193"/>
      <c r="C343" s="14"/>
      <c r="D343" s="186" t="s">
        <v>154</v>
      </c>
      <c r="E343" s="194" t="s">
        <v>3</v>
      </c>
      <c r="F343" s="195" t="s">
        <v>427</v>
      </c>
      <c r="G343" s="14"/>
      <c r="H343" s="196">
        <v>21.86</v>
      </c>
      <c r="I343" s="197"/>
      <c r="J343" s="14"/>
      <c r="K343" s="14"/>
      <c r="L343" s="193"/>
      <c r="M343" s="198"/>
      <c r="N343" s="199"/>
      <c r="O343" s="199"/>
      <c r="P343" s="199"/>
      <c r="Q343" s="199"/>
      <c r="R343" s="199"/>
      <c r="S343" s="199"/>
      <c r="T343" s="200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194" t="s">
        <v>154</v>
      </c>
      <c r="AU343" s="194" t="s">
        <v>82</v>
      </c>
      <c r="AV343" s="14" t="s">
        <v>82</v>
      </c>
      <c r="AW343" s="14" t="s">
        <v>33</v>
      </c>
      <c r="AX343" s="14" t="s">
        <v>72</v>
      </c>
      <c r="AY343" s="194" t="s">
        <v>143</v>
      </c>
    </row>
    <row r="344" spans="1:51" s="16" customFormat="1" ht="12">
      <c r="A344" s="16"/>
      <c r="B344" s="209"/>
      <c r="C344" s="16"/>
      <c r="D344" s="186" t="s">
        <v>154</v>
      </c>
      <c r="E344" s="210" t="s">
        <v>428</v>
      </c>
      <c r="F344" s="211" t="s">
        <v>330</v>
      </c>
      <c r="G344" s="16"/>
      <c r="H344" s="212">
        <v>46.52</v>
      </c>
      <c r="I344" s="213"/>
      <c r="J344" s="16"/>
      <c r="K344" s="16"/>
      <c r="L344" s="209"/>
      <c r="M344" s="214"/>
      <c r="N344" s="215"/>
      <c r="O344" s="215"/>
      <c r="P344" s="215"/>
      <c r="Q344" s="215"/>
      <c r="R344" s="215"/>
      <c r="S344" s="215"/>
      <c r="T344" s="2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T344" s="210" t="s">
        <v>154</v>
      </c>
      <c r="AU344" s="210" t="s">
        <v>82</v>
      </c>
      <c r="AV344" s="16" t="s">
        <v>161</v>
      </c>
      <c r="AW344" s="16" t="s">
        <v>33</v>
      </c>
      <c r="AX344" s="16" t="s">
        <v>72</v>
      </c>
      <c r="AY344" s="210" t="s">
        <v>143</v>
      </c>
    </row>
    <row r="345" spans="1:51" s="15" customFormat="1" ht="12">
      <c r="A345" s="15"/>
      <c r="B345" s="201"/>
      <c r="C345" s="15"/>
      <c r="D345" s="186" t="s">
        <v>154</v>
      </c>
      <c r="E345" s="202" t="s">
        <v>3</v>
      </c>
      <c r="F345" s="203" t="s">
        <v>172</v>
      </c>
      <c r="G345" s="15"/>
      <c r="H345" s="204">
        <v>64.088</v>
      </c>
      <c r="I345" s="205"/>
      <c r="J345" s="15"/>
      <c r="K345" s="15"/>
      <c r="L345" s="201"/>
      <c r="M345" s="206"/>
      <c r="N345" s="207"/>
      <c r="O345" s="207"/>
      <c r="P345" s="207"/>
      <c r="Q345" s="207"/>
      <c r="R345" s="207"/>
      <c r="S345" s="207"/>
      <c r="T345" s="208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02" t="s">
        <v>154</v>
      </c>
      <c r="AU345" s="202" t="s">
        <v>82</v>
      </c>
      <c r="AV345" s="15" t="s">
        <v>150</v>
      </c>
      <c r="AW345" s="15" t="s">
        <v>33</v>
      </c>
      <c r="AX345" s="15" t="s">
        <v>80</v>
      </c>
      <c r="AY345" s="202" t="s">
        <v>143</v>
      </c>
    </row>
    <row r="346" spans="1:65" s="2" customFormat="1" ht="16.5" customHeight="1">
      <c r="A346" s="39"/>
      <c r="B346" s="166"/>
      <c r="C346" s="217" t="s">
        <v>429</v>
      </c>
      <c r="D346" s="217" t="s">
        <v>345</v>
      </c>
      <c r="E346" s="218" t="s">
        <v>430</v>
      </c>
      <c r="F346" s="219" t="s">
        <v>431</v>
      </c>
      <c r="G346" s="220" t="s">
        <v>148</v>
      </c>
      <c r="H346" s="221">
        <v>77.056</v>
      </c>
      <c r="I346" s="222"/>
      <c r="J346" s="223">
        <f>ROUND(I346*H346,2)</f>
        <v>0</v>
      </c>
      <c r="K346" s="219" t="s">
        <v>149</v>
      </c>
      <c r="L346" s="224"/>
      <c r="M346" s="225" t="s">
        <v>3</v>
      </c>
      <c r="N346" s="226" t="s">
        <v>43</v>
      </c>
      <c r="O346" s="73"/>
      <c r="P346" s="176">
        <f>O346*H346</f>
        <v>0</v>
      </c>
      <c r="Q346" s="176">
        <v>0.00386</v>
      </c>
      <c r="R346" s="176">
        <f>Q346*H346</f>
        <v>0.29743616</v>
      </c>
      <c r="S346" s="176">
        <v>0</v>
      </c>
      <c r="T346" s="177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178" t="s">
        <v>201</v>
      </c>
      <c r="AT346" s="178" t="s">
        <v>345</v>
      </c>
      <c r="AU346" s="178" t="s">
        <v>82</v>
      </c>
      <c r="AY346" s="20" t="s">
        <v>143</v>
      </c>
      <c r="BE346" s="179">
        <f>IF(N346="základní",J346,0)</f>
        <v>0</v>
      </c>
      <c r="BF346" s="179">
        <f>IF(N346="snížená",J346,0)</f>
        <v>0</v>
      </c>
      <c r="BG346" s="179">
        <f>IF(N346="zákl. přenesená",J346,0)</f>
        <v>0</v>
      </c>
      <c r="BH346" s="179">
        <f>IF(N346="sníž. přenesená",J346,0)</f>
        <v>0</v>
      </c>
      <c r="BI346" s="179">
        <f>IF(N346="nulová",J346,0)</f>
        <v>0</v>
      </c>
      <c r="BJ346" s="20" t="s">
        <v>80</v>
      </c>
      <c r="BK346" s="179">
        <f>ROUND(I346*H346,2)</f>
        <v>0</v>
      </c>
      <c r="BL346" s="20" t="s">
        <v>150</v>
      </c>
      <c r="BM346" s="178" t="s">
        <v>432</v>
      </c>
    </row>
    <row r="347" spans="1:65" s="2" customFormat="1" ht="16.5" customHeight="1">
      <c r="A347" s="39"/>
      <c r="B347" s="166"/>
      <c r="C347" s="217" t="s">
        <v>433</v>
      </c>
      <c r="D347" s="217" t="s">
        <v>345</v>
      </c>
      <c r="E347" s="218" t="s">
        <v>434</v>
      </c>
      <c r="F347" s="219" t="s">
        <v>435</v>
      </c>
      <c r="G347" s="220" t="s">
        <v>148</v>
      </c>
      <c r="H347" s="221">
        <v>32.648</v>
      </c>
      <c r="I347" s="222"/>
      <c r="J347" s="223">
        <f>ROUND(I347*H347,2)</f>
        <v>0</v>
      </c>
      <c r="K347" s="219" t="s">
        <v>149</v>
      </c>
      <c r="L347" s="224"/>
      <c r="M347" s="225" t="s">
        <v>3</v>
      </c>
      <c r="N347" s="226" t="s">
        <v>43</v>
      </c>
      <c r="O347" s="73"/>
      <c r="P347" s="176">
        <f>O347*H347</f>
        <v>0</v>
      </c>
      <c r="Q347" s="176">
        <v>0.0048</v>
      </c>
      <c r="R347" s="176">
        <f>Q347*H347</f>
        <v>0.1567104</v>
      </c>
      <c r="S347" s="176">
        <v>0</v>
      </c>
      <c r="T347" s="177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178" t="s">
        <v>201</v>
      </c>
      <c r="AT347" s="178" t="s">
        <v>345</v>
      </c>
      <c r="AU347" s="178" t="s">
        <v>82</v>
      </c>
      <c r="AY347" s="20" t="s">
        <v>143</v>
      </c>
      <c r="BE347" s="179">
        <f>IF(N347="základní",J347,0)</f>
        <v>0</v>
      </c>
      <c r="BF347" s="179">
        <f>IF(N347="snížená",J347,0)</f>
        <v>0</v>
      </c>
      <c r="BG347" s="179">
        <f>IF(N347="zákl. přenesená",J347,0)</f>
        <v>0</v>
      </c>
      <c r="BH347" s="179">
        <f>IF(N347="sníž. přenesená",J347,0)</f>
        <v>0</v>
      </c>
      <c r="BI347" s="179">
        <f>IF(N347="nulová",J347,0)</f>
        <v>0</v>
      </c>
      <c r="BJ347" s="20" t="s">
        <v>80</v>
      </c>
      <c r="BK347" s="179">
        <f>ROUND(I347*H347,2)</f>
        <v>0</v>
      </c>
      <c r="BL347" s="20" t="s">
        <v>150</v>
      </c>
      <c r="BM347" s="178" t="s">
        <v>436</v>
      </c>
    </row>
    <row r="348" spans="1:65" s="2" customFormat="1" ht="37.8" customHeight="1">
      <c r="A348" s="39"/>
      <c r="B348" s="166"/>
      <c r="C348" s="167" t="s">
        <v>437</v>
      </c>
      <c r="D348" s="167" t="s">
        <v>145</v>
      </c>
      <c r="E348" s="168" t="s">
        <v>438</v>
      </c>
      <c r="F348" s="169" t="s">
        <v>439</v>
      </c>
      <c r="G348" s="170" t="s">
        <v>227</v>
      </c>
      <c r="H348" s="171">
        <v>519.3</v>
      </c>
      <c r="I348" s="172"/>
      <c r="J348" s="173">
        <f>ROUND(I348*H348,2)</f>
        <v>0</v>
      </c>
      <c r="K348" s="169" t="s">
        <v>149</v>
      </c>
      <c r="L348" s="40"/>
      <c r="M348" s="174" t="s">
        <v>3</v>
      </c>
      <c r="N348" s="175" t="s">
        <v>43</v>
      </c>
      <c r="O348" s="73"/>
      <c r="P348" s="176">
        <f>O348*H348</f>
        <v>0</v>
      </c>
      <c r="Q348" s="176">
        <v>0.00339</v>
      </c>
      <c r="R348" s="176">
        <f>Q348*H348</f>
        <v>1.7604269999999997</v>
      </c>
      <c r="S348" s="176">
        <v>0</v>
      </c>
      <c r="T348" s="177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178" t="s">
        <v>150</v>
      </c>
      <c r="AT348" s="178" t="s">
        <v>145</v>
      </c>
      <c r="AU348" s="178" t="s">
        <v>82</v>
      </c>
      <c r="AY348" s="20" t="s">
        <v>143</v>
      </c>
      <c r="BE348" s="179">
        <f>IF(N348="základní",J348,0)</f>
        <v>0</v>
      </c>
      <c r="BF348" s="179">
        <f>IF(N348="snížená",J348,0)</f>
        <v>0</v>
      </c>
      <c r="BG348" s="179">
        <f>IF(N348="zákl. přenesená",J348,0)</f>
        <v>0</v>
      </c>
      <c r="BH348" s="179">
        <f>IF(N348="sníž. přenesená",J348,0)</f>
        <v>0</v>
      </c>
      <c r="BI348" s="179">
        <f>IF(N348="nulová",J348,0)</f>
        <v>0</v>
      </c>
      <c r="BJ348" s="20" t="s">
        <v>80</v>
      </c>
      <c r="BK348" s="179">
        <f>ROUND(I348*H348,2)</f>
        <v>0</v>
      </c>
      <c r="BL348" s="20" t="s">
        <v>150</v>
      </c>
      <c r="BM348" s="178" t="s">
        <v>440</v>
      </c>
    </row>
    <row r="349" spans="1:47" s="2" customFormat="1" ht="12">
      <c r="A349" s="39"/>
      <c r="B349" s="40"/>
      <c r="C349" s="39"/>
      <c r="D349" s="180" t="s">
        <v>152</v>
      </c>
      <c r="E349" s="39"/>
      <c r="F349" s="181" t="s">
        <v>441</v>
      </c>
      <c r="G349" s="39"/>
      <c r="H349" s="39"/>
      <c r="I349" s="182"/>
      <c r="J349" s="39"/>
      <c r="K349" s="39"/>
      <c r="L349" s="40"/>
      <c r="M349" s="183"/>
      <c r="N349" s="184"/>
      <c r="O349" s="73"/>
      <c r="P349" s="73"/>
      <c r="Q349" s="73"/>
      <c r="R349" s="73"/>
      <c r="S349" s="73"/>
      <c r="T349" s="74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20" t="s">
        <v>152</v>
      </c>
      <c r="AU349" s="20" t="s">
        <v>82</v>
      </c>
    </row>
    <row r="350" spans="1:51" s="14" customFormat="1" ht="12">
      <c r="A350" s="14"/>
      <c r="B350" s="193"/>
      <c r="C350" s="14"/>
      <c r="D350" s="186" t="s">
        <v>154</v>
      </c>
      <c r="E350" s="194" t="s">
        <v>3</v>
      </c>
      <c r="F350" s="195" t="s">
        <v>313</v>
      </c>
      <c r="G350" s="14"/>
      <c r="H350" s="196">
        <v>18</v>
      </c>
      <c r="I350" s="197"/>
      <c r="J350" s="14"/>
      <c r="K350" s="14"/>
      <c r="L350" s="193"/>
      <c r="M350" s="198"/>
      <c r="N350" s="199"/>
      <c r="O350" s="199"/>
      <c r="P350" s="199"/>
      <c r="Q350" s="199"/>
      <c r="R350" s="199"/>
      <c r="S350" s="199"/>
      <c r="T350" s="200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194" t="s">
        <v>154</v>
      </c>
      <c r="AU350" s="194" t="s">
        <v>82</v>
      </c>
      <c r="AV350" s="14" t="s">
        <v>82</v>
      </c>
      <c r="AW350" s="14" t="s">
        <v>33</v>
      </c>
      <c r="AX350" s="14" t="s">
        <v>72</v>
      </c>
      <c r="AY350" s="194" t="s">
        <v>143</v>
      </c>
    </row>
    <row r="351" spans="1:51" s="14" customFormat="1" ht="12">
      <c r="A351" s="14"/>
      <c r="B351" s="193"/>
      <c r="C351" s="14"/>
      <c r="D351" s="186" t="s">
        <v>154</v>
      </c>
      <c r="E351" s="194" t="s">
        <v>3</v>
      </c>
      <c r="F351" s="195" t="s">
        <v>314</v>
      </c>
      <c r="G351" s="14"/>
      <c r="H351" s="196">
        <v>168</v>
      </c>
      <c r="I351" s="197"/>
      <c r="J351" s="14"/>
      <c r="K351" s="14"/>
      <c r="L351" s="193"/>
      <c r="M351" s="198"/>
      <c r="N351" s="199"/>
      <c r="O351" s="199"/>
      <c r="P351" s="199"/>
      <c r="Q351" s="199"/>
      <c r="R351" s="199"/>
      <c r="S351" s="199"/>
      <c r="T351" s="200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194" t="s">
        <v>154</v>
      </c>
      <c r="AU351" s="194" t="s">
        <v>82</v>
      </c>
      <c r="AV351" s="14" t="s">
        <v>82</v>
      </c>
      <c r="AW351" s="14" t="s">
        <v>33</v>
      </c>
      <c r="AX351" s="14" t="s">
        <v>72</v>
      </c>
      <c r="AY351" s="194" t="s">
        <v>143</v>
      </c>
    </row>
    <row r="352" spans="1:51" s="14" customFormat="1" ht="12">
      <c r="A352" s="14"/>
      <c r="B352" s="193"/>
      <c r="C352" s="14"/>
      <c r="D352" s="186" t="s">
        <v>154</v>
      </c>
      <c r="E352" s="194" t="s">
        <v>3</v>
      </c>
      <c r="F352" s="195" t="s">
        <v>315</v>
      </c>
      <c r="G352" s="14"/>
      <c r="H352" s="196">
        <v>52.8</v>
      </c>
      <c r="I352" s="197"/>
      <c r="J352" s="14"/>
      <c r="K352" s="14"/>
      <c r="L352" s="193"/>
      <c r="M352" s="198"/>
      <c r="N352" s="199"/>
      <c r="O352" s="199"/>
      <c r="P352" s="199"/>
      <c r="Q352" s="199"/>
      <c r="R352" s="199"/>
      <c r="S352" s="199"/>
      <c r="T352" s="200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194" t="s">
        <v>154</v>
      </c>
      <c r="AU352" s="194" t="s">
        <v>82</v>
      </c>
      <c r="AV352" s="14" t="s">
        <v>82</v>
      </c>
      <c r="AW352" s="14" t="s">
        <v>33</v>
      </c>
      <c r="AX352" s="14" t="s">
        <v>72</v>
      </c>
      <c r="AY352" s="194" t="s">
        <v>143</v>
      </c>
    </row>
    <row r="353" spans="1:51" s="14" customFormat="1" ht="12">
      <c r="A353" s="14"/>
      <c r="B353" s="193"/>
      <c r="C353" s="14"/>
      <c r="D353" s="186" t="s">
        <v>154</v>
      </c>
      <c r="E353" s="194" t="s">
        <v>3</v>
      </c>
      <c r="F353" s="195" t="s">
        <v>316</v>
      </c>
      <c r="G353" s="14"/>
      <c r="H353" s="196">
        <v>14.4</v>
      </c>
      <c r="I353" s="197"/>
      <c r="J353" s="14"/>
      <c r="K353" s="14"/>
      <c r="L353" s="193"/>
      <c r="M353" s="198"/>
      <c r="N353" s="199"/>
      <c r="O353" s="199"/>
      <c r="P353" s="199"/>
      <c r="Q353" s="199"/>
      <c r="R353" s="199"/>
      <c r="S353" s="199"/>
      <c r="T353" s="200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194" t="s">
        <v>154</v>
      </c>
      <c r="AU353" s="194" t="s">
        <v>82</v>
      </c>
      <c r="AV353" s="14" t="s">
        <v>82</v>
      </c>
      <c r="AW353" s="14" t="s">
        <v>33</v>
      </c>
      <c r="AX353" s="14" t="s">
        <v>72</v>
      </c>
      <c r="AY353" s="194" t="s">
        <v>143</v>
      </c>
    </row>
    <row r="354" spans="1:51" s="14" customFormat="1" ht="12">
      <c r="A354" s="14"/>
      <c r="B354" s="193"/>
      <c r="C354" s="14"/>
      <c r="D354" s="186" t="s">
        <v>154</v>
      </c>
      <c r="E354" s="194" t="s">
        <v>3</v>
      </c>
      <c r="F354" s="195" t="s">
        <v>317</v>
      </c>
      <c r="G354" s="14"/>
      <c r="H354" s="196">
        <v>240</v>
      </c>
      <c r="I354" s="197"/>
      <c r="J354" s="14"/>
      <c r="K354" s="14"/>
      <c r="L354" s="193"/>
      <c r="M354" s="198"/>
      <c r="N354" s="199"/>
      <c r="O354" s="199"/>
      <c r="P354" s="199"/>
      <c r="Q354" s="199"/>
      <c r="R354" s="199"/>
      <c r="S354" s="199"/>
      <c r="T354" s="200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194" t="s">
        <v>154</v>
      </c>
      <c r="AU354" s="194" t="s">
        <v>82</v>
      </c>
      <c r="AV354" s="14" t="s">
        <v>82</v>
      </c>
      <c r="AW354" s="14" t="s">
        <v>33</v>
      </c>
      <c r="AX354" s="14" t="s">
        <v>72</v>
      </c>
      <c r="AY354" s="194" t="s">
        <v>143</v>
      </c>
    </row>
    <row r="355" spans="1:51" s="14" customFormat="1" ht="12">
      <c r="A355" s="14"/>
      <c r="B355" s="193"/>
      <c r="C355" s="14"/>
      <c r="D355" s="186" t="s">
        <v>154</v>
      </c>
      <c r="E355" s="194" t="s">
        <v>3</v>
      </c>
      <c r="F355" s="195" t="s">
        <v>442</v>
      </c>
      <c r="G355" s="14"/>
      <c r="H355" s="196">
        <v>18.6</v>
      </c>
      <c r="I355" s="197"/>
      <c r="J355" s="14"/>
      <c r="K355" s="14"/>
      <c r="L355" s="193"/>
      <c r="M355" s="198"/>
      <c r="N355" s="199"/>
      <c r="O355" s="199"/>
      <c r="P355" s="199"/>
      <c r="Q355" s="199"/>
      <c r="R355" s="199"/>
      <c r="S355" s="199"/>
      <c r="T355" s="200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194" t="s">
        <v>154</v>
      </c>
      <c r="AU355" s="194" t="s">
        <v>82</v>
      </c>
      <c r="AV355" s="14" t="s">
        <v>82</v>
      </c>
      <c r="AW355" s="14" t="s">
        <v>33</v>
      </c>
      <c r="AX355" s="14" t="s">
        <v>72</v>
      </c>
      <c r="AY355" s="194" t="s">
        <v>143</v>
      </c>
    </row>
    <row r="356" spans="1:51" s="14" customFormat="1" ht="12">
      <c r="A356" s="14"/>
      <c r="B356" s="193"/>
      <c r="C356" s="14"/>
      <c r="D356" s="186" t="s">
        <v>154</v>
      </c>
      <c r="E356" s="194" t="s">
        <v>3</v>
      </c>
      <c r="F356" s="195" t="s">
        <v>443</v>
      </c>
      <c r="G356" s="14"/>
      <c r="H356" s="196">
        <v>7.5</v>
      </c>
      <c r="I356" s="197"/>
      <c r="J356" s="14"/>
      <c r="K356" s="14"/>
      <c r="L356" s="193"/>
      <c r="M356" s="198"/>
      <c r="N356" s="199"/>
      <c r="O356" s="199"/>
      <c r="P356" s="199"/>
      <c r="Q356" s="199"/>
      <c r="R356" s="199"/>
      <c r="S356" s="199"/>
      <c r="T356" s="200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194" t="s">
        <v>154</v>
      </c>
      <c r="AU356" s="194" t="s">
        <v>82</v>
      </c>
      <c r="AV356" s="14" t="s">
        <v>82</v>
      </c>
      <c r="AW356" s="14" t="s">
        <v>33</v>
      </c>
      <c r="AX356" s="14" t="s">
        <v>72</v>
      </c>
      <c r="AY356" s="194" t="s">
        <v>143</v>
      </c>
    </row>
    <row r="357" spans="1:51" s="15" customFormat="1" ht="12">
      <c r="A357" s="15"/>
      <c r="B357" s="201"/>
      <c r="C357" s="15"/>
      <c r="D357" s="186" t="s">
        <v>154</v>
      </c>
      <c r="E357" s="202" t="s">
        <v>3</v>
      </c>
      <c r="F357" s="203" t="s">
        <v>172</v>
      </c>
      <c r="G357" s="15"/>
      <c r="H357" s="204">
        <v>519.3</v>
      </c>
      <c r="I357" s="205"/>
      <c r="J357" s="15"/>
      <c r="K357" s="15"/>
      <c r="L357" s="201"/>
      <c r="M357" s="206"/>
      <c r="N357" s="207"/>
      <c r="O357" s="207"/>
      <c r="P357" s="207"/>
      <c r="Q357" s="207"/>
      <c r="R357" s="207"/>
      <c r="S357" s="207"/>
      <c r="T357" s="208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02" t="s">
        <v>154</v>
      </c>
      <c r="AU357" s="202" t="s">
        <v>82</v>
      </c>
      <c r="AV357" s="15" t="s">
        <v>150</v>
      </c>
      <c r="AW357" s="15" t="s">
        <v>33</v>
      </c>
      <c r="AX357" s="15" t="s">
        <v>80</v>
      </c>
      <c r="AY357" s="202" t="s">
        <v>143</v>
      </c>
    </row>
    <row r="358" spans="1:65" s="2" customFormat="1" ht="24.15" customHeight="1">
      <c r="A358" s="39"/>
      <c r="B358" s="166"/>
      <c r="C358" s="217" t="s">
        <v>444</v>
      </c>
      <c r="D358" s="217" t="s">
        <v>345</v>
      </c>
      <c r="E358" s="218" t="s">
        <v>445</v>
      </c>
      <c r="F358" s="219" t="s">
        <v>446</v>
      </c>
      <c r="G358" s="220" t="s">
        <v>148</v>
      </c>
      <c r="H358" s="221">
        <v>199.931</v>
      </c>
      <c r="I358" s="222"/>
      <c r="J358" s="223">
        <f>ROUND(I358*H358,2)</f>
        <v>0</v>
      </c>
      <c r="K358" s="219" t="s">
        <v>3</v>
      </c>
      <c r="L358" s="224"/>
      <c r="M358" s="225" t="s">
        <v>3</v>
      </c>
      <c r="N358" s="226" t="s">
        <v>43</v>
      </c>
      <c r="O358" s="73"/>
      <c r="P358" s="176">
        <f>O358*H358</f>
        <v>0</v>
      </c>
      <c r="Q358" s="176">
        <v>0.0036</v>
      </c>
      <c r="R358" s="176">
        <f>Q358*H358</f>
        <v>0.7197516</v>
      </c>
      <c r="S358" s="176">
        <v>0</v>
      </c>
      <c r="T358" s="177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178" t="s">
        <v>201</v>
      </c>
      <c r="AT358" s="178" t="s">
        <v>345</v>
      </c>
      <c r="AU358" s="178" t="s">
        <v>82</v>
      </c>
      <c r="AY358" s="20" t="s">
        <v>143</v>
      </c>
      <c r="BE358" s="179">
        <f>IF(N358="základní",J358,0)</f>
        <v>0</v>
      </c>
      <c r="BF358" s="179">
        <f>IF(N358="snížená",J358,0)</f>
        <v>0</v>
      </c>
      <c r="BG358" s="179">
        <f>IF(N358="zákl. přenesená",J358,0)</f>
        <v>0</v>
      </c>
      <c r="BH358" s="179">
        <f>IF(N358="sníž. přenesená",J358,0)</f>
        <v>0</v>
      </c>
      <c r="BI358" s="179">
        <f>IF(N358="nulová",J358,0)</f>
        <v>0</v>
      </c>
      <c r="BJ358" s="20" t="s">
        <v>80</v>
      </c>
      <c r="BK358" s="179">
        <f>ROUND(I358*H358,2)</f>
        <v>0</v>
      </c>
      <c r="BL358" s="20" t="s">
        <v>150</v>
      </c>
      <c r="BM358" s="178" t="s">
        <v>447</v>
      </c>
    </row>
    <row r="359" spans="1:51" s="14" customFormat="1" ht="12">
      <c r="A359" s="14"/>
      <c r="B359" s="193"/>
      <c r="C359" s="14"/>
      <c r="D359" s="186" t="s">
        <v>154</v>
      </c>
      <c r="E359" s="194" t="s">
        <v>448</v>
      </c>
      <c r="F359" s="195" t="s">
        <v>449</v>
      </c>
      <c r="G359" s="14"/>
      <c r="H359" s="196">
        <v>199.931</v>
      </c>
      <c r="I359" s="197"/>
      <c r="J359" s="14"/>
      <c r="K359" s="14"/>
      <c r="L359" s="193"/>
      <c r="M359" s="198"/>
      <c r="N359" s="199"/>
      <c r="O359" s="199"/>
      <c r="P359" s="199"/>
      <c r="Q359" s="199"/>
      <c r="R359" s="199"/>
      <c r="S359" s="199"/>
      <c r="T359" s="200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194" t="s">
        <v>154</v>
      </c>
      <c r="AU359" s="194" t="s">
        <v>82</v>
      </c>
      <c r="AV359" s="14" t="s">
        <v>82</v>
      </c>
      <c r="AW359" s="14" t="s">
        <v>33</v>
      </c>
      <c r="AX359" s="14" t="s">
        <v>80</v>
      </c>
      <c r="AY359" s="194" t="s">
        <v>143</v>
      </c>
    </row>
    <row r="360" spans="1:65" s="2" customFormat="1" ht="16.5" customHeight="1">
      <c r="A360" s="39"/>
      <c r="B360" s="166"/>
      <c r="C360" s="167" t="s">
        <v>450</v>
      </c>
      <c r="D360" s="167" t="s">
        <v>145</v>
      </c>
      <c r="E360" s="168" t="s">
        <v>451</v>
      </c>
      <c r="F360" s="169" t="s">
        <v>452</v>
      </c>
      <c r="G360" s="170" t="s">
        <v>227</v>
      </c>
      <c r="H360" s="171">
        <v>119.1</v>
      </c>
      <c r="I360" s="172"/>
      <c r="J360" s="173">
        <f>ROUND(I360*H360,2)</f>
        <v>0</v>
      </c>
      <c r="K360" s="169" t="s">
        <v>149</v>
      </c>
      <c r="L360" s="40"/>
      <c r="M360" s="174" t="s">
        <v>3</v>
      </c>
      <c r="N360" s="175" t="s">
        <v>43</v>
      </c>
      <c r="O360" s="73"/>
      <c r="P360" s="176">
        <f>O360*H360</f>
        <v>0</v>
      </c>
      <c r="Q360" s="176">
        <v>3E-05</v>
      </c>
      <c r="R360" s="176">
        <f>Q360*H360</f>
        <v>0.003573</v>
      </c>
      <c r="S360" s="176">
        <v>0</v>
      </c>
      <c r="T360" s="177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178" t="s">
        <v>150</v>
      </c>
      <c r="AT360" s="178" t="s">
        <v>145</v>
      </c>
      <c r="AU360" s="178" t="s">
        <v>82</v>
      </c>
      <c r="AY360" s="20" t="s">
        <v>143</v>
      </c>
      <c r="BE360" s="179">
        <f>IF(N360="základní",J360,0)</f>
        <v>0</v>
      </c>
      <c r="BF360" s="179">
        <f>IF(N360="snížená",J360,0)</f>
        <v>0</v>
      </c>
      <c r="BG360" s="179">
        <f>IF(N360="zákl. přenesená",J360,0)</f>
        <v>0</v>
      </c>
      <c r="BH360" s="179">
        <f>IF(N360="sníž. přenesená",J360,0)</f>
        <v>0</v>
      </c>
      <c r="BI360" s="179">
        <f>IF(N360="nulová",J360,0)</f>
        <v>0</v>
      </c>
      <c r="BJ360" s="20" t="s">
        <v>80</v>
      </c>
      <c r="BK360" s="179">
        <f>ROUND(I360*H360,2)</f>
        <v>0</v>
      </c>
      <c r="BL360" s="20" t="s">
        <v>150</v>
      </c>
      <c r="BM360" s="178" t="s">
        <v>453</v>
      </c>
    </row>
    <row r="361" spans="1:47" s="2" customFormat="1" ht="12">
      <c r="A361" s="39"/>
      <c r="B361" s="40"/>
      <c r="C361" s="39"/>
      <c r="D361" s="180" t="s">
        <v>152</v>
      </c>
      <c r="E361" s="39"/>
      <c r="F361" s="181" t="s">
        <v>454</v>
      </c>
      <c r="G361" s="39"/>
      <c r="H361" s="39"/>
      <c r="I361" s="182"/>
      <c r="J361" s="39"/>
      <c r="K361" s="39"/>
      <c r="L361" s="40"/>
      <c r="M361" s="183"/>
      <c r="N361" s="184"/>
      <c r="O361" s="73"/>
      <c r="P361" s="73"/>
      <c r="Q361" s="73"/>
      <c r="R361" s="73"/>
      <c r="S361" s="73"/>
      <c r="T361" s="74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20" t="s">
        <v>152</v>
      </c>
      <c r="AU361" s="20" t="s">
        <v>82</v>
      </c>
    </row>
    <row r="362" spans="1:51" s="14" customFormat="1" ht="12">
      <c r="A362" s="14"/>
      <c r="B362" s="193"/>
      <c r="C362" s="14"/>
      <c r="D362" s="186" t="s">
        <v>154</v>
      </c>
      <c r="E362" s="194" t="s">
        <v>3</v>
      </c>
      <c r="F362" s="195" t="s">
        <v>455</v>
      </c>
      <c r="G362" s="14"/>
      <c r="H362" s="196">
        <v>119.1</v>
      </c>
      <c r="I362" s="197"/>
      <c r="J362" s="14"/>
      <c r="K362" s="14"/>
      <c r="L362" s="193"/>
      <c r="M362" s="198"/>
      <c r="N362" s="199"/>
      <c r="O362" s="199"/>
      <c r="P362" s="199"/>
      <c r="Q362" s="199"/>
      <c r="R362" s="199"/>
      <c r="S362" s="199"/>
      <c r="T362" s="200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194" t="s">
        <v>154</v>
      </c>
      <c r="AU362" s="194" t="s">
        <v>82</v>
      </c>
      <c r="AV362" s="14" t="s">
        <v>82</v>
      </c>
      <c r="AW362" s="14" t="s">
        <v>33</v>
      </c>
      <c r="AX362" s="14" t="s">
        <v>80</v>
      </c>
      <c r="AY362" s="194" t="s">
        <v>143</v>
      </c>
    </row>
    <row r="363" spans="1:65" s="2" customFormat="1" ht="16.5" customHeight="1">
      <c r="A363" s="39"/>
      <c r="B363" s="166"/>
      <c r="C363" s="217" t="s">
        <v>456</v>
      </c>
      <c r="D363" s="217" t="s">
        <v>345</v>
      </c>
      <c r="E363" s="218" t="s">
        <v>457</v>
      </c>
      <c r="F363" s="219" t="s">
        <v>458</v>
      </c>
      <c r="G363" s="220" t="s">
        <v>227</v>
      </c>
      <c r="H363" s="221">
        <v>36.813</v>
      </c>
      <c r="I363" s="222"/>
      <c r="J363" s="223">
        <f>ROUND(I363*H363,2)</f>
        <v>0</v>
      </c>
      <c r="K363" s="219" t="s">
        <v>149</v>
      </c>
      <c r="L363" s="224"/>
      <c r="M363" s="225" t="s">
        <v>3</v>
      </c>
      <c r="N363" s="226" t="s">
        <v>43</v>
      </c>
      <c r="O363" s="73"/>
      <c r="P363" s="176">
        <f>O363*H363</f>
        <v>0</v>
      </c>
      <c r="Q363" s="176">
        <v>0.0006</v>
      </c>
      <c r="R363" s="176">
        <f>Q363*H363</f>
        <v>0.0220878</v>
      </c>
      <c r="S363" s="176">
        <v>0</v>
      </c>
      <c r="T363" s="177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178" t="s">
        <v>201</v>
      </c>
      <c r="AT363" s="178" t="s">
        <v>345</v>
      </c>
      <c r="AU363" s="178" t="s">
        <v>82</v>
      </c>
      <c r="AY363" s="20" t="s">
        <v>143</v>
      </c>
      <c r="BE363" s="179">
        <f>IF(N363="základní",J363,0)</f>
        <v>0</v>
      </c>
      <c r="BF363" s="179">
        <f>IF(N363="snížená",J363,0)</f>
        <v>0</v>
      </c>
      <c r="BG363" s="179">
        <f>IF(N363="zákl. přenesená",J363,0)</f>
        <v>0</v>
      </c>
      <c r="BH363" s="179">
        <f>IF(N363="sníž. přenesená",J363,0)</f>
        <v>0</v>
      </c>
      <c r="BI363" s="179">
        <f>IF(N363="nulová",J363,0)</f>
        <v>0</v>
      </c>
      <c r="BJ363" s="20" t="s">
        <v>80</v>
      </c>
      <c r="BK363" s="179">
        <f>ROUND(I363*H363,2)</f>
        <v>0</v>
      </c>
      <c r="BL363" s="20" t="s">
        <v>150</v>
      </c>
      <c r="BM363" s="178" t="s">
        <v>459</v>
      </c>
    </row>
    <row r="364" spans="1:51" s="14" customFormat="1" ht="12">
      <c r="A364" s="14"/>
      <c r="B364" s="193"/>
      <c r="C364" s="14"/>
      <c r="D364" s="186" t="s">
        <v>154</v>
      </c>
      <c r="E364" s="194" t="s">
        <v>3</v>
      </c>
      <c r="F364" s="195" t="s">
        <v>460</v>
      </c>
      <c r="G364" s="14"/>
      <c r="H364" s="196">
        <v>36.813</v>
      </c>
      <c r="I364" s="197"/>
      <c r="J364" s="14"/>
      <c r="K364" s="14"/>
      <c r="L364" s="193"/>
      <c r="M364" s="198"/>
      <c r="N364" s="199"/>
      <c r="O364" s="199"/>
      <c r="P364" s="199"/>
      <c r="Q364" s="199"/>
      <c r="R364" s="199"/>
      <c r="S364" s="199"/>
      <c r="T364" s="200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194" t="s">
        <v>154</v>
      </c>
      <c r="AU364" s="194" t="s">
        <v>82</v>
      </c>
      <c r="AV364" s="14" t="s">
        <v>82</v>
      </c>
      <c r="AW364" s="14" t="s">
        <v>33</v>
      </c>
      <c r="AX364" s="14" t="s">
        <v>80</v>
      </c>
      <c r="AY364" s="194" t="s">
        <v>143</v>
      </c>
    </row>
    <row r="365" spans="1:65" s="2" customFormat="1" ht="16.5" customHeight="1">
      <c r="A365" s="39"/>
      <c r="B365" s="166"/>
      <c r="C365" s="217" t="s">
        <v>461</v>
      </c>
      <c r="D365" s="217" t="s">
        <v>345</v>
      </c>
      <c r="E365" s="218" t="s">
        <v>462</v>
      </c>
      <c r="F365" s="219" t="s">
        <v>463</v>
      </c>
      <c r="G365" s="220" t="s">
        <v>227</v>
      </c>
      <c r="H365" s="221">
        <v>88.137</v>
      </c>
      <c r="I365" s="222"/>
      <c r="J365" s="223">
        <f>ROUND(I365*H365,2)</f>
        <v>0</v>
      </c>
      <c r="K365" s="219" t="s">
        <v>149</v>
      </c>
      <c r="L365" s="224"/>
      <c r="M365" s="225" t="s">
        <v>3</v>
      </c>
      <c r="N365" s="226" t="s">
        <v>43</v>
      </c>
      <c r="O365" s="73"/>
      <c r="P365" s="176">
        <f>O365*H365</f>
        <v>0</v>
      </c>
      <c r="Q365" s="176">
        <v>0.0005</v>
      </c>
      <c r="R365" s="176">
        <f>Q365*H365</f>
        <v>0.044068500000000004</v>
      </c>
      <c r="S365" s="176">
        <v>0</v>
      </c>
      <c r="T365" s="177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178" t="s">
        <v>201</v>
      </c>
      <c r="AT365" s="178" t="s">
        <v>345</v>
      </c>
      <c r="AU365" s="178" t="s">
        <v>82</v>
      </c>
      <c r="AY365" s="20" t="s">
        <v>143</v>
      </c>
      <c r="BE365" s="179">
        <f>IF(N365="základní",J365,0)</f>
        <v>0</v>
      </c>
      <c r="BF365" s="179">
        <f>IF(N365="snížená",J365,0)</f>
        <v>0</v>
      </c>
      <c r="BG365" s="179">
        <f>IF(N365="zákl. přenesená",J365,0)</f>
        <v>0</v>
      </c>
      <c r="BH365" s="179">
        <f>IF(N365="sníž. přenesená",J365,0)</f>
        <v>0</v>
      </c>
      <c r="BI365" s="179">
        <f>IF(N365="nulová",J365,0)</f>
        <v>0</v>
      </c>
      <c r="BJ365" s="20" t="s">
        <v>80</v>
      </c>
      <c r="BK365" s="179">
        <f>ROUND(I365*H365,2)</f>
        <v>0</v>
      </c>
      <c r="BL365" s="20" t="s">
        <v>150</v>
      </c>
      <c r="BM365" s="178" t="s">
        <v>464</v>
      </c>
    </row>
    <row r="366" spans="1:51" s="14" customFormat="1" ht="12">
      <c r="A366" s="14"/>
      <c r="B366" s="193"/>
      <c r="C366" s="14"/>
      <c r="D366" s="186" t="s">
        <v>154</v>
      </c>
      <c r="E366" s="194" t="s">
        <v>3</v>
      </c>
      <c r="F366" s="195" t="s">
        <v>465</v>
      </c>
      <c r="G366" s="14"/>
      <c r="H366" s="196">
        <v>88.137</v>
      </c>
      <c r="I366" s="197"/>
      <c r="J366" s="14"/>
      <c r="K366" s="14"/>
      <c r="L366" s="193"/>
      <c r="M366" s="198"/>
      <c r="N366" s="199"/>
      <c r="O366" s="199"/>
      <c r="P366" s="199"/>
      <c r="Q366" s="199"/>
      <c r="R366" s="199"/>
      <c r="S366" s="199"/>
      <c r="T366" s="200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194" t="s">
        <v>154</v>
      </c>
      <c r="AU366" s="194" t="s">
        <v>82</v>
      </c>
      <c r="AV366" s="14" t="s">
        <v>82</v>
      </c>
      <c r="AW366" s="14" t="s">
        <v>33</v>
      </c>
      <c r="AX366" s="14" t="s">
        <v>80</v>
      </c>
      <c r="AY366" s="194" t="s">
        <v>143</v>
      </c>
    </row>
    <row r="367" spans="1:65" s="2" customFormat="1" ht="16.5" customHeight="1">
      <c r="A367" s="39"/>
      <c r="B367" s="166"/>
      <c r="C367" s="217" t="s">
        <v>466</v>
      </c>
      <c r="D367" s="217" t="s">
        <v>345</v>
      </c>
      <c r="E367" s="218" t="s">
        <v>467</v>
      </c>
      <c r="F367" s="219" t="s">
        <v>468</v>
      </c>
      <c r="G367" s="220" t="s">
        <v>204</v>
      </c>
      <c r="H367" s="221">
        <v>20</v>
      </c>
      <c r="I367" s="222"/>
      <c r="J367" s="223">
        <f>ROUND(I367*H367,2)</f>
        <v>0</v>
      </c>
      <c r="K367" s="219" t="s">
        <v>149</v>
      </c>
      <c r="L367" s="224"/>
      <c r="M367" s="225" t="s">
        <v>3</v>
      </c>
      <c r="N367" s="226" t="s">
        <v>43</v>
      </c>
      <c r="O367" s="73"/>
      <c r="P367" s="176">
        <f>O367*H367</f>
        <v>0</v>
      </c>
      <c r="Q367" s="176">
        <v>0</v>
      </c>
      <c r="R367" s="176">
        <f>Q367*H367</f>
        <v>0</v>
      </c>
      <c r="S367" s="176">
        <v>0</v>
      </c>
      <c r="T367" s="177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178" t="s">
        <v>201</v>
      </c>
      <c r="AT367" s="178" t="s">
        <v>345</v>
      </c>
      <c r="AU367" s="178" t="s">
        <v>82</v>
      </c>
      <c r="AY367" s="20" t="s">
        <v>143</v>
      </c>
      <c r="BE367" s="179">
        <f>IF(N367="základní",J367,0)</f>
        <v>0</v>
      </c>
      <c r="BF367" s="179">
        <f>IF(N367="snížená",J367,0)</f>
        <v>0</v>
      </c>
      <c r="BG367" s="179">
        <f>IF(N367="zákl. přenesená",J367,0)</f>
        <v>0</v>
      </c>
      <c r="BH367" s="179">
        <f>IF(N367="sníž. přenesená",J367,0)</f>
        <v>0</v>
      </c>
      <c r="BI367" s="179">
        <f>IF(N367="nulová",J367,0)</f>
        <v>0</v>
      </c>
      <c r="BJ367" s="20" t="s">
        <v>80</v>
      </c>
      <c r="BK367" s="179">
        <f>ROUND(I367*H367,2)</f>
        <v>0</v>
      </c>
      <c r="BL367" s="20" t="s">
        <v>150</v>
      </c>
      <c r="BM367" s="178" t="s">
        <v>469</v>
      </c>
    </row>
    <row r="368" spans="1:65" s="2" customFormat="1" ht="16.5" customHeight="1">
      <c r="A368" s="39"/>
      <c r="B368" s="166"/>
      <c r="C368" s="217" t="s">
        <v>470</v>
      </c>
      <c r="D368" s="217" t="s">
        <v>345</v>
      </c>
      <c r="E368" s="218" t="s">
        <v>471</v>
      </c>
      <c r="F368" s="219" t="s">
        <v>472</v>
      </c>
      <c r="G368" s="220" t="s">
        <v>204</v>
      </c>
      <c r="H368" s="221">
        <v>10</v>
      </c>
      <c r="I368" s="222"/>
      <c r="J368" s="223">
        <f>ROUND(I368*H368,2)</f>
        <v>0</v>
      </c>
      <c r="K368" s="219" t="s">
        <v>149</v>
      </c>
      <c r="L368" s="224"/>
      <c r="M368" s="225" t="s">
        <v>3</v>
      </c>
      <c r="N368" s="226" t="s">
        <v>43</v>
      </c>
      <c r="O368" s="73"/>
      <c r="P368" s="176">
        <f>O368*H368</f>
        <v>0</v>
      </c>
      <c r="Q368" s="176">
        <v>1E-05</v>
      </c>
      <c r="R368" s="176">
        <f>Q368*H368</f>
        <v>0.0001</v>
      </c>
      <c r="S368" s="176">
        <v>0</v>
      </c>
      <c r="T368" s="177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178" t="s">
        <v>201</v>
      </c>
      <c r="AT368" s="178" t="s">
        <v>345</v>
      </c>
      <c r="AU368" s="178" t="s">
        <v>82</v>
      </c>
      <c r="AY368" s="20" t="s">
        <v>143</v>
      </c>
      <c r="BE368" s="179">
        <f>IF(N368="základní",J368,0)</f>
        <v>0</v>
      </c>
      <c r="BF368" s="179">
        <f>IF(N368="snížená",J368,0)</f>
        <v>0</v>
      </c>
      <c r="BG368" s="179">
        <f>IF(N368="zákl. přenesená",J368,0)</f>
        <v>0</v>
      </c>
      <c r="BH368" s="179">
        <f>IF(N368="sníž. přenesená",J368,0)</f>
        <v>0</v>
      </c>
      <c r="BI368" s="179">
        <f>IF(N368="nulová",J368,0)</f>
        <v>0</v>
      </c>
      <c r="BJ368" s="20" t="s">
        <v>80</v>
      </c>
      <c r="BK368" s="179">
        <f>ROUND(I368*H368,2)</f>
        <v>0</v>
      </c>
      <c r="BL368" s="20" t="s">
        <v>150</v>
      </c>
      <c r="BM368" s="178" t="s">
        <v>473</v>
      </c>
    </row>
    <row r="369" spans="1:65" s="2" customFormat="1" ht="16.5" customHeight="1">
      <c r="A369" s="39"/>
      <c r="B369" s="166"/>
      <c r="C369" s="217" t="s">
        <v>474</v>
      </c>
      <c r="D369" s="217" t="s">
        <v>345</v>
      </c>
      <c r="E369" s="218" t="s">
        <v>475</v>
      </c>
      <c r="F369" s="219" t="s">
        <v>476</v>
      </c>
      <c r="G369" s="220" t="s">
        <v>204</v>
      </c>
      <c r="H369" s="221">
        <v>10</v>
      </c>
      <c r="I369" s="222"/>
      <c r="J369" s="223">
        <f>ROUND(I369*H369,2)</f>
        <v>0</v>
      </c>
      <c r="K369" s="219" t="s">
        <v>149</v>
      </c>
      <c r="L369" s="224"/>
      <c r="M369" s="225" t="s">
        <v>3</v>
      </c>
      <c r="N369" s="226" t="s">
        <v>43</v>
      </c>
      <c r="O369" s="73"/>
      <c r="P369" s="176">
        <f>O369*H369</f>
        <v>0</v>
      </c>
      <c r="Q369" s="176">
        <v>1E-05</v>
      </c>
      <c r="R369" s="176">
        <f>Q369*H369</f>
        <v>0.0001</v>
      </c>
      <c r="S369" s="176">
        <v>0</v>
      </c>
      <c r="T369" s="177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178" t="s">
        <v>201</v>
      </c>
      <c r="AT369" s="178" t="s">
        <v>345</v>
      </c>
      <c r="AU369" s="178" t="s">
        <v>82</v>
      </c>
      <c r="AY369" s="20" t="s">
        <v>143</v>
      </c>
      <c r="BE369" s="179">
        <f>IF(N369="základní",J369,0)</f>
        <v>0</v>
      </c>
      <c r="BF369" s="179">
        <f>IF(N369="snížená",J369,0)</f>
        <v>0</v>
      </c>
      <c r="BG369" s="179">
        <f>IF(N369="zákl. přenesená",J369,0)</f>
        <v>0</v>
      </c>
      <c r="BH369" s="179">
        <f>IF(N369="sníž. přenesená",J369,0)</f>
        <v>0</v>
      </c>
      <c r="BI369" s="179">
        <f>IF(N369="nulová",J369,0)</f>
        <v>0</v>
      </c>
      <c r="BJ369" s="20" t="s">
        <v>80</v>
      </c>
      <c r="BK369" s="179">
        <f>ROUND(I369*H369,2)</f>
        <v>0</v>
      </c>
      <c r="BL369" s="20" t="s">
        <v>150</v>
      </c>
      <c r="BM369" s="178" t="s">
        <v>477</v>
      </c>
    </row>
    <row r="370" spans="1:65" s="2" customFormat="1" ht="16.5" customHeight="1">
      <c r="A370" s="39"/>
      <c r="B370" s="166"/>
      <c r="C370" s="217" t="s">
        <v>478</v>
      </c>
      <c r="D370" s="217" t="s">
        <v>345</v>
      </c>
      <c r="E370" s="218" t="s">
        <v>479</v>
      </c>
      <c r="F370" s="219" t="s">
        <v>480</v>
      </c>
      <c r="G370" s="220" t="s">
        <v>204</v>
      </c>
      <c r="H370" s="221">
        <v>10</v>
      </c>
      <c r="I370" s="222"/>
      <c r="J370" s="223">
        <f>ROUND(I370*H370,2)</f>
        <v>0</v>
      </c>
      <c r="K370" s="219" t="s">
        <v>149</v>
      </c>
      <c r="L370" s="224"/>
      <c r="M370" s="225" t="s">
        <v>3</v>
      </c>
      <c r="N370" s="226" t="s">
        <v>43</v>
      </c>
      <c r="O370" s="73"/>
      <c r="P370" s="176">
        <f>O370*H370</f>
        <v>0</v>
      </c>
      <c r="Q370" s="176">
        <v>1E-05</v>
      </c>
      <c r="R370" s="176">
        <f>Q370*H370</f>
        <v>0.0001</v>
      </c>
      <c r="S370" s="176">
        <v>0</v>
      </c>
      <c r="T370" s="177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178" t="s">
        <v>201</v>
      </c>
      <c r="AT370" s="178" t="s">
        <v>345</v>
      </c>
      <c r="AU370" s="178" t="s">
        <v>82</v>
      </c>
      <c r="AY370" s="20" t="s">
        <v>143</v>
      </c>
      <c r="BE370" s="179">
        <f>IF(N370="základní",J370,0)</f>
        <v>0</v>
      </c>
      <c r="BF370" s="179">
        <f>IF(N370="snížená",J370,0)</f>
        <v>0</v>
      </c>
      <c r="BG370" s="179">
        <f>IF(N370="zákl. přenesená",J370,0)</f>
        <v>0</v>
      </c>
      <c r="BH370" s="179">
        <f>IF(N370="sníž. přenesená",J370,0)</f>
        <v>0</v>
      </c>
      <c r="BI370" s="179">
        <f>IF(N370="nulová",J370,0)</f>
        <v>0</v>
      </c>
      <c r="BJ370" s="20" t="s">
        <v>80</v>
      </c>
      <c r="BK370" s="179">
        <f>ROUND(I370*H370,2)</f>
        <v>0</v>
      </c>
      <c r="BL370" s="20" t="s">
        <v>150</v>
      </c>
      <c r="BM370" s="178" t="s">
        <v>481</v>
      </c>
    </row>
    <row r="371" spans="1:65" s="2" customFormat="1" ht="16.5" customHeight="1">
      <c r="A371" s="39"/>
      <c r="B371" s="166"/>
      <c r="C371" s="217" t="s">
        <v>482</v>
      </c>
      <c r="D371" s="217" t="s">
        <v>345</v>
      </c>
      <c r="E371" s="218" t="s">
        <v>483</v>
      </c>
      <c r="F371" s="219" t="s">
        <v>484</v>
      </c>
      <c r="G371" s="220" t="s">
        <v>204</v>
      </c>
      <c r="H371" s="221">
        <v>10</v>
      </c>
      <c r="I371" s="222"/>
      <c r="J371" s="223">
        <f>ROUND(I371*H371,2)</f>
        <v>0</v>
      </c>
      <c r="K371" s="219" t="s">
        <v>149</v>
      </c>
      <c r="L371" s="224"/>
      <c r="M371" s="225" t="s">
        <v>3</v>
      </c>
      <c r="N371" s="226" t="s">
        <v>43</v>
      </c>
      <c r="O371" s="73"/>
      <c r="P371" s="176">
        <f>O371*H371</f>
        <v>0</v>
      </c>
      <c r="Q371" s="176">
        <v>0.0001</v>
      </c>
      <c r="R371" s="176">
        <f>Q371*H371</f>
        <v>0.001</v>
      </c>
      <c r="S371" s="176">
        <v>0</v>
      </c>
      <c r="T371" s="177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178" t="s">
        <v>201</v>
      </c>
      <c r="AT371" s="178" t="s">
        <v>345</v>
      </c>
      <c r="AU371" s="178" t="s">
        <v>82</v>
      </c>
      <c r="AY371" s="20" t="s">
        <v>143</v>
      </c>
      <c r="BE371" s="179">
        <f>IF(N371="základní",J371,0)</f>
        <v>0</v>
      </c>
      <c r="BF371" s="179">
        <f>IF(N371="snížená",J371,0)</f>
        <v>0</v>
      </c>
      <c r="BG371" s="179">
        <f>IF(N371="zákl. přenesená",J371,0)</f>
        <v>0</v>
      </c>
      <c r="BH371" s="179">
        <f>IF(N371="sníž. přenesená",J371,0)</f>
        <v>0</v>
      </c>
      <c r="BI371" s="179">
        <f>IF(N371="nulová",J371,0)</f>
        <v>0</v>
      </c>
      <c r="BJ371" s="20" t="s">
        <v>80</v>
      </c>
      <c r="BK371" s="179">
        <f>ROUND(I371*H371,2)</f>
        <v>0</v>
      </c>
      <c r="BL371" s="20" t="s">
        <v>150</v>
      </c>
      <c r="BM371" s="178" t="s">
        <v>485</v>
      </c>
    </row>
    <row r="372" spans="1:65" s="2" customFormat="1" ht="16.5" customHeight="1">
      <c r="A372" s="39"/>
      <c r="B372" s="166"/>
      <c r="C372" s="167" t="s">
        <v>486</v>
      </c>
      <c r="D372" s="167" t="s">
        <v>145</v>
      </c>
      <c r="E372" s="168" t="s">
        <v>487</v>
      </c>
      <c r="F372" s="169" t="s">
        <v>488</v>
      </c>
      <c r="G372" s="170" t="s">
        <v>148</v>
      </c>
      <c r="H372" s="171">
        <v>21.96</v>
      </c>
      <c r="I372" s="172"/>
      <c r="J372" s="173">
        <f>ROUND(I372*H372,2)</f>
        <v>0</v>
      </c>
      <c r="K372" s="169" t="s">
        <v>149</v>
      </c>
      <c r="L372" s="40"/>
      <c r="M372" s="174" t="s">
        <v>3</v>
      </c>
      <c r="N372" s="175" t="s">
        <v>43</v>
      </c>
      <c r="O372" s="73"/>
      <c r="P372" s="176">
        <f>O372*H372</f>
        <v>0</v>
      </c>
      <c r="Q372" s="176">
        <v>0.0315</v>
      </c>
      <c r="R372" s="176">
        <f>Q372*H372</f>
        <v>0.69174</v>
      </c>
      <c r="S372" s="176">
        <v>0</v>
      </c>
      <c r="T372" s="177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178" t="s">
        <v>150</v>
      </c>
      <c r="AT372" s="178" t="s">
        <v>145</v>
      </c>
      <c r="AU372" s="178" t="s">
        <v>82</v>
      </c>
      <c r="AY372" s="20" t="s">
        <v>143</v>
      </c>
      <c r="BE372" s="179">
        <f>IF(N372="základní",J372,0)</f>
        <v>0</v>
      </c>
      <c r="BF372" s="179">
        <f>IF(N372="snížená",J372,0)</f>
        <v>0</v>
      </c>
      <c r="BG372" s="179">
        <f>IF(N372="zákl. přenesená",J372,0)</f>
        <v>0</v>
      </c>
      <c r="BH372" s="179">
        <f>IF(N372="sníž. přenesená",J372,0)</f>
        <v>0</v>
      </c>
      <c r="BI372" s="179">
        <f>IF(N372="nulová",J372,0)</f>
        <v>0</v>
      </c>
      <c r="BJ372" s="20" t="s">
        <v>80</v>
      </c>
      <c r="BK372" s="179">
        <f>ROUND(I372*H372,2)</f>
        <v>0</v>
      </c>
      <c r="BL372" s="20" t="s">
        <v>150</v>
      </c>
      <c r="BM372" s="178" t="s">
        <v>489</v>
      </c>
    </row>
    <row r="373" spans="1:47" s="2" customFormat="1" ht="12">
      <c r="A373" s="39"/>
      <c r="B373" s="40"/>
      <c r="C373" s="39"/>
      <c r="D373" s="180" t="s">
        <v>152</v>
      </c>
      <c r="E373" s="39"/>
      <c r="F373" s="181" t="s">
        <v>490</v>
      </c>
      <c r="G373" s="39"/>
      <c r="H373" s="39"/>
      <c r="I373" s="182"/>
      <c r="J373" s="39"/>
      <c r="K373" s="39"/>
      <c r="L373" s="40"/>
      <c r="M373" s="183"/>
      <c r="N373" s="184"/>
      <c r="O373" s="73"/>
      <c r="P373" s="73"/>
      <c r="Q373" s="73"/>
      <c r="R373" s="73"/>
      <c r="S373" s="73"/>
      <c r="T373" s="74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20" t="s">
        <v>152</v>
      </c>
      <c r="AU373" s="20" t="s">
        <v>82</v>
      </c>
    </row>
    <row r="374" spans="1:51" s="13" customFormat="1" ht="12">
      <c r="A374" s="13"/>
      <c r="B374" s="185"/>
      <c r="C374" s="13"/>
      <c r="D374" s="186" t="s">
        <v>154</v>
      </c>
      <c r="E374" s="187" t="s">
        <v>3</v>
      </c>
      <c r="F374" s="188" t="s">
        <v>360</v>
      </c>
      <c r="G374" s="13"/>
      <c r="H374" s="187" t="s">
        <v>3</v>
      </c>
      <c r="I374" s="189"/>
      <c r="J374" s="13"/>
      <c r="K374" s="13"/>
      <c r="L374" s="185"/>
      <c r="M374" s="190"/>
      <c r="N374" s="191"/>
      <c r="O374" s="191"/>
      <c r="P374" s="191"/>
      <c r="Q374" s="191"/>
      <c r="R374" s="191"/>
      <c r="S374" s="191"/>
      <c r="T374" s="192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187" t="s">
        <v>154</v>
      </c>
      <c r="AU374" s="187" t="s">
        <v>82</v>
      </c>
      <c r="AV374" s="13" t="s">
        <v>80</v>
      </c>
      <c r="AW374" s="13" t="s">
        <v>33</v>
      </c>
      <c r="AX374" s="13" t="s">
        <v>72</v>
      </c>
      <c r="AY374" s="187" t="s">
        <v>143</v>
      </c>
    </row>
    <row r="375" spans="1:51" s="14" customFormat="1" ht="12">
      <c r="A375" s="14"/>
      <c r="B375" s="193"/>
      <c r="C375" s="14"/>
      <c r="D375" s="186" t="s">
        <v>154</v>
      </c>
      <c r="E375" s="194" t="s">
        <v>3</v>
      </c>
      <c r="F375" s="195" t="s">
        <v>361</v>
      </c>
      <c r="G375" s="14"/>
      <c r="H375" s="196">
        <v>21.96</v>
      </c>
      <c r="I375" s="197"/>
      <c r="J375" s="14"/>
      <c r="K375" s="14"/>
      <c r="L375" s="193"/>
      <c r="M375" s="198"/>
      <c r="N375" s="199"/>
      <c r="O375" s="199"/>
      <c r="P375" s="199"/>
      <c r="Q375" s="199"/>
      <c r="R375" s="199"/>
      <c r="S375" s="199"/>
      <c r="T375" s="200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194" t="s">
        <v>154</v>
      </c>
      <c r="AU375" s="194" t="s">
        <v>82</v>
      </c>
      <c r="AV375" s="14" t="s">
        <v>82</v>
      </c>
      <c r="AW375" s="14" t="s">
        <v>33</v>
      </c>
      <c r="AX375" s="14" t="s">
        <v>80</v>
      </c>
      <c r="AY375" s="194" t="s">
        <v>143</v>
      </c>
    </row>
    <row r="376" spans="1:65" s="2" customFormat="1" ht="24.15" customHeight="1">
      <c r="A376" s="39"/>
      <c r="B376" s="166"/>
      <c r="C376" s="167" t="s">
        <v>491</v>
      </c>
      <c r="D376" s="167" t="s">
        <v>145</v>
      </c>
      <c r="E376" s="168" t="s">
        <v>492</v>
      </c>
      <c r="F376" s="169" t="s">
        <v>493</v>
      </c>
      <c r="G376" s="170" t="s">
        <v>148</v>
      </c>
      <c r="H376" s="171">
        <v>21.96</v>
      </c>
      <c r="I376" s="172"/>
      <c r="J376" s="173">
        <f>ROUND(I376*H376,2)</f>
        <v>0</v>
      </c>
      <c r="K376" s="169" t="s">
        <v>149</v>
      </c>
      <c r="L376" s="40"/>
      <c r="M376" s="174" t="s">
        <v>3</v>
      </c>
      <c r="N376" s="175" t="s">
        <v>43</v>
      </c>
      <c r="O376" s="73"/>
      <c r="P376" s="176">
        <f>O376*H376</f>
        <v>0</v>
      </c>
      <c r="Q376" s="176">
        <v>0.0105</v>
      </c>
      <c r="R376" s="176">
        <f>Q376*H376</f>
        <v>0.23058000000000003</v>
      </c>
      <c r="S376" s="176">
        <v>0</v>
      </c>
      <c r="T376" s="177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178" t="s">
        <v>150</v>
      </c>
      <c r="AT376" s="178" t="s">
        <v>145</v>
      </c>
      <c r="AU376" s="178" t="s">
        <v>82</v>
      </c>
      <c r="AY376" s="20" t="s">
        <v>143</v>
      </c>
      <c r="BE376" s="179">
        <f>IF(N376="základní",J376,0)</f>
        <v>0</v>
      </c>
      <c r="BF376" s="179">
        <f>IF(N376="snížená",J376,0)</f>
        <v>0</v>
      </c>
      <c r="BG376" s="179">
        <f>IF(N376="zákl. přenesená",J376,0)</f>
        <v>0</v>
      </c>
      <c r="BH376" s="179">
        <f>IF(N376="sníž. přenesená",J376,0)</f>
        <v>0</v>
      </c>
      <c r="BI376" s="179">
        <f>IF(N376="nulová",J376,0)</f>
        <v>0</v>
      </c>
      <c r="BJ376" s="20" t="s">
        <v>80</v>
      </c>
      <c r="BK376" s="179">
        <f>ROUND(I376*H376,2)</f>
        <v>0</v>
      </c>
      <c r="BL376" s="20" t="s">
        <v>150</v>
      </c>
      <c r="BM376" s="178" t="s">
        <v>494</v>
      </c>
    </row>
    <row r="377" spans="1:47" s="2" customFormat="1" ht="12">
      <c r="A377" s="39"/>
      <c r="B377" s="40"/>
      <c r="C377" s="39"/>
      <c r="D377" s="180" t="s">
        <v>152</v>
      </c>
      <c r="E377" s="39"/>
      <c r="F377" s="181" t="s">
        <v>495</v>
      </c>
      <c r="G377" s="39"/>
      <c r="H377" s="39"/>
      <c r="I377" s="182"/>
      <c r="J377" s="39"/>
      <c r="K377" s="39"/>
      <c r="L377" s="40"/>
      <c r="M377" s="183"/>
      <c r="N377" s="184"/>
      <c r="O377" s="73"/>
      <c r="P377" s="73"/>
      <c r="Q377" s="73"/>
      <c r="R377" s="73"/>
      <c r="S377" s="73"/>
      <c r="T377" s="74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20" t="s">
        <v>152</v>
      </c>
      <c r="AU377" s="20" t="s">
        <v>82</v>
      </c>
    </row>
    <row r="378" spans="1:65" s="2" customFormat="1" ht="21.75" customHeight="1">
      <c r="A378" s="39"/>
      <c r="B378" s="166"/>
      <c r="C378" s="167" t="s">
        <v>496</v>
      </c>
      <c r="D378" s="167" t="s">
        <v>145</v>
      </c>
      <c r="E378" s="168" t="s">
        <v>497</v>
      </c>
      <c r="F378" s="169" t="s">
        <v>498</v>
      </c>
      <c r="G378" s="170" t="s">
        <v>148</v>
      </c>
      <c r="H378" s="171">
        <v>70.842</v>
      </c>
      <c r="I378" s="172"/>
      <c r="J378" s="173">
        <f>ROUND(I378*H378,2)</f>
        <v>0</v>
      </c>
      <c r="K378" s="169" t="s">
        <v>149</v>
      </c>
      <c r="L378" s="40"/>
      <c r="M378" s="174" t="s">
        <v>3</v>
      </c>
      <c r="N378" s="175" t="s">
        <v>43</v>
      </c>
      <c r="O378" s="73"/>
      <c r="P378" s="176">
        <f>O378*H378</f>
        <v>0</v>
      </c>
      <c r="Q378" s="176">
        <v>0.0057</v>
      </c>
      <c r="R378" s="176">
        <f>Q378*H378</f>
        <v>0.40379940000000003</v>
      </c>
      <c r="S378" s="176">
        <v>0</v>
      </c>
      <c r="T378" s="177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178" t="s">
        <v>150</v>
      </c>
      <c r="AT378" s="178" t="s">
        <v>145</v>
      </c>
      <c r="AU378" s="178" t="s">
        <v>82</v>
      </c>
      <c r="AY378" s="20" t="s">
        <v>143</v>
      </c>
      <c r="BE378" s="179">
        <f>IF(N378="základní",J378,0)</f>
        <v>0</v>
      </c>
      <c r="BF378" s="179">
        <f>IF(N378="snížená",J378,0)</f>
        <v>0</v>
      </c>
      <c r="BG378" s="179">
        <f>IF(N378="zákl. přenesená",J378,0)</f>
        <v>0</v>
      </c>
      <c r="BH378" s="179">
        <f>IF(N378="sníž. přenesená",J378,0)</f>
        <v>0</v>
      </c>
      <c r="BI378" s="179">
        <f>IF(N378="nulová",J378,0)</f>
        <v>0</v>
      </c>
      <c r="BJ378" s="20" t="s">
        <v>80</v>
      </c>
      <c r="BK378" s="179">
        <f>ROUND(I378*H378,2)</f>
        <v>0</v>
      </c>
      <c r="BL378" s="20" t="s">
        <v>150</v>
      </c>
      <c r="BM378" s="178" t="s">
        <v>499</v>
      </c>
    </row>
    <row r="379" spans="1:47" s="2" customFormat="1" ht="12">
      <c r="A379" s="39"/>
      <c r="B379" s="40"/>
      <c r="C379" s="39"/>
      <c r="D379" s="180" t="s">
        <v>152</v>
      </c>
      <c r="E379" s="39"/>
      <c r="F379" s="181" t="s">
        <v>500</v>
      </c>
      <c r="G379" s="39"/>
      <c r="H379" s="39"/>
      <c r="I379" s="182"/>
      <c r="J379" s="39"/>
      <c r="K379" s="39"/>
      <c r="L379" s="40"/>
      <c r="M379" s="183"/>
      <c r="N379" s="184"/>
      <c r="O379" s="73"/>
      <c r="P379" s="73"/>
      <c r="Q379" s="73"/>
      <c r="R379" s="73"/>
      <c r="S379" s="73"/>
      <c r="T379" s="74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20" t="s">
        <v>152</v>
      </c>
      <c r="AU379" s="20" t="s">
        <v>82</v>
      </c>
    </row>
    <row r="380" spans="1:51" s="13" customFormat="1" ht="12">
      <c r="A380" s="13"/>
      <c r="B380" s="185"/>
      <c r="C380" s="13"/>
      <c r="D380" s="186" t="s">
        <v>154</v>
      </c>
      <c r="E380" s="187" t="s">
        <v>3</v>
      </c>
      <c r="F380" s="188" t="s">
        <v>501</v>
      </c>
      <c r="G380" s="13"/>
      <c r="H380" s="187" t="s">
        <v>3</v>
      </c>
      <c r="I380" s="189"/>
      <c r="J380" s="13"/>
      <c r="K380" s="13"/>
      <c r="L380" s="185"/>
      <c r="M380" s="190"/>
      <c r="N380" s="191"/>
      <c r="O380" s="191"/>
      <c r="P380" s="191"/>
      <c r="Q380" s="191"/>
      <c r="R380" s="191"/>
      <c r="S380" s="191"/>
      <c r="T380" s="192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187" t="s">
        <v>154</v>
      </c>
      <c r="AU380" s="187" t="s">
        <v>82</v>
      </c>
      <c r="AV380" s="13" t="s">
        <v>80</v>
      </c>
      <c r="AW380" s="13" t="s">
        <v>33</v>
      </c>
      <c r="AX380" s="13" t="s">
        <v>72</v>
      </c>
      <c r="AY380" s="187" t="s">
        <v>143</v>
      </c>
    </row>
    <row r="381" spans="1:51" s="14" customFormat="1" ht="12">
      <c r="A381" s="14"/>
      <c r="B381" s="193"/>
      <c r="C381" s="14"/>
      <c r="D381" s="186" t="s">
        <v>154</v>
      </c>
      <c r="E381" s="194" t="s">
        <v>3</v>
      </c>
      <c r="F381" s="195" t="s">
        <v>502</v>
      </c>
      <c r="G381" s="14"/>
      <c r="H381" s="196">
        <v>7.522</v>
      </c>
      <c r="I381" s="197"/>
      <c r="J381" s="14"/>
      <c r="K381" s="14"/>
      <c r="L381" s="193"/>
      <c r="M381" s="198"/>
      <c r="N381" s="199"/>
      <c r="O381" s="199"/>
      <c r="P381" s="199"/>
      <c r="Q381" s="199"/>
      <c r="R381" s="199"/>
      <c r="S381" s="199"/>
      <c r="T381" s="200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194" t="s">
        <v>154</v>
      </c>
      <c r="AU381" s="194" t="s">
        <v>82</v>
      </c>
      <c r="AV381" s="14" t="s">
        <v>82</v>
      </c>
      <c r="AW381" s="14" t="s">
        <v>33</v>
      </c>
      <c r="AX381" s="14" t="s">
        <v>72</v>
      </c>
      <c r="AY381" s="194" t="s">
        <v>143</v>
      </c>
    </row>
    <row r="382" spans="1:51" s="14" customFormat="1" ht="12">
      <c r="A382" s="14"/>
      <c r="B382" s="193"/>
      <c r="C382" s="14"/>
      <c r="D382" s="186" t="s">
        <v>154</v>
      </c>
      <c r="E382" s="194" t="s">
        <v>3</v>
      </c>
      <c r="F382" s="195" t="s">
        <v>503</v>
      </c>
      <c r="G382" s="14"/>
      <c r="H382" s="196">
        <v>6.532</v>
      </c>
      <c r="I382" s="197"/>
      <c r="J382" s="14"/>
      <c r="K382" s="14"/>
      <c r="L382" s="193"/>
      <c r="M382" s="198"/>
      <c r="N382" s="199"/>
      <c r="O382" s="199"/>
      <c r="P382" s="199"/>
      <c r="Q382" s="199"/>
      <c r="R382" s="199"/>
      <c r="S382" s="199"/>
      <c r="T382" s="200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194" t="s">
        <v>154</v>
      </c>
      <c r="AU382" s="194" t="s">
        <v>82</v>
      </c>
      <c r="AV382" s="14" t="s">
        <v>82</v>
      </c>
      <c r="AW382" s="14" t="s">
        <v>33</v>
      </c>
      <c r="AX382" s="14" t="s">
        <v>72</v>
      </c>
      <c r="AY382" s="194" t="s">
        <v>143</v>
      </c>
    </row>
    <row r="383" spans="1:51" s="16" customFormat="1" ht="12">
      <c r="A383" s="16"/>
      <c r="B383" s="209"/>
      <c r="C383" s="16"/>
      <c r="D383" s="186" t="s">
        <v>154</v>
      </c>
      <c r="E383" s="210" t="s">
        <v>3</v>
      </c>
      <c r="F383" s="211" t="s">
        <v>330</v>
      </c>
      <c r="G383" s="16"/>
      <c r="H383" s="212">
        <v>14.054</v>
      </c>
      <c r="I383" s="213"/>
      <c r="J383" s="16"/>
      <c r="K383" s="16"/>
      <c r="L383" s="209"/>
      <c r="M383" s="214"/>
      <c r="N383" s="215"/>
      <c r="O383" s="215"/>
      <c r="P383" s="215"/>
      <c r="Q383" s="215"/>
      <c r="R383" s="215"/>
      <c r="S383" s="215"/>
      <c r="T383" s="2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T383" s="210" t="s">
        <v>154</v>
      </c>
      <c r="AU383" s="210" t="s">
        <v>82</v>
      </c>
      <c r="AV383" s="16" t="s">
        <v>161</v>
      </c>
      <c r="AW383" s="16" t="s">
        <v>33</v>
      </c>
      <c r="AX383" s="16" t="s">
        <v>72</v>
      </c>
      <c r="AY383" s="210" t="s">
        <v>143</v>
      </c>
    </row>
    <row r="384" spans="1:51" s="13" customFormat="1" ht="12">
      <c r="A384" s="13"/>
      <c r="B384" s="185"/>
      <c r="C384" s="13"/>
      <c r="D384" s="186" t="s">
        <v>154</v>
      </c>
      <c r="E384" s="187" t="s">
        <v>3</v>
      </c>
      <c r="F384" s="188" t="s">
        <v>504</v>
      </c>
      <c r="G384" s="13"/>
      <c r="H384" s="187" t="s">
        <v>3</v>
      </c>
      <c r="I384" s="189"/>
      <c r="J384" s="13"/>
      <c r="K384" s="13"/>
      <c r="L384" s="185"/>
      <c r="M384" s="190"/>
      <c r="N384" s="191"/>
      <c r="O384" s="191"/>
      <c r="P384" s="191"/>
      <c r="Q384" s="191"/>
      <c r="R384" s="191"/>
      <c r="S384" s="191"/>
      <c r="T384" s="19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187" t="s">
        <v>154</v>
      </c>
      <c r="AU384" s="187" t="s">
        <v>82</v>
      </c>
      <c r="AV384" s="13" t="s">
        <v>80</v>
      </c>
      <c r="AW384" s="13" t="s">
        <v>33</v>
      </c>
      <c r="AX384" s="13" t="s">
        <v>72</v>
      </c>
      <c r="AY384" s="187" t="s">
        <v>143</v>
      </c>
    </row>
    <row r="385" spans="1:51" s="14" customFormat="1" ht="12">
      <c r="A385" s="14"/>
      <c r="B385" s="193"/>
      <c r="C385" s="14"/>
      <c r="D385" s="186" t="s">
        <v>154</v>
      </c>
      <c r="E385" s="194" t="s">
        <v>3</v>
      </c>
      <c r="F385" s="195" t="s">
        <v>505</v>
      </c>
      <c r="G385" s="14"/>
      <c r="H385" s="196">
        <v>17.34</v>
      </c>
      <c r="I385" s="197"/>
      <c r="J385" s="14"/>
      <c r="K385" s="14"/>
      <c r="L385" s="193"/>
      <c r="M385" s="198"/>
      <c r="N385" s="199"/>
      <c r="O385" s="199"/>
      <c r="P385" s="199"/>
      <c r="Q385" s="199"/>
      <c r="R385" s="199"/>
      <c r="S385" s="199"/>
      <c r="T385" s="200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194" t="s">
        <v>154</v>
      </c>
      <c r="AU385" s="194" t="s">
        <v>82</v>
      </c>
      <c r="AV385" s="14" t="s">
        <v>82</v>
      </c>
      <c r="AW385" s="14" t="s">
        <v>33</v>
      </c>
      <c r="AX385" s="14" t="s">
        <v>72</v>
      </c>
      <c r="AY385" s="194" t="s">
        <v>143</v>
      </c>
    </row>
    <row r="386" spans="1:51" s="14" customFormat="1" ht="12">
      <c r="A386" s="14"/>
      <c r="B386" s="193"/>
      <c r="C386" s="14"/>
      <c r="D386" s="186" t="s">
        <v>154</v>
      </c>
      <c r="E386" s="194" t="s">
        <v>3</v>
      </c>
      <c r="F386" s="195" t="s">
        <v>506</v>
      </c>
      <c r="G386" s="14"/>
      <c r="H386" s="196">
        <v>17.488</v>
      </c>
      <c r="I386" s="197"/>
      <c r="J386" s="14"/>
      <c r="K386" s="14"/>
      <c r="L386" s="193"/>
      <c r="M386" s="198"/>
      <c r="N386" s="199"/>
      <c r="O386" s="199"/>
      <c r="P386" s="199"/>
      <c r="Q386" s="199"/>
      <c r="R386" s="199"/>
      <c r="S386" s="199"/>
      <c r="T386" s="200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194" t="s">
        <v>154</v>
      </c>
      <c r="AU386" s="194" t="s">
        <v>82</v>
      </c>
      <c r="AV386" s="14" t="s">
        <v>82</v>
      </c>
      <c r="AW386" s="14" t="s">
        <v>33</v>
      </c>
      <c r="AX386" s="14" t="s">
        <v>72</v>
      </c>
      <c r="AY386" s="194" t="s">
        <v>143</v>
      </c>
    </row>
    <row r="387" spans="1:51" s="16" customFormat="1" ht="12">
      <c r="A387" s="16"/>
      <c r="B387" s="209"/>
      <c r="C387" s="16"/>
      <c r="D387" s="186" t="s">
        <v>154</v>
      </c>
      <c r="E387" s="210" t="s">
        <v>3</v>
      </c>
      <c r="F387" s="211" t="s">
        <v>330</v>
      </c>
      <c r="G387" s="16"/>
      <c r="H387" s="212">
        <v>34.828</v>
      </c>
      <c r="I387" s="213"/>
      <c r="J387" s="16"/>
      <c r="K387" s="16"/>
      <c r="L387" s="209"/>
      <c r="M387" s="214"/>
      <c r="N387" s="215"/>
      <c r="O387" s="215"/>
      <c r="P387" s="215"/>
      <c r="Q387" s="215"/>
      <c r="R387" s="215"/>
      <c r="S387" s="215"/>
      <c r="T387" s="2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T387" s="210" t="s">
        <v>154</v>
      </c>
      <c r="AU387" s="210" t="s">
        <v>82</v>
      </c>
      <c r="AV387" s="16" t="s">
        <v>161</v>
      </c>
      <c r="AW387" s="16" t="s">
        <v>33</v>
      </c>
      <c r="AX387" s="16" t="s">
        <v>72</v>
      </c>
      <c r="AY387" s="210" t="s">
        <v>143</v>
      </c>
    </row>
    <row r="388" spans="1:51" s="13" customFormat="1" ht="12">
      <c r="A388" s="13"/>
      <c r="B388" s="185"/>
      <c r="C388" s="13"/>
      <c r="D388" s="186" t="s">
        <v>154</v>
      </c>
      <c r="E388" s="187" t="s">
        <v>3</v>
      </c>
      <c r="F388" s="188" t="s">
        <v>360</v>
      </c>
      <c r="G388" s="13"/>
      <c r="H388" s="187" t="s">
        <v>3</v>
      </c>
      <c r="I388" s="189"/>
      <c r="J388" s="13"/>
      <c r="K388" s="13"/>
      <c r="L388" s="185"/>
      <c r="M388" s="190"/>
      <c r="N388" s="191"/>
      <c r="O388" s="191"/>
      <c r="P388" s="191"/>
      <c r="Q388" s="191"/>
      <c r="R388" s="191"/>
      <c r="S388" s="191"/>
      <c r="T388" s="19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187" t="s">
        <v>154</v>
      </c>
      <c r="AU388" s="187" t="s">
        <v>82</v>
      </c>
      <c r="AV388" s="13" t="s">
        <v>80</v>
      </c>
      <c r="AW388" s="13" t="s">
        <v>33</v>
      </c>
      <c r="AX388" s="13" t="s">
        <v>72</v>
      </c>
      <c r="AY388" s="187" t="s">
        <v>143</v>
      </c>
    </row>
    <row r="389" spans="1:51" s="14" customFormat="1" ht="12">
      <c r="A389" s="14"/>
      <c r="B389" s="193"/>
      <c r="C389" s="14"/>
      <c r="D389" s="186" t="s">
        <v>154</v>
      </c>
      <c r="E389" s="194" t="s">
        <v>3</v>
      </c>
      <c r="F389" s="195" t="s">
        <v>361</v>
      </c>
      <c r="G389" s="14"/>
      <c r="H389" s="196">
        <v>21.96</v>
      </c>
      <c r="I389" s="197"/>
      <c r="J389" s="14"/>
      <c r="K389" s="14"/>
      <c r="L389" s="193"/>
      <c r="M389" s="198"/>
      <c r="N389" s="199"/>
      <c r="O389" s="199"/>
      <c r="P389" s="199"/>
      <c r="Q389" s="199"/>
      <c r="R389" s="199"/>
      <c r="S389" s="199"/>
      <c r="T389" s="200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194" t="s">
        <v>154</v>
      </c>
      <c r="AU389" s="194" t="s">
        <v>82</v>
      </c>
      <c r="AV389" s="14" t="s">
        <v>82</v>
      </c>
      <c r="AW389" s="14" t="s">
        <v>33</v>
      </c>
      <c r="AX389" s="14" t="s">
        <v>72</v>
      </c>
      <c r="AY389" s="194" t="s">
        <v>143</v>
      </c>
    </row>
    <row r="390" spans="1:51" s="16" customFormat="1" ht="12">
      <c r="A390" s="16"/>
      <c r="B390" s="209"/>
      <c r="C390" s="16"/>
      <c r="D390" s="186" t="s">
        <v>154</v>
      </c>
      <c r="E390" s="210" t="s">
        <v>3</v>
      </c>
      <c r="F390" s="211" t="s">
        <v>330</v>
      </c>
      <c r="G390" s="16"/>
      <c r="H390" s="212">
        <v>21.96</v>
      </c>
      <c r="I390" s="213"/>
      <c r="J390" s="16"/>
      <c r="K390" s="16"/>
      <c r="L390" s="209"/>
      <c r="M390" s="214"/>
      <c r="N390" s="215"/>
      <c r="O390" s="215"/>
      <c r="P390" s="215"/>
      <c r="Q390" s="215"/>
      <c r="R390" s="215"/>
      <c r="S390" s="215"/>
      <c r="T390" s="2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T390" s="210" t="s">
        <v>154</v>
      </c>
      <c r="AU390" s="210" t="s">
        <v>82</v>
      </c>
      <c r="AV390" s="16" t="s">
        <v>161</v>
      </c>
      <c r="AW390" s="16" t="s">
        <v>33</v>
      </c>
      <c r="AX390" s="16" t="s">
        <v>72</v>
      </c>
      <c r="AY390" s="210" t="s">
        <v>143</v>
      </c>
    </row>
    <row r="391" spans="1:51" s="15" customFormat="1" ht="12">
      <c r="A391" s="15"/>
      <c r="B391" s="201"/>
      <c r="C391" s="15"/>
      <c r="D391" s="186" t="s">
        <v>154</v>
      </c>
      <c r="E391" s="202" t="s">
        <v>3</v>
      </c>
      <c r="F391" s="203" t="s">
        <v>172</v>
      </c>
      <c r="G391" s="15"/>
      <c r="H391" s="204">
        <v>70.842</v>
      </c>
      <c r="I391" s="205"/>
      <c r="J391" s="15"/>
      <c r="K391" s="15"/>
      <c r="L391" s="201"/>
      <c r="M391" s="206"/>
      <c r="N391" s="207"/>
      <c r="O391" s="207"/>
      <c r="P391" s="207"/>
      <c r="Q391" s="207"/>
      <c r="R391" s="207"/>
      <c r="S391" s="207"/>
      <c r="T391" s="208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02" t="s">
        <v>154</v>
      </c>
      <c r="AU391" s="202" t="s">
        <v>82</v>
      </c>
      <c r="AV391" s="15" t="s">
        <v>150</v>
      </c>
      <c r="AW391" s="15" t="s">
        <v>33</v>
      </c>
      <c r="AX391" s="15" t="s">
        <v>80</v>
      </c>
      <c r="AY391" s="202" t="s">
        <v>143</v>
      </c>
    </row>
    <row r="392" spans="1:65" s="2" customFormat="1" ht="24.15" customHeight="1">
      <c r="A392" s="39"/>
      <c r="B392" s="166"/>
      <c r="C392" s="167" t="s">
        <v>507</v>
      </c>
      <c r="D392" s="167" t="s">
        <v>145</v>
      </c>
      <c r="E392" s="168" t="s">
        <v>508</v>
      </c>
      <c r="F392" s="169" t="s">
        <v>509</v>
      </c>
      <c r="G392" s="170" t="s">
        <v>148</v>
      </c>
      <c r="H392" s="171">
        <v>1067.22</v>
      </c>
      <c r="I392" s="172"/>
      <c r="J392" s="173">
        <f>ROUND(I392*H392,2)</f>
        <v>0</v>
      </c>
      <c r="K392" s="169" t="s">
        <v>149</v>
      </c>
      <c r="L392" s="40"/>
      <c r="M392" s="174" t="s">
        <v>3</v>
      </c>
      <c r="N392" s="175" t="s">
        <v>43</v>
      </c>
      <c r="O392" s="73"/>
      <c r="P392" s="176">
        <f>O392*H392</f>
        <v>0</v>
      </c>
      <c r="Q392" s="176">
        <v>0.0033</v>
      </c>
      <c r="R392" s="176">
        <f>Q392*H392</f>
        <v>3.521826</v>
      </c>
      <c r="S392" s="176">
        <v>0</v>
      </c>
      <c r="T392" s="177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178" t="s">
        <v>150</v>
      </c>
      <c r="AT392" s="178" t="s">
        <v>145</v>
      </c>
      <c r="AU392" s="178" t="s">
        <v>82</v>
      </c>
      <c r="AY392" s="20" t="s">
        <v>143</v>
      </c>
      <c r="BE392" s="179">
        <f>IF(N392="základní",J392,0)</f>
        <v>0</v>
      </c>
      <c r="BF392" s="179">
        <f>IF(N392="snížená",J392,0)</f>
        <v>0</v>
      </c>
      <c r="BG392" s="179">
        <f>IF(N392="zákl. přenesená",J392,0)</f>
        <v>0</v>
      </c>
      <c r="BH392" s="179">
        <f>IF(N392="sníž. přenesená",J392,0)</f>
        <v>0</v>
      </c>
      <c r="BI392" s="179">
        <f>IF(N392="nulová",J392,0)</f>
        <v>0</v>
      </c>
      <c r="BJ392" s="20" t="s">
        <v>80</v>
      </c>
      <c r="BK392" s="179">
        <f>ROUND(I392*H392,2)</f>
        <v>0</v>
      </c>
      <c r="BL392" s="20" t="s">
        <v>150</v>
      </c>
      <c r="BM392" s="178" t="s">
        <v>510</v>
      </c>
    </row>
    <row r="393" spans="1:47" s="2" customFormat="1" ht="12">
      <c r="A393" s="39"/>
      <c r="B393" s="40"/>
      <c r="C393" s="39"/>
      <c r="D393" s="180" t="s">
        <v>152</v>
      </c>
      <c r="E393" s="39"/>
      <c r="F393" s="181" t="s">
        <v>511</v>
      </c>
      <c r="G393" s="39"/>
      <c r="H393" s="39"/>
      <c r="I393" s="182"/>
      <c r="J393" s="39"/>
      <c r="K393" s="39"/>
      <c r="L393" s="40"/>
      <c r="M393" s="183"/>
      <c r="N393" s="184"/>
      <c r="O393" s="73"/>
      <c r="P393" s="73"/>
      <c r="Q393" s="73"/>
      <c r="R393" s="73"/>
      <c r="S393" s="73"/>
      <c r="T393" s="74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T393" s="20" t="s">
        <v>152</v>
      </c>
      <c r="AU393" s="20" t="s">
        <v>82</v>
      </c>
    </row>
    <row r="394" spans="1:51" s="13" customFormat="1" ht="12">
      <c r="A394" s="13"/>
      <c r="B394" s="185"/>
      <c r="C394" s="13"/>
      <c r="D394" s="186" t="s">
        <v>154</v>
      </c>
      <c r="E394" s="187" t="s">
        <v>3</v>
      </c>
      <c r="F394" s="188" t="s">
        <v>326</v>
      </c>
      <c r="G394" s="13"/>
      <c r="H394" s="187" t="s">
        <v>3</v>
      </c>
      <c r="I394" s="189"/>
      <c r="J394" s="13"/>
      <c r="K394" s="13"/>
      <c r="L394" s="185"/>
      <c r="M394" s="190"/>
      <c r="N394" s="191"/>
      <c r="O394" s="191"/>
      <c r="P394" s="191"/>
      <c r="Q394" s="191"/>
      <c r="R394" s="191"/>
      <c r="S394" s="191"/>
      <c r="T394" s="19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187" t="s">
        <v>154</v>
      </c>
      <c r="AU394" s="187" t="s">
        <v>82</v>
      </c>
      <c r="AV394" s="13" t="s">
        <v>80</v>
      </c>
      <c r="AW394" s="13" t="s">
        <v>33</v>
      </c>
      <c r="AX394" s="13" t="s">
        <v>72</v>
      </c>
      <c r="AY394" s="187" t="s">
        <v>143</v>
      </c>
    </row>
    <row r="395" spans="1:51" s="14" customFormat="1" ht="12">
      <c r="A395" s="14"/>
      <c r="B395" s="193"/>
      <c r="C395" s="14"/>
      <c r="D395" s="186" t="s">
        <v>154</v>
      </c>
      <c r="E395" s="194" t="s">
        <v>3</v>
      </c>
      <c r="F395" s="195" t="s">
        <v>512</v>
      </c>
      <c r="G395" s="14"/>
      <c r="H395" s="196">
        <v>149.699</v>
      </c>
      <c r="I395" s="197"/>
      <c r="J395" s="14"/>
      <c r="K395" s="14"/>
      <c r="L395" s="193"/>
      <c r="M395" s="198"/>
      <c r="N395" s="199"/>
      <c r="O395" s="199"/>
      <c r="P395" s="199"/>
      <c r="Q395" s="199"/>
      <c r="R395" s="199"/>
      <c r="S395" s="199"/>
      <c r="T395" s="200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194" t="s">
        <v>154</v>
      </c>
      <c r="AU395" s="194" t="s">
        <v>82</v>
      </c>
      <c r="AV395" s="14" t="s">
        <v>82</v>
      </c>
      <c r="AW395" s="14" t="s">
        <v>33</v>
      </c>
      <c r="AX395" s="14" t="s">
        <v>72</v>
      </c>
      <c r="AY395" s="194" t="s">
        <v>143</v>
      </c>
    </row>
    <row r="396" spans="1:51" s="14" customFormat="1" ht="12">
      <c r="A396" s="14"/>
      <c r="B396" s="193"/>
      <c r="C396" s="14"/>
      <c r="D396" s="186" t="s">
        <v>154</v>
      </c>
      <c r="E396" s="194" t="s">
        <v>3</v>
      </c>
      <c r="F396" s="195" t="s">
        <v>328</v>
      </c>
      <c r="G396" s="14"/>
      <c r="H396" s="196">
        <v>143.699</v>
      </c>
      <c r="I396" s="197"/>
      <c r="J396" s="14"/>
      <c r="K396" s="14"/>
      <c r="L396" s="193"/>
      <c r="M396" s="198"/>
      <c r="N396" s="199"/>
      <c r="O396" s="199"/>
      <c r="P396" s="199"/>
      <c r="Q396" s="199"/>
      <c r="R396" s="199"/>
      <c r="S396" s="199"/>
      <c r="T396" s="200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194" t="s">
        <v>154</v>
      </c>
      <c r="AU396" s="194" t="s">
        <v>82</v>
      </c>
      <c r="AV396" s="14" t="s">
        <v>82</v>
      </c>
      <c r="AW396" s="14" t="s">
        <v>33</v>
      </c>
      <c r="AX396" s="14" t="s">
        <v>72</v>
      </c>
      <c r="AY396" s="194" t="s">
        <v>143</v>
      </c>
    </row>
    <row r="397" spans="1:51" s="16" customFormat="1" ht="12">
      <c r="A397" s="16"/>
      <c r="B397" s="209"/>
      <c r="C397" s="16"/>
      <c r="D397" s="186" t="s">
        <v>154</v>
      </c>
      <c r="E397" s="210" t="s">
        <v>3</v>
      </c>
      <c r="F397" s="211" t="s">
        <v>330</v>
      </c>
      <c r="G397" s="16"/>
      <c r="H397" s="212">
        <v>293.398</v>
      </c>
      <c r="I397" s="213"/>
      <c r="J397" s="16"/>
      <c r="K397" s="16"/>
      <c r="L397" s="209"/>
      <c r="M397" s="214"/>
      <c r="N397" s="215"/>
      <c r="O397" s="215"/>
      <c r="P397" s="215"/>
      <c r="Q397" s="215"/>
      <c r="R397" s="215"/>
      <c r="S397" s="215"/>
      <c r="T397" s="2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T397" s="210" t="s">
        <v>154</v>
      </c>
      <c r="AU397" s="210" t="s">
        <v>82</v>
      </c>
      <c r="AV397" s="16" t="s">
        <v>161</v>
      </c>
      <c r="AW397" s="16" t="s">
        <v>33</v>
      </c>
      <c r="AX397" s="16" t="s">
        <v>72</v>
      </c>
      <c r="AY397" s="210" t="s">
        <v>143</v>
      </c>
    </row>
    <row r="398" spans="1:51" s="13" customFormat="1" ht="12">
      <c r="A398" s="13"/>
      <c r="B398" s="185"/>
      <c r="C398" s="13"/>
      <c r="D398" s="186" t="s">
        <v>154</v>
      </c>
      <c r="E398" s="187" t="s">
        <v>3</v>
      </c>
      <c r="F398" s="188" t="s">
        <v>331</v>
      </c>
      <c r="G398" s="13"/>
      <c r="H398" s="187" t="s">
        <v>3</v>
      </c>
      <c r="I398" s="189"/>
      <c r="J398" s="13"/>
      <c r="K398" s="13"/>
      <c r="L398" s="185"/>
      <c r="M398" s="190"/>
      <c r="N398" s="191"/>
      <c r="O398" s="191"/>
      <c r="P398" s="191"/>
      <c r="Q398" s="191"/>
      <c r="R398" s="191"/>
      <c r="S398" s="191"/>
      <c r="T398" s="19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187" t="s">
        <v>154</v>
      </c>
      <c r="AU398" s="187" t="s">
        <v>82</v>
      </c>
      <c r="AV398" s="13" t="s">
        <v>80</v>
      </c>
      <c r="AW398" s="13" t="s">
        <v>33</v>
      </c>
      <c r="AX398" s="13" t="s">
        <v>72</v>
      </c>
      <c r="AY398" s="187" t="s">
        <v>143</v>
      </c>
    </row>
    <row r="399" spans="1:51" s="14" customFormat="1" ht="12">
      <c r="A399" s="14"/>
      <c r="B399" s="193"/>
      <c r="C399" s="14"/>
      <c r="D399" s="186" t="s">
        <v>154</v>
      </c>
      <c r="E399" s="194" t="s">
        <v>3</v>
      </c>
      <c r="F399" s="195" t="s">
        <v>332</v>
      </c>
      <c r="G399" s="14"/>
      <c r="H399" s="196">
        <v>354.576</v>
      </c>
      <c r="I399" s="197"/>
      <c r="J399" s="14"/>
      <c r="K399" s="14"/>
      <c r="L399" s="193"/>
      <c r="M399" s="198"/>
      <c r="N399" s="199"/>
      <c r="O399" s="199"/>
      <c r="P399" s="199"/>
      <c r="Q399" s="199"/>
      <c r="R399" s="199"/>
      <c r="S399" s="199"/>
      <c r="T399" s="200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194" t="s">
        <v>154</v>
      </c>
      <c r="AU399" s="194" t="s">
        <v>82</v>
      </c>
      <c r="AV399" s="14" t="s">
        <v>82</v>
      </c>
      <c r="AW399" s="14" t="s">
        <v>33</v>
      </c>
      <c r="AX399" s="14" t="s">
        <v>72</v>
      </c>
      <c r="AY399" s="194" t="s">
        <v>143</v>
      </c>
    </row>
    <row r="400" spans="1:51" s="14" customFormat="1" ht="12">
      <c r="A400" s="14"/>
      <c r="B400" s="193"/>
      <c r="C400" s="14"/>
      <c r="D400" s="186" t="s">
        <v>154</v>
      </c>
      <c r="E400" s="194" t="s">
        <v>3</v>
      </c>
      <c r="F400" s="195" t="s">
        <v>333</v>
      </c>
      <c r="G400" s="14"/>
      <c r="H400" s="196">
        <v>-19.44</v>
      </c>
      <c r="I400" s="197"/>
      <c r="J400" s="14"/>
      <c r="K400" s="14"/>
      <c r="L400" s="193"/>
      <c r="M400" s="198"/>
      <c r="N400" s="199"/>
      <c r="O400" s="199"/>
      <c r="P400" s="199"/>
      <c r="Q400" s="199"/>
      <c r="R400" s="199"/>
      <c r="S400" s="199"/>
      <c r="T400" s="200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194" t="s">
        <v>154</v>
      </c>
      <c r="AU400" s="194" t="s">
        <v>82</v>
      </c>
      <c r="AV400" s="14" t="s">
        <v>82</v>
      </c>
      <c r="AW400" s="14" t="s">
        <v>33</v>
      </c>
      <c r="AX400" s="14" t="s">
        <v>72</v>
      </c>
      <c r="AY400" s="194" t="s">
        <v>143</v>
      </c>
    </row>
    <row r="401" spans="1:51" s="14" customFormat="1" ht="12">
      <c r="A401" s="14"/>
      <c r="B401" s="193"/>
      <c r="C401" s="14"/>
      <c r="D401" s="186" t="s">
        <v>154</v>
      </c>
      <c r="E401" s="194" t="s">
        <v>3</v>
      </c>
      <c r="F401" s="195" t="s">
        <v>334</v>
      </c>
      <c r="G401" s="14"/>
      <c r="H401" s="196">
        <v>-1.08</v>
      </c>
      <c r="I401" s="197"/>
      <c r="J401" s="14"/>
      <c r="K401" s="14"/>
      <c r="L401" s="193"/>
      <c r="M401" s="198"/>
      <c r="N401" s="199"/>
      <c r="O401" s="199"/>
      <c r="P401" s="199"/>
      <c r="Q401" s="199"/>
      <c r="R401" s="199"/>
      <c r="S401" s="199"/>
      <c r="T401" s="200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194" t="s">
        <v>154</v>
      </c>
      <c r="AU401" s="194" t="s">
        <v>82</v>
      </c>
      <c r="AV401" s="14" t="s">
        <v>82</v>
      </c>
      <c r="AW401" s="14" t="s">
        <v>33</v>
      </c>
      <c r="AX401" s="14" t="s">
        <v>72</v>
      </c>
      <c r="AY401" s="194" t="s">
        <v>143</v>
      </c>
    </row>
    <row r="402" spans="1:51" s="14" customFormat="1" ht="12">
      <c r="A402" s="14"/>
      <c r="B402" s="193"/>
      <c r="C402" s="14"/>
      <c r="D402" s="186" t="s">
        <v>154</v>
      </c>
      <c r="E402" s="194" t="s">
        <v>3</v>
      </c>
      <c r="F402" s="195" t="s">
        <v>335</v>
      </c>
      <c r="G402" s="14"/>
      <c r="H402" s="196">
        <v>-63.36</v>
      </c>
      <c r="I402" s="197"/>
      <c r="J402" s="14"/>
      <c r="K402" s="14"/>
      <c r="L402" s="193"/>
      <c r="M402" s="198"/>
      <c r="N402" s="199"/>
      <c r="O402" s="199"/>
      <c r="P402" s="199"/>
      <c r="Q402" s="199"/>
      <c r="R402" s="199"/>
      <c r="S402" s="199"/>
      <c r="T402" s="200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194" t="s">
        <v>154</v>
      </c>
      <c r="AU402" s="194" t="s">
        <v>82</v>
      </c>
      <c r="AV402" s="14" t="s">
        <v>82</v>
      </c>
      <c r="AW402" s="14" t="s">
        <v>33</v>
      </c>
      <c r="AX402" s="14" t="s">
        <v>72</v>
      </c>
      <c r="AY402" s="194" t="s">
        <v>143</v>
      </c>
    </row>
    <row r="403" spans="1:51" s="14" customFormat="1" ht="12">
      <c r="A403" s="14"/>
      <c r="B403" s="193"/>
      <c r="C403" s="14"/>
      <c r="D403" s="186" t="s">
        <v>154</v>
      </c>
      <c r="E403" s="194" t="s">
        <v>3</v>
      </c>
      <c r="F403" s="195" t="s">
        <v>336</v>
      </c>
      <c r="G403" s="14"/>
      <c r="H403" s="196">
        <v>-4.32</v>
      </c>
      <c r="I403" s="197"/>
      <c r="J403" s="14"/>
      <c r="K403" s="14"/>
      <c r="L403" s="193"/>
      <c r="M403" s="198"/>
      <c r="N403" s="199"/>
      <c r="O403" s="199"/>
      <c r="P403" s="199"/>
      <c r="Q403" s="199"/>
      <c r="R403" s="199"/>
      <c r="S403" s="199"/>
      <c r="T403" s="200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194" t="s">
        <v>154</v>
      </c>
      <c r="AU403" s="194" t="s">
        <v>82</v>
      </c>
      <c r="AV403" s="14" t="s">
        <v>82</v>
      </c>
      <c r="AW403" s="14" t="s">
        <v>33</v>
      </c>
      <c r="AX403" s="14" t="s">
        <v>72</v>
      </c>
      <c r="AY403" s="194" t="s">
        <v>143</v>
      </c>
    </row>
    <row r="404" spans="1:51" s="14" customFormat="1" ht="12">
      <c r="A404" s="14"/>
      <c r="B404" s="193"/>
      <c r="C404" s="14"/>
      <c r="D404" s="186" t="s">
        <v>154</v>
      </c>
      <c r="E404" s="194" t="s">
        <v>3</v>
      </c>
      <c r="F404" s="195" t="s">
        <v>337</v>
      </c>
      <c r="G404" s="14"/>
      <c r="H404" s="196">
        <v>-19.8</v>
      </c>
      <c r="I404" s="197"/>
      <c r="J404" s="14"/>
      <c r="K404" s="14"/>
      <c r="L404" s="193"/>
      <c r="M404" s="198"/>
      <c r="N404" s="199"/>
      <c r="O404" s="199"/>
      <c r="P404" s="199"/>
      <c r="Q404" s="199"/>
      <c r="R404" s="199"/>
      <c r="S404" s="199"/>
      <c r="T404" s="200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194" t="s">
        <v>154</v>
      </c>
      <c r="AU404" s="194" t="s">
        <v>82</v>
      </c>
      <c r="AV404" s="14" t="s">
        <v>82</v>
      </c>
      <c r="AW404" s="14" t="s">
        <v>33</v>
      </c>
      <c r="AX404" s="14" t="s">
        <v>72</v>
      </c>
      <c r="AY404" s="194" t="s">
        <v>143</v>
      </c>
    </row>
    <row r="405" spans="1:51" s="14" customFormat="1" ht="12">
      <c r="A405" s="14"/>
      <c r="B405" s="193"/>
      <c r="C405" s="14"/>
      <c r="D405" s="186" t="s">
        <v>154</v>
      </c>
      <c r="E405" s="194" t="s">
        <v>3</v>
      </c>
      <c r="F405" s="195" t="s">
        <v>338</v>
      </c>
      <c r="G405" s="14"/>
      <c r="H405" s="196">
        <v>354.576</v>
      </c>
      <c r="I405" s="197"/>
      <c r="J405" s="14"/>
      <c r="K405" s="14"/>
      <c r="L405" s="193"/>
      <c r="M405" s="198"/>
      <c r="N405" s="199"/>
      <c r="O405" s="199"/>
      <c r="P405" s="199"/>
      <c r="Q405" s="199"/>
      <c r="R405" s="199"/>
      <c r="S405" s="199"/>
      <c r="T405" s="200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194" t="s">
        <v>154</v>
      </c>
      <c r="AU405" s="194" t="s">
        <v>82</v>
      </c>
      <c r="AV405" s="14" t="s">
        <v>82</v>
      </c>
      <c r="AW405" s="14" t="s">
        <v>33</v>
      </c>
      <c r="AX405" s="14" t="s">
        <v>72</v>
      </c>
      <c r="AY405" s="194" t="s">
        <v>143</v>
      </c>
    </row>
    <row r="406" spans="1:51" s="14" customFormat="1" ht="12">
      <c r="A406" s="14"/>
      <c r="B406" s="193"/>
      <c r="C406" s="14"/>
      <c r="D406" s="186" t="s">
        <v>154</v>
      </c>
      <c r="E406" s="194" t="s">
        <v>3</v>
      </c>
      <c r="F406" s="195" t="s">
        <v>339</v>
      </c>
      <c r="G406" s="14"/>
      <c r="H406" s="196">
        <v>-6.35</v>
      </c>
      <c r="I406" s="197"/>
      <c r="J406" s="14"/>
      <c r="K406" s="14"/>
      <c r="L406" s="193"/>
      <c r="M406" s="198"/>
      <c r="N406" s="199"/>
      <c r="O406" s="199"/>
      <c r="P406" s="199"/>
      <c r="Q406" s="199"/>
      <c r="R406" s="199"/>
      <c r="S406" s="199"/>
      <c r="T406" s="200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194" t="s">
        <v>154</v>
      </c>
      <c r="AU406" s="194" t="s">
        <v>82</v>
      </c>
      <c r="AV406" s="14" t="s">
        <v>82</v>
      </c>
      <c r="AW406" s="14" t="s">
        <v>33</v>
      </c>
      <c r="AX406" s="14" t="s">
        <v>72</v>
      </c>
      <c r="AY406" s="194" t="s">
        <v>143</v>
      </c>
    </row>
    <row r="407" spans="1:51" s="14" customFormat="1" ht="12">
      <c r="A407" s="14"/>
      <c r="B407" s="193"/>
      <c r="C407" s="14"/>
      <c r="D407" s="186" t="s">
        <v>154</v>
      </c>
      <c r="E407" s="194" t="s">
        <v>3</v>
      </c>
      <c r="F407" s="195" t="s">
        <v>340</v>
      </c>
      <c r="G407" s="14"/>
      <c r="H407" s="196">
        <v>-18.36</v>
      </c>
      <c r="I407" s="197"/>
      <c r="J407" s="14"/>
      <c r="K407" s="14"/>
      <c r="L407" s="193"/>
      <c r="M407" s="198"/>
      <c r="N407" s="199"/>
      <c r="O407" s="199"/>
      <c r="P407" s="199"/>
      <c r="Q407" s="199"/>
      <c r="R407" s="199"/>
      <c r="S407" s="199"/>
      <c r="T407" s="200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194" t="s">
        <v>154</v>
      </c>
      <c r="AU407" s="194" t="s">
        <v>82</v>
      </c>
      <c r="AV407" s="14" t="s">
        <v>82</v>
      </c>
      <c r="AW407" s="14" t="s">
        <v>33</v>
      </c>
      <c r="AX407" s="14" t="s">
        <v>72</v>
      </c>
      <c r="AY407" s="194" t="s">
        <v>143</v>
      </c>
    </row>
    <row r="408" spans="1:51" s="14" customFormat="1" ht="12">
      <c r="A408" s="14"/>
      <c r="B408" s="193"/>
      <c r="C408" s="14"/>
      <c r="D408" s="186" t="s">
        <v>154</v>
      </c>
      <c r="E408" s="194" t="s">
        <v>3</v>
      </c>
      <c r="F408" s="195" t="s">
        <v>341</v>
      </c>
      <c r="G408" s="14"/>
      <c r="H408" s="196">
        <v>-2.16</v>
      </c>
      <c r="I408" s="197"/>
      <c r="J408" s="14"/>
      <c r="K408" s="14"/>
      <c r="L408" s="193"/>
      <c r="M408" s="198"/>
      <c r="N408" s="199"/>
      <c r="O408" s="199"/>
      <c r="P408" s="199"/>
      <c r="Q408" s="199"/>
      <c r="R408" s="199"/>
      <c r="S408" s="199"/>
      <c r="T408" s="200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194" t="s">
        <v>154</v>
      </c>
      <c r="AU408" s="194" t="s">
        <v>82</v>
      </c>
      <c r="AV408" s="14" t="s">
        <v>82</v>
      </c>
      <c r="AW408" s="14" t="s">
        <v>33</v>
      </c>
      <c r="AX408" s="14" t="s">
        <v>72</v>
      </c>
      <c r="AY408" s="194" t="s">
        <v>143</v>
      </c>
    </row>
    <row r="409" spans="1:51" s="14" customFormat="1" ht="12">
      <c r="A409" s="14"/>
      <c r="B409" s="193"/>
      <c r="C409" s="14"/>
      <c r="D409" s="186" t="s">
        <v>154</v>
      </c>
      <c r="E409" s="194" t="s">
        <v>3</v>
      </c>
      <c r="F409" s="195" t="s">
        <v>335</v>
      </c>
      <c r="G409" s="14"/>
      <c r="H409" s="196">
        <v>-63.36</v>
      </c>
      <c r="I409" s="197"/>
      <c r="J409" s="14"/>
      <c r="K409" s="14"/>
      <c r="L409" s="193"/>
      <c r="M409" s="198"/>
      <c r="N409" s="199"/>
      <c r="O409" s="199"/>
      <c r="P409" s="199"/>
      <c r="Q409" s="199"/>
      <c r="R409" s="199"/>
      <c r="S409" s="199"/>
      <c r="T409" s="200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194" t="s">
        <v>154</v>
      </c>
      <c r="AU409" s="194" t="s">
        <v>82</v>
      </c>
      <c r="AV409" s="14" t="s">
        <v>82</v>
      </c>
      <c r="AW409" s="14" t="s">
        <v>33</v>
      </c>
      <c r="AX409" s="14" t="s">
        <v>72</v>
      </c>
      <c r="AY409" s="194" t="s">
        <v>143</v>
      </c>
    </row>
    <row r="410" spans="1:51" s="14" customFormat="1" ht="12">
      <c r="A410" s="14"/>
      <c r="B410" s="193"/>
      <c r="C410" s="14"/>
      <c r="D410" s="186" t="s">
        <v>154</v>
      </c>
      <c r="E410" s="194" t="s">
        <v>3</v>
      </c>
      <c r="F410" s="195" t="s">
        <v>342</v>
      </c>
      <c r="G410" s="14"/>
      <c r="H410" s="196">
        <v>-12.96</v>
      </c>
      <c r="I410" s="197"/>
      <c r="J410" s="14"/>
      <c r="K410" s="14"/>
      <c r="L410" s="193"/>
      <c r="M410" s="198"/>
      <c r="N410" s="199"/>
      <c r="O410" s="199"/>
      <c r="P410" s="199"/>
      <c r="Q410" s="199"/>
      <c r="R410" s="199"/>
      <c r="S410" s="199"/>
      <c r="T410" s="200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194" t="s">
        <v>154</v>
      </c>
      <c r="AU410" s="194" t="s">
        <v>82</v>
      </c>
      <c r="AV410" s="14" t="s">
        <v>82</v>
      </c>
      <c r="AW410" s="14" t="s">
        <v>33</v>
      </c>
      <c r="AX410" s="14" t="s">
        <v>72</v>
      </c>
      <c r="AY410" s="194" t="s">
        <v>143</v>
      </c>
    </row>
    <row r="411" spans="1:51" s="16" customFormat="1" ht="12">
      <c r="A411" s="16"/>
      <c r="B411" s="209"/>
      <c r="C411" s="16"/>
      <c r="D411" s="186" t="s">
        <v>154</v>
      </c>
      <c r="E411" s="210" t="s">
        <v>3</v>
      </c>
      <c r="F411" s="211" t="s">
        <v>330</v>
      </c>
      <c r="G411" s="16"/>
      <c r="H411" s="212">
        <v>497.962</v>
      </c>
      <c r="I411" s="213"/>
      <c r="J411" s="16"/>
      <c r="K411" s="16"/>
      <c r="L411" s="209"/>
      <c r="M411" s="214"/>
      <c r="N411" s="215"/>
      <c r="O411" s="215"/>
      <c r="P411" s="215"/>
      <c r="Q411" s="215"/>
      <c r="R411" s="215"/>
      <c r="S411" s="215"/>
      <c r="T411" s="2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T411" s="210" t="s">
        <v>154</v>
      </c>
      <c r="AU411" s="210" t="s">
        <v>82</v>
      </c>
      <c r="AV411" s="16" t="s">
        <v>161</v>
      </c>
      <c r="AW411" s="16" t="s">
        <v>33</v>
      </c>
      <c r="AX411" s="16" t="s">
        <v>72</v>
      </c>
      <c r="AY411" s="210" t="s">
        <v>143</v>
      </c>
    </row>
    <row r="412" spans="1:51" s="13" customFormat="1" ht="12">
      <c r="A412" s="13"/>
      <c r="B412" s="185"/>
      <c r="C412" s="13"/>
      <c r="D412" s="186" t="s">
        <v>154</v>
      </c>
      <c r="E412" s="187" t="s">
        <v>3</v>
      </c>
      <c r="F412" s="188" t="s">
        <v>358</v>
      </c>
      <c r="G412" s="13"/>
      <c r="H412" s="187" t="s">
        <v>3</v>
      </c>
      <c r="I412" s="189"/>
      <c r="J412" s="13"/>
      <c r="K412" s="13"/>
      <c r="L412" s="185"/>
      <c r="M412" s="190"/>
      <c r="N412" s="191"/>
      <c r="O412" s="191"/>
      <c r="P412" s="191"/>
      <c r="Q412" s="191"/>
      <c r="R412" s="191"/>
      <c r="S412" s="191"/>
      <c r="T412" s="19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187" t="s">
        <v>154</v>
      </c>
      <c r="AU412" s="187" t="s">
        <v>82</v>
      </c>
      <c r="AV412" s="13" t="s">
        <v>80</v>
      </c>
      <c r="AW412" s="13" t="s">
        <v>33</v>
      </c>
      <c r="AX412" s="13" t="s">
        <v>72</v>
      </c>
      <c r="AY412" s="187" t="s">
        <v>143</v>
      </c>
    </row>
    <row r="413" spans="1:51" s="14" customFormat="1" ht="12">
      <c r="A413" s="14"/>
      <c r="B413" s="193"/>
      <c r="C413" s="14"/>
      <c r="D413" s="186" t="s">
        <v>154</v>
      </c>
      <c r="E413" s="194" t="s">
        <v>3</v>
      </c>
      <c r="F413" s="195" t="s">
        <v>359</v>
      </c>
      <c r="G413" s="14"/>
      <c r="H413" s="196">
        <v>183.015</v>
      </c>
      <c r="I413" s="197"/>
      <c r="J413" s="14"/>
      <c r="K413" s="14"/>
      <c r="L413" s="193"/>
      <c r="M413" s="198"/>
      <c r="N413" s="199"/>
      <c r="O413" s="199"/>
      <c r="P413" s="199"/>
      <c r="Q413" s="199"/>
      <c r="R413" s="199"/>
      <c r="S413" s="199"/>
      <c r="T413" s="200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194" t="s">
        <v>154</v>
      </c>
      <c r="AU413" s="194" t="s">
        <v>82</v>
      </c>
      <c r="AV413" s="14" t="s">
        <v>82</v>
      </c>
      <c r="AW413" s="14" t="s">
        <v>33</v>
      </c>
      <c r="AX413" s="14" t="s">
        <v>72</v>
      </c>
      <c r="AY413" s="194" t="s">
        <v>143</v>
      </c>
    </row>
    <row r="414" spans="1:51" s="16" customFormat="1" ht="12">
      <c r="A414" s="16"/>
      <c r="B414" s="209"/>
      <c r="C414" s="16"/>
      <c r="D414" s="186" t="s">
        <v>154</v>
      </c>
      <c r="E414" s="210" t="s">
        <v>3</v>
      </c>
      <c r="F414" s="211" t="s">
        <v>330</v>
      </c>
      <c r="G414" s="16"/>
      <c r="H414" s="212">
        <v>183.015</v>
      </c>
      <c r="I414" s="213"/>
      <c r="J414" s="16"/>
      <c r="K414" s="16"/>
      <c r="L414" s="209"/>
      <c r="M414" s="214"/>
      <c r="N414" s="215"/>
      <c r="O414" s="215"/>
      <c r="P414" s="215"/>
      <c r="Q414" s="215"/>
      <c r="R414" s="215"/>
      <c r="S414" s="215"/>
      <c r="T414" s="2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T414" s="210" t="s">
        <v>154</v>
      </c>
      <c r="AU414" s="210" t="s">
        <v>82</v>
      </c>
      <c r="AV414" s="16" t="s">
        <v>161</v>
      </c>
      <c r="AW414" s="16" t="s">
        <v>33</v>
      </c>
      <c r="AX414" s="16" t="s">
        <v>72</v>
      </c>
      <c r="AY414" s="210" t="s">
        <v>143</v>
      </c>
    </row>
    <row r="415" spans="1:51" s="13" customFormat="1" ht="12">
      <c r="A415" s="13"/>
      <c r="B415" s="185"/>
      <c r="C415" s="13"/>
      <c r="D415" s="186" t="s">
        <v>154</v>
      </c>
      <c r="E415" s="187" t="s">
        <v>3</v>
      </c>
      <c r="F415" s="188" t="s">
        <v>360</v>
      </c>
      <c r="G415" s="13"/>
      <c r="H415" s="187" t="s">
        <v>3</v>
      </c>
      <c r="I415" s="189"/>
      <c r="J415" s="13"/>
      <c r="K415" s="13"/>
      <c r="L415" s="185"/>
      <c r="M415" s="190"/>
      <c r="N415" s="191"/>
      <c r="O415" s="191"/>
      <c r="P415" s="191"/>
      <c r="Q415" s="191"/>
      <c r="R415" s="191"/>
      <c r="S415" s="191"/>
      <c r="T415" s="19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187" t="s">
        <v>154</v>
      </c>
      <c r="AU415" s="187" t="s">
        <v>82</v>
      </c>
      <c r="AV415" s="13" t="s">
        <v>80</v>
      </c>
      <c r="AW415" s="13" t="s">
        <v>33</v>
      </c>
      <c r="AX415" s="13" t="s">
        <v>72</v>
      </c>
      <c r="AY415" s="187" t="s">
        <v>143</v>
      </c>
    </row>
    <row r="416" spans="1:51" s="14" customFormat="1" ht="12">
      <c r="A416" s="14"/>
      <c r="B416" s="193"/>
      <c r="C416" s="14"/>
      <c r="D416" s="186" t="s">
        <v>154</v>
      </c>
      <c r="E416" s="194" t="s">
        <v>3</v>
      </c>
      <c r="F416" s="195" t="s">
        <v>361</v>
      </c>
      <c r="G416" s="14"/>
      <c r="H416" s="196">
        <v>21.96</v>
      </c>
      <c r="I416" s="197"/>
      <c r="J416" s="14"/>
      <c r="K416" s="14"/>
      <c r="L416" s="193"/>
      <c r="M416" s="198"/>
      <c r="N416" s="199"/>
      <c r="O416" s="199"/>
      <c r="P416" s="199"/>
      <c r="Q416" s="199"/>
      <c r="R416" s="199"/>
      <c r="S416" s="199"/>
      <c r="T416" s="200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194" t="s">
        <v>154</v>
      </c>
      <c r="AU416" s="194" t="s">
        <v>82</v>
      </c>
      <c r="AV416" s="14" t="s">
        <v>82</v>
      </c>
      <c r="AW416" s="14" t="s">
        <v>33</v>
      </c>
      <c r="AX416" s="14" t="s">
        <v>72</v>
      </c>
      <c r="AY416" s="194" t="s">
        <v>143</v>
      </c>
    </row>
    <row r="417" spans="1:51" s="16" customFormat="1" ht="12">
      <c r="A417" s="16"/>
      <c r="B417" s="209"/>
      <c r="C417" s="16"/>
      <c r="D417" s="186" t="s">
        <v>154</v>
      </c>
      <c r="E417" s="210" t="s">
        <v>3</v>
      </c>
      <c r="F417" s="211" t="s">
        <v>330</v>
      </c>
      <c r="G417" s="16"/>
      <c r="H417" s="212">
        <v>21.96</v>
      </c>
      <c r="I417" s="213"/>
      <c r="J417" s="16"/>
      <c r="K417" s="16"/>
      <c r="L417" s="209"/>
      <c r="M417" s="214"/>
      <c r="N417" s="215"/>
      <c r="O417" s="215"/>
      <c r="P417" s="215"/>
      <c r="Q417" s="215"/>
      <c r="R417" s="215"/>
      <c r="S417" s="215"/>
      <c r="T417" s="2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T417" s="210" t="s">
        <v>154</v>
      </c>
      <c r="AU417" s="210" t="s">
        <v>82</v>
      </c>
      <c r="AV417" s="16" t="s">
        <v>161</v>
      </c>
      <c r="AW417" s="16" t="s">
        <v>33</v>
      </c>
      <c r="AX417" s="16" t="s">
        <v>72</v>
      </c>
      <c r="AY417" s="210" t="s">
        <v>143</v>
      </c>
    </row>
    <row r="418" spans="1:51" s="13" customFormat="1" ht="12">
      <c r="A418" s="13"/>
      <c r="B418" s="185"/>
      <c r="C418" s="13"/>
      <c r="D418" s="186" t="s">
        <v>154</v>
      </c>
      <c r="E418" s="187" t="s">
        <v>3</v>
      </c>
      <c r="F418" s="188" t="s">
        <v>362</v>
      </c>
      <c r="G418" s="13"/>
      <c r="H418" s="187" t="s">
        <v>3</v>
      </c>
      <c r="I418" s="189"/>
      <c r="J418" s="13"/>
      <c r="K418" s="13"/>
      <c r="L418" s="185"/>
      <c r="M418" s="190"/>
      <c r="N418" s="191"/>
      <c r="O418" s="191"/>
      <c r="P418" s="191"/>
      <c r="Q418" s="191"/>
      <c r="R418" s="191"/>
      <c r="S418" s="191"/>
      <c r="T418" s="19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187" t="s">
        <v>154</v>
      </c>
      <c r="AU418" s="187" t="s">
        <v>82</v>
      </c>
      <c r="AV418" s="13" t="s">
        <v>80</v>
      </c>
      <c r="AW418" s="13" t="s">
        <v>33</v>
      </c>
      <c r="AX418" s="13" t="s">
        <v>72</v>
      </c>
      <c r="AY418" s="187" t="s">
        <v>143</v>
      </c>
    </row>
    <row r="419" spans="1:51" s="14" customFormat="1" ht="12">
      <c r="A419" s="14"/>
      <c r="B419" s="193"/>
      <c r="C419" s="14"/>
      <c r="D419" s="186" t="s">
        <v>154</v>
      </c>
      <c r="E419" s="194" t="s">
        <v>3</v>
      </c>
      <c r="F419" s="195" t="s">
        <v>363</v>
      </c>
      <c r="G419" s="14"/>
      <c r="H419" s="196">
        <v>59.835</v>
      </c>
      <c r="I419" s="197"/>
      <c r="J419" s="14"/>
      <c r="K419" s="14"/>
      <c r="L419" s="193"/>
      <c r="M419" s="198"/>
      <c r="N419" s="199"/>
      <c r="O419" s="199"/>
      <c r="P419" s="199"/>
      <c r="Q419" s="199"/>
      <c r="R419" s="199"/>
      <c r="S419" s="199"/>
      <c r="T419" s="200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194" t="s">
        <v>154</v>
      </c>
      <c r="AU419" s="194" t="s">
        <v>82</v>
      </c>
      <c r="AV419" s="14" t="s">
        <v>82</v>
      </c>
      <c r="AW419" s="14" t="s">
        <v>33</v>
      </c>
      <c r="AX419" s="14" t="s">
        <v>72</v>
      </c>
      <c r="AY419" s="194" t="s">
        <v>143</v>
      </c>
    </row>
    <row r="420" spans="1:51" s="13" customFormat="1" ht="12">
      <c r="A420" s="13"/>
      <c r="B420" s="185"/>
      <c r="C420" s="13"/>
      <c r="D420" s="186" t="s">
        <v>154</v>
      </c>
      <c r="E420" s="187" t="s">
        <v>3</v>
      </c>
      <c r="F420" s="188" t="s">
        <v>364</v>
      </c>
      <c r="G420" s="13"/>
      <c r="H420" s="187" t="s">
        <v>3</v>
      </c>
      <c r="I420" s="189"/>
      <c r="J420" s="13"/>
      <c r="K420" s="13"/>
      <c r="L420" s="185"/>
      <c r="M420" s="190"/>
      <c r="N420" s="191"/>
      <c r="O420" s="191"/>
      <c r="P420" s="191"/>
      <c r="Q420" s="191"/>
      <c r="R420" s="191"/>
      <c r="S420" s="191"/>
      <c r="T420" s="19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187" t="s">
        <v>154</v>
      </c>
      <c r="AU420" s="187" t="s">
        <v>82</v>
      </c>
      <c r="AV420" s="13" t="s">
        <v>80</v>
      </c>
      <c r="AW420" s="13" t="s">
        <v>33</v>
      </c>
      <c r="AX420" s="13" t="s">
        <v>72</v>
      </c>
      <c r="AY420" s="187" t="s">
        <v>143</v>
      </c>
    </row>
    <row r="421" spans="1:51" s="14" customFormat="1" ht="12">
      <c r="A421" s="14"/>
      <c r="B421" s="193"/>
      <c r="C421" s="14"/>
      <c r="D421" s="186" t="s">
        <v>154</v>
      </c>
      <c r="E421" s="194" t="s">
        <v>3</v>
      </c>
      <c r="F421" s="195" t="s">
        <v>365</v>
      </c>
      <c r="G421" s="14"/>
      <c r="H421" s="196">
        <v>11.05</v>
      </c>
      <c r="I421" s="197"/>
      <c r="J421" s="14"/>
      <c r="K421" s="14"/>
      <c r="L421" s="193"/>
      <c r="M421" s="198"/>
      <c r="N421" s="199"/>
      <c r="O421" s="199"/>
      <c r="P421" s="199"/>
      <c r="Q421" s="199"/>
      <c r="R421" s="199"/>
      <c r="S421" s="199"/>
      <c r="T421" s="200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194" t="s">
        <v>154</v>
      </c>
      <c r="AU421" s="194" t="s">
        <v>82</v>
      </c>
      <c r="AV421" s="14" t="s">
        <v>82</v>
      </c>
      <c r="AW421" s="14" t="s">
        <v>33</v>
      </c>
      <c r="AX421" s="14" t="s">
        <v>72</v>
      </c>
      <c r="AY421" s="194" t="s">
        <v>143</v>
      </c>
    </row>
    <row r="422" spans="1:51" s="15" customFormat="1" ht="12">
      <c r="A422" s="15"/>
      <c r="B422" s="201"/>
      <c r="C422" s="15"/>
      <c r="D422" s="186" t="s">
        <v>154</v>
      </c>
      <c r="E422" s="202" t="s">
        <v>3</v>
      </c>
      <c r="F422" s="203" t="s">
        <v>172</v>
      </c>
      <c r="G422" s="15"/>
      <c r="H422" s="204">
        <v>1067.22</v>
      </c>
      <c r="I422" s="205"/>
      <c r="J422" s="15"/>
      <c r="K422" s="15"/>
      <c r="L422" s="201"/>
      <c r="M422" s="206"/>
      <c r="N422" s="207"/>
      <c r="O422" s="207"/>
      <c r="P422" s="207"/>
      <c r="Q422" s="207"/>
      <c r="R422" s="207"/>
      <c r="S422" s="207"/>
      <c r="T422" s="208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02" t="s">
        <v>154</v>
      </c>
      <c r="AU422" s="202" t="s">
        <v>82</v>
      </c>
      <c r="AV422" s="15" t="s">
        <v>150</v>
      </c>
      <c r="AW422" s="15" t="s">
        <v>33</v>
      </c>
      <c r="AX422" s="15" t="s">
        <v>80</v>
      </c>
      <c r="AY422" s="202" t="s">
        <v>143</v>
      </c>
    </row>
    <row r="423" spans="1:65" s="2" customFormat="1" ht="24.15" customHeight="1">
      <c r="A423" s="39"/>
      <c r="B423" s="166"/>
      <c r="C423" s="167" t="s">
        <v>513</v>
      </c>
      <c r="D423" s="167" t="s">
        <v>145</v>
      </c>
      <c r="E423" s="168" t="s">
        <v>514</v>
      </c>
      <c r="F423" s="169" t="s">
        <v>515</v>
      </c>
      <c r="G423" s="170" t="s">
        <v>148</v>
      </c>
      <c r="H423" s="171">
        <v>221.16</v>
      </c>
      <c r="I423" s="172"/>
      <c r="J423" s="173">
        <f>ROUND(I423*H423,2)</f>
        <v>0</v>
      </c>
      <c r="K423" s="169" t="s">
        <v>149</v>
      </c>
      <c r="L423" s="40"/>
      <c r="M423" s="174" t="s">
        <v>3</v>
      </c>
      <c r="N423" s="175" t="s">
        <v>43</v>
      </c>
      <c r="O423" s="73"/>
      <c r="P423" s="176">
        <f>O423*H423</f>
        <v>0</v>
      </c>
      <c r="Q423" s="176">
        <v>0</v>
      </c>
      <c r="R423" s="176">
        <f>Q423*H423</f>
        <v>0</v>
      </c>
      <c r="S423" s="176">
        <v>0</v>
      </c>
      <c r="T423" s="177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178" t="s">
        <v>150</v>
      </c>
      <c r="AT423" s="178" t="s">
        <v>145</v>
      </c>
      <c r="AU423" s="178" t="s">
        <v>82</v>
      </c>
      <c r="AY423" s="20" t="s">
        <v>143</v>
      </c>
      <c r="BE423" s="179">
        <f>IF(N423="základní",J423,0)</f>
        <v>0</v>
      </c>
      <c r="BF423" s="179">
        <f>IF(N423="snížená",J423,0)</f>
        <v>0</v>
      </c>
      <c r="BG423" s="179">
        <f>IF(N423="zákl. přenesená",J423,0)</f>
        <v>0</v>
      </c>
      <c r="BH423" s="179">
        <f>IF(N423="sníž. přenesená",J423,0)</f>
        <v>0</v>
      </c>
      <c r="BI423" s="179">
        <f>IF(N423="nulová",J423,0)</f>
        <v>0</v>
      </c>
      <c r="BJ423" s="20" t="s">
        <v>80</v>
      </c>
      <c r="BK423" s="179">
        <f>ROUND(I423*H423,2)</f>
        <v>0</v>
      </c>
      <c r="BL423" s="20" t="s">
        <v>150</v>
      </c>
      <c r="BM423" s="178" t="s">
        <v>516</v>
      </c>
    </row>
    <row r="424" spans="1:47" s="2" customFormat="1" ht="12">
      <c r="A424" s="39"/>
      <c r="B424" s="40"/>
      <c r="C424" s="39"/>
      <c r="D424" s="180" t="s">
        <v>152</v>
      </c>
      <c r="E424" s="39"/>
      <c r="F424" s="181" t="s">
        <v>517</v>
      </c>
      <c r="G424" s="39"/>
      <c r="H424" s="39"/>
      <c r="I424" s="182"/>
      <c r="J424" s="39"/>
      <c r="K424" s="39"/>
      <c r="L424" s="40"/>
      <c r="M424" s="183"/>
      <c r="N424" s="184"/>
      <c r="O424" s="73"/>
      <c r="P424" s="73"/>
      <c r="Q424" s="73"/>
      <c r="R424" s="73"/>
      <c r="S424" s="73"/>
      <c r="T424" s="74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20" t="s">
        <v>152</v>
      </c>
      <c r="AU424" s="20" t="s">
        <v>82</v>
      </c>
    </row>
    <row r="425" spans="1:51" s="14" customFormat="1" ht="12">
      <c r="A425" s="14"/>
      <c r="B425" s="193"/>
      <c r="C425" s="14"/>
      <c r="D425" s="186" t="s">
        <v>154</v>
      </c>
      <c r="E425" s="194" t="s">
        <v>3</v>
      </c>
      <c r="F425" s="195" t="s">
        <v>300</v>
      </c>
      <c r="G425" s="14"/>
      <c r="H425" s="196">
        <v>3.24</v>
      </c>
      <c r="I425" s="197"/>
      <c r="J425" s="14"/>
      <c r="K425" s="14"/>
      <c r="L425" s="193"/>
      <c r="M425" s="198"/>
      <c r="N425" s="199"/>
      <c r="O425" s="199"/>
      <c r="P425" s="199"/>
      <c r="Q425" s="199"/>
      <c r="R425" s="199"/>
      <c r="S425" s="199"/>
      <c r="T425" s="200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194" t="s">
        <v>154</v>
      </c>
      <c r="AU425" s="194" t="s">
        <v>82</v>
      </c>
      <c r="AV425" s="14" t="s">
        <v>82</v>
      </c>
      <c r="AW425" s="14" t="s">
        <v>33</v>
      </c>
      <c r="AX425" s="14" t="s">
        <v>72</v>
      </c>
      <c r="AY425" s="194" t="s">
        <v>143</v>
      </c>
    </row>
    <row r="426" spans="1:51" s="14" customFormat="1" ht="12">
      <c r="A426" s="14"/>
      <c r="B426" s="193"/>
      <c r="C426" s="14"/>
      <c r="D426" s="186" t="s">
        <v>154</v>
      </c>
      <c r="E426" s="194" t="s">
        <v>3</v>
      </c>
      <c r="F426" s="195" t="s">
        <v>301</v>
      </c>
      <c r="G426" s="14"/>
      <c r="H426" s="196">
        <v>37.8</v>
      </c>
      <c r="I426" s="197"/>
      <c r="J426" s="14"/>
      <c r="K426" s="14"/>
      <c r="L426" s="193"/>
      <c r="M426" s="198"/>
      <c r="N426" s="199"/>
      <c r="O426" s="199"/>
      <c r="P426" s="199"/>
      <c r="Q426" s="199"/>
      <c r="R426" s="199"/>
      <c r="S426" s="199"/>
      <c r="T426" s="200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194" t="s">
        <v>154</v>
      </c>
      <c r="AU426" s="194" t="s">
        <v>82</v>
      </c>
      <c r="AV426" s="14" t="s">
        <v>82</v>
      </c>
      <c r="AW426" s="14" t="s">
        <v>33</v>
      </c>
      <c r="AX426" s="14" t="s">
        <v>72</v>
      </c>
      <c r="AY426" s="194" t="s">
        <v>143</v>
      </c>
    </row>
    <row r="427" spans="1:51" s="14" customFormat="1" ht="12">
      <c r="A427" s="14"/>
      <c r="B427" s="193"/>
      <c r="C427" s="14"/>
      <c r="D427" s="186" t="s">
        <v>154</v>
      </c>
      <c r="E427" s="194" t="s">
        <v>3</v>
      </c>
      <c r="F427" s="195" t="s">
        <v>302</v>
      </c>
      <c r="G427" s="14"/>
      <c r="H427" s="196">
        <v>17.28</v>
      </c>
      <c r="I427" s="197"/>
      <c r="J427" s="14"/>
      <c r="K427" s="14"/>
      <c r="L427" s="193"/>
      <c r="M427" s="198"/>
      <c r="N427" s="199"/>
      <c r="O427" s="199"/>
      <c r="P427" s="199"/>
      <c r="Q427" s="199"/>
      <c r="R427" s="199"/>
      <c r="S427" s="199"/>
      <c r="T427" s="200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194" t="s">
        <v>154</v>
      </c>
      <c r="AU427" s="194" t="s">
        <v>82</v>
      </c>
      <c r="AV427" s="14" t="s">
        <v>82</v>
      </c>
      <c r="AW427" s="14" t="s">
        <v>33</v>
      </c>
      <c r="AX427" s="14" t="s">
        <v>72</v>
      </c>
      <c r="AY427" s="194" t="s">
        <v>143</v>
      </c>
    </row>
    <row r="428" spans="1:51" s="14" customFormat="1" ht="12">
      <c r="A428" s="14"/>
      <c r="B428" s="193"/>
      <c r="C428" s="14"/>
      <c r="D428" s="186" t="s">
        <v>154</v>
      </c>
      <c r="E428" s="194" t="s">
        <v>3</v>
      </c>
      <c r="F428" s="195" t="s">
        <v>303</v>
      </c>
      <c r="G428" s="14"/>
      <c r="H428" s="196">
        <v>5.76</v>
      </c>
      <c r="I428" s="197"/>
      <c r="J428" s="14"/>
      <c r="K428" s="14"/>
      <c r="L428" s="193"/>
      <c r="M428" s="198"/>
      <c r="N428" s="199"/>
      <c r="O428" s="199"/>
      <c r="P428" s="199"/>
      <c r="Q428" s="199"/>
      <c r="R428" s="199"/>
      <c r="S428" s="199"/>
      <c r="T428" s="200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194" t="s">
        <v>154</v>
      </c>
      <c r="AU428" s="194" t="s">
        <v>82</v>
      </c>
      <c r="AV428" s="14" t="s">
        <v>82</v>
      </c>
      <c r="AW428" s="14" t="s">
        <v>33</v>
      </c>
      <c r="AX428" s="14" t="s">
        <v>72</v>
      </c>
      <c r="AY428" s="194" t="s">
        <v>143</v>
      </c>
    </row>
    <row r="429" spans="1:51" s="14" customFormat="1" ht="12">
      <c r="A429" s="14"/>
      <c r="B429" s="193"/>
      <c r="C429" s="14"/>
      <c r="D429" s="186" t="s">
        <v>154</v>
      </c>
      <c r="E429" s="194" t="s">
        <v>3</v>
      </c>
      <c r="F429" s="195" t="s">
        <v>304</v>
      </c>
      <c r="G429" s="14"/>
      <c r="H429" s="196">
        <v>144</v>
      </c>
      <c r="I429" s="197"/>
      <c r="J429" s="14"/>
      <c r="K429" s="14"/>
      <c r="L429" s="193"/>
      <c r="M429" s="198"/>
      <c r="N429" s="199"/>
      <c r="O429" s="199"/>
      <c r="P429" s="199"/>
      <c r="Q429" s="199"/>
      <c r="R429" s="199"/>
      <c r="S429" s="199"/>
      <c r="T429" s="200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194" t="s">
        <v>154</v>
      </c>
      <c r="AU429" s="194" t="s">
        <v>82</v>
      </c>
      <c r="AV429" s="14" t="s">
        <v>82</v>
      </c>
      <c r="AW429" s="14" t="s">
        <v>33</v>
      </c>
      <c r="AX429" s="14" t="s">
        <v>72</v>
      </c>
      <c r="AY429" s="194" t="s">
        <v>143</v>
      </c>
    </row>
    <row r="430" spans="1:51" s="14" customFormat="1" ht="12">
      <c r="A430" s="14"/>
      <c r="B430" s="193"/>
      <c r="C430" s="14"/>
      <c r="D430" s="186" t="s">
        <v>154</v>
      </c>
      <c r="E430" s="194" t="s">
        <v>3</v>
      </c>
      <c r="F430" s="195" t="s">
        <v>305</v>
      </c>
      <c r="G430" s="14"/>
      <c r="H430" s="196">
        <v>8.58</v>
      </c>
      <c r="I430" s="197"/>
      <c r="J430" s="14"/>
      <c r="K430" s="14"/>
      <c r="L430" s="193"/>
      <c r="M430" s="198"/>
      <c r="N430" s="199"/>
      <c r="O430" s="199"/>
      <c r="P430" s="199"/>
      <c r="Q430" s="199"/>
      <c r="R430" s="199"/>
      <c r="S430" s="199"/>
      <c r="T430" s="200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194" t="s">
        <v>154</v>
      </c>
      <c r="AU430" s="194" t="s">
        <v>82</v>
      </c>
      <c r="AV430" s="14" t="s">
        <v>82</v>
      </c>
      <c r="AW430" s="14" t="s">
        <v>33</v>
      </c>
      <c r="AX430" s="14" t="s">
        <v>72</v>
      </c>
      <c r="AY430" s="194" t="s">
        <v>143</v>
      </c>
    </row>
    <row r="431" spans="1:51" s="14" customFormat="1" ht="12">
      <c r="A431" s="14"/>
      <c r="B431" s="193"/>
      <c r="C431" s="14"/>
      <c r="D431" s="186" t="s">
        <v>154</v>
      </c>
      <c r="E431" s="194" t="s">
        <v>3</v>
      </c>
      <c r="F431" s="195" t="s">
        <v>306</v>
      </c>
      <c r="G431" s="14"/>
      <c r="H431" s="196">
        <v>4.5</v>
      </c>
      <c r="I431" s="197"/>
      <c r="J431" s="14"/>
      <c r="K431" s="14"/>
      <c r="L431" s="193"/>
      <c r="M431" s="198"/>
      <c r="N431" s="199"/>
      <c r="O431" s="199"/>
      <c r="P431" s="199"/>
      <c r="Q431" s="199"/>
      <c r="R431" s="199"/>
      <c r="S431" s="199"/>
      <c r="T431" s="200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194" t="s">
        <v>154</v>
      </c>
      <c r="AU431" s="194" t="s">
        <v>82</v>
      </c>
      <c r="AV431" s="14" t="s">
        <v>82</v>
      </c>
      <c r="AW431" s="14" t="s">
        <v>33</v>
      </c>
      <c r="AX431" s="14" t="s">
        <v>72</v>
      </c>
      <c r="AY431" s="194" t="s">
        <v>143</v>
      </c>
    </row>
    <row r="432" spans="1:51" s="15" customFormat="1" ht="12">
      <c r="A432" s="15"/>
      <c r="B432" s="201"/>
      <c r="C432" s="15"/>
      <c r="D432" s="186" t="s">
        <v>154</v>
      </c>
      <c r="E432" s="202" t="s">
        <v>3</v>
      </c>
      <c r="F432" s="203" t="s">
        <v>172</v>
      </c>
      <c r="G432" s="15"/>
      <c r="H432" s="204">
        <v>221.16</v>
      </c>
      <c r="I432" s="205"/>
      <c r="J432" s="15"/>
      <c r="K432" s="15"/>
      <c r="L432" s="201"/>
      <c r="M432" s="206"/>
      <c r="N432" s="207"/>
      <c r="O432" s="207"/>
      <c r="P432" s="207"/>
      <c r="Q432" s="207"/>
      <c r="R432" s="207"/>
      <c r="S432" s="207"/>
      <c r="T432" s="208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02" t="s">
        <v>154</v>
      </c>
      <c r="AU432" s="202" t="s">
        <v>82</v>
      </c>
      <c r="AV432" s="15" t="s">
        <v>150</v>
      </c>
      <c r="AW432" s="15" t="s">
        <v>33</v>
      </c>
      <c r="AX432" s="15" t="s">
        <v>80</v>
      </c>
      <c r="AY432" s="202" t="s">
        <v>143</v>
      </c>
    </row>
    <row r="433" spans="1:65" s="2" customFormat="1" ht="16.5" customHeight="1">
      <c r="A433" s="39"/>
      <c r="B433" s="166"/>
      <c r="C433" s="167" t="s">
        <v>518</v>
      </c>
      <c r="D433" s="167" t="s">
        <v>145</v>
      </c>
      <c r="E433" s="168" t="s">
        <v>519</v>
      </c>
      <c r="F433" s="169" t="s">
        <v>520</v>
      </c>
      <c r="G433" s="170" t="s">
        <v>148</v>
      </c>
      <c r="H433" s="171">
        <v>53.645</v>
      </c>
      <c r="I433" s="172"/>
      <c r="J433" s="173">
        <f>ROUND(I433*H433,2)</f>
        <v>0</v>
      </c>
      <c r="K433" s="169" t="s">
        <v>149</v>
      </c>
      <c r="L433" s="40"/>
      <c r="M433" s="174" t="s">
        <v>3</v>
      </c>
      <c r="N433" s="175" t="s">
        <v>43</v>
      </c>
      <c r="O433" s="73"/>
      <c r="P433" s="176">
        <f>O433*H433</f>
        <v>0</v>
      </c>
      <c r="Q433" s="176">
        <v>0.3674</v>
      </c>
      <c r="R433" s="176">
        <f>Q433*H433</f>
        <v>19.709173</v>
      </c>
      <c r="S433" s="176">
        <v>0</v>
      </c>
      <c r="T433" s="177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178" t="s">
        <v>150</v>
      </c>
      <c r="AT433" s="178" t="s">
        <v>145</v>
      </c>
      <c r="AU433" s="178" t="s">
        <v>82</v>
      </c>
      <c r="AY433" s="20" t="s">
        <v>143</v>
      </c>
      <c r="BE433" s="179">
        <f>IF(N433="základní",J433,0)</f>
        <v>0</v>
      </c>
      <c r="BF433" s="179">
        <f>IF(N433="snížená",J433,0)</f>
        <v>0</v>
      </c>
      <c r="BG433" s="179">
        <f>IF(N433="zákl. přenesená",J433,0)</f>
        <v>0</v>
      </c>
      <c r="BH433" s="179">
        <f>IF(N433="sníž. přenesená",J433,0)</f>
        <v>0</v>
      </c>
      <c r="BI433" s="179">
        <f>IF(N433="nulová",J433,0)</f>
        <v>0</v>
      </c>
      <c r="BJ433" s="20" t="s">
        <v>80</v>
      </c>
      <c r="BK433" s="179">
        <f>ROUND(I433*H433,2)</f>
        <v>0</v>
      </c>
      <c r="BL433" s="20" t="s">
        <v>150</v>
      </c>
      <c r="BM433" s="178" t="s">
        <v>521</v>
      </c>
    </row>
    <row r="434" spans="1:47" s="2" customFormat="1" ht="12">
      <c r="A434" s="39"/>
      <c r="B434" s="40"/>
      <c r="C434" s="39"/>
      <c r="D434" s="180" t="s">
        <v>152</v>
      </c>
      <c r="E434" s="39"/>
      <c r="F434" s="181" t="s">
        <v>522</v>
      </c>
      <c r="G434" s="39"/>
      <c r="H434" s="39"/>
      <c r="I434" s="182"/>
      <c r="J434" s="39"/>
      <c r="K434" s="39"/>
      <c r="L434" s="40"/>
      <c r="M434" s="183"/>
      <c r="N434" s="184"/>
      <c r="O434" s="73"/>
      <c r="P434" s="73"/>
      <c r="Q434" s="73"/>
      <c r="R434" s="73"/>
      <c r="S434" s="73"/>
      <c r="T434" s="74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20" t="s">
        <v>152</v>
      </c>
      <c r="AU434" s="20" t="s">
        <v>82</v>
      </c>
    </row>
    <row r="435" spans="1:51" s="14" customFormat="1" ht="12">
      <c r="A435" s="14"/>
      <c r="B435" s="193"/>
      <c r="C435" s="14"/>
      <c r="D435" s="186" t="s">
        <v>154</v>
      </c>
      <c r="E435" s="194" t="s">
        <v>3</v>
      </c>
      <c r="F435" s="195" t="s">
        <v>523</v>
      </c>
      <c r="G435" s="14"/>
      <c r="H435" s="196">
        <v>53.645</v>
      </c>
      <c r="I435" s="197"/>
      <c r="J435" s="14"/>
      <c r="K435" s="14"/>
      <c r="L435" s="193"/>
      <c r="M435" s="198"/>
      <c r="N435" s="199"/>
      <c r="O435" s="199"/>
      <c r="P435" s="199"/>
      <c r="Q435" s="199"/>
      <c r="R435" s="199"/>
      <c r="S435" s="199"/>
      <c r="T435" s="200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194" t="s">
        <v>154</v>
      </c>
      <c r="AU435" s="194" t="s">
        <v>82</v>
      </c>
      <c r="AV435" s="14" t="s">
        <v>82</v>
      </c>
      <c r="AW435" s="14" t="s">
        <v>33</v>
      </c>
      <c r="AX435" s="14" t="s">
        <v>80</v>
      </c>
      <c r="AY435" s="194" t="s">
        <v>143</v>
      </c>
    </row>
    <row r="436" spans="1:65" s="2" customFormat="1" ht="24.15" customHeight="1">
      <c r="A436" s="39"/>
      <c r="B436" s="166"/>
      <c r="C436" s="167" t="s">
        <v>524</v>
      </c>
      <c r="D436" s="167" t="s">
        <v>145</v>
      </c>
      <c r="E436" s="168" t="s">
        <v>525</v>
      </c>
      <c r="F436" s="169" t="s">
        <v>526</v>
      </c>
      <c r="G436" s="170" t="s">
        <v>148</v>
      </c>
      <c r="H436" s="171">
        <v>36.42</v>
      </c>
      <c r="I436" s="172"/>
      <c r="J436" s="173">
        <f>ROUND(I436*H436,2)</f>
        <v>0</v>
      </c>
      <c r="K436" s="169" t="s">
        <v>149</v>
      </c>
      <c r="L436" s="40"/>
      <c r="M436" s="174" t="s">
        <v>3</v>
      </c>
      <c r="N436" s="175" t="s">
        <v>43</v>
      </c>
      <c r="O436" s="73"/>
      <c r="P436" s="176">
        <f>O436*H436</f>
        <v>0</v>
      </c>
      <c r="Q436" s="176">
        <v>0.18048</v>
      </c>
      <c r="R436" s="176">
        <f>Q436*H436</f>
        <v>6.5730816</v>
      </c>
      <c r="S436" s="176">
        <v>0</v>
      </c>
      <c r="T436" s="177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178" t="s">
        <v>150</v>
      </c>
      <c r="AT436" s="178" t="s">
        <v>145</v>
      </c>
      <c r="AU436" s="178" t="s">
        <v>82</v>
      </c>
      <c r="AY436" s="20" t="s">
        <v>143</v>
      </c>
      <c r="BE436" s="179">
        <f>IF(N436="základní",J436,0)</f>
        <v>0</v>
      </c>
      <c r="BF436" s="179">
        <f>IF(N436="snížená",J436,0)</f>
        <v>0</v>
      </c>
      <c r="BG436" s="179">
        <f>IF(N436="zákl. přenesená",J436,0)</f>
        <v>0</v>
      </c>
      <c r="BH436" s="179">
        <f>IF(N436="sníž. přenesená",J436,0)</f>
        <v>0</v>
      </c>
      <c r="BI436" s="179">
        <f>IF(N436="nulová",J436,0)</f>
        <v>0</v>
      </c>
      <c r="BJ436" s="20" t="s">
        <v>80</v>
      </c>
      <c r="BK436" s="179">
        <f>ROUND(I436*H436,2)</f>
        <v>0</v>
      </c>
      <c r="BL436" s="20" t="s">
        <v>150</v>
      </c>
      <c r="BM436" s="178" t="s">
        <v>527</v>
      </c>
    </row>
    <row r="437" spans="1:47" s="2" customFormat="1" ht="12">
      <c r="A437" s="39"/>
      <c r="B437" s="40"/>
      <c r="C437" s="39"/>
      <c r="D437" s="180" t="s">
        <v>152</v>
      </c>
      <c r="E437" s="39"/>
      <c r="F437" s="181" t="s">
        <v>528</v>
      </c>
      <c r="G437" s="39"/>
      <c r="H437" s="39"/>
      <c r="I437" s="182"/>
      <c r="J437" s="39"/>
      <c r="K437" s="39"/>
      <c r="L437" s="40"/>
      <c r="M437" s="183"/>
      <c r="N437" s="184"/>
      <c r="O437" s="73"/>
      <c r="P437" s="73"/>
      <c r="Q437" s="73"/>
      <c r="R437" s="73"/>
      <c r="S437" s="73"/>
      <c r="T437" s="74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T437" s="20" t="s">
        <v>152</v>
      </c>
      <c r="AU437" s="20" t="s">
        <v>82</v>
      </c>
    </row>
    <row r="438" spans="1:51" s="13" customFormat="1" ht="12">
      <c r="A438" s="13"/>
      <c r="B438" s="185"/>
      <c r="C438" s="13"/>
      <c r="D438" s="186" t="s">
        <v>154</v>
      </c>
      <c r="E438" s="187" t="s">
        <v>3</v>
      </c>
      <c r="F438" s="188" t="s">
        <v>529</v>
      </c>
      <c r="G438" s="13"/>
      <c r="H438" s="187" t="s">
        <v>3</v>
      </c>
      <c r="I438" s="189"/>
      <c r="J438" s="13"/>
      <c r="K438" s="13"/>
      <c r="L438" s="185"/>
      <c r="M438" s="190"/>
      <c r="N438" s="191"/>
      <c r="O438" s="191"/>
      <c r="P438" s="191"/>
      <c r="Q438" s="191"/>
      <c r="R438" s="191"/>
      <c r="S438" s="191"/>
      <c r="T438" s="19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187" t="s">
        <v>154</v>
      </c>
      <c r="AU438" s="187" t="s">
        <v>82</v>
      </c>
      <c r="AV438" s="13" t="s">
        <v>80</v>
      </c>
      <c r="AW438" s="13" t="s">
        <v>33</v>
      </c>
      <c r="AX438" s="13" t="s">
        <v>72</v>
      </c>
      <c r="AY438" s="187" t="s">
        <v>143</v>
      </c>
    </row>
    <row r="439" spans="1:51" s="14" customFormat="1" ht="12">
      <c r="A439" s="14"/>
      <c r="B439" s="193"/>
      <c r="C439" s="14"/>
      <c r="D439" s="186" t="s">
        <v>154</v>
      </c>
      <c r="E439" s="194" t="s">
        <v>3</v>
      </c>
      <c r="F439" s="195" t="s">
        <v>530</v>
      </c>
      <c r="G439" s="14"/>
      <c r="H439" s="196">
        <v>10.5</v>
      </c>
      <c r="I439" s="197"/>
      <c r="J439" s="14"/>
      <c r="K439" s="14"/>
      <c r="L439" s="193"/>
      <c r="M439" s="198"/>
      <c r="N439" s="199"/>
      <c r="O439" s="199"/>
      <c r="P439" s="199"/>
      <c r="Q439" s="199"/>
      <c r="R439" s="199"/>
      <c r="S439" s="199"/>
      <c r="T439" s="200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194" t="s">
        <v>154</v>
      </c>
      <c r="AU439" s="194" t="s">
        <v>82</v>
      </c>
      <c r="AV439" s="14" t="s">
        <v>82</v>
      </c>
      <c r="AW439" s="14" t="s">
        <v>33</v>
      </c>
      <c r="AX439" s="14" t="s">
        <v>72</v>
      </c>
      <c r="AY439" s="194" t="s">
        <v>143</v>
      </c>
    </row>
    <row r="440" spans="1:51" s="14" customFormat="1" ht="12">
      <c r="A440" s="14"/>
      <c r="B440" s="193"/>
      <c r="C440" s="14"/>
      <c r="D440" s="186" t="s">
        <v>154</v>
      </c>
      <c r="E440" s="194" t="s">
        <v>3</v>
      </c>
      <c r="F440" s="195" t="s">
        <v>531</v>
      </c>
      <c r="G440" s="14"/>
      <c r="H440" s="196">
        <v>25.92</v>
      </c>
      <c r="I440" s="197"/>
      <c r="J440" s="14"/>
      <c r="K440" s="14"/>
      <c r="L440" s="193"/>
      <c r="M440" s="198"/>
      <c r="N440" s="199"/>
      <c r="O440" s="199"/>
      <c r="P440" s="199"/>
      <c r="Q440" s="199"/>
      <c r="R440" s="199"/>
      <c r="S440" s="199"/>
      <c r="T440" s="200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194" t="s">
        <v>154</v>
      </c>
      <c r="AU440" s="194" t="s">
        <v>82</v>
      </c>
      <c r="AV440" s="14" t="s">
        <v>82</v>
      </c>
      <c r="AW440" s="14" t="s">
        <v>33</v>
      </c>
      <c r="AX440" s="14" t="s">
        <v>72</v>
      </c>
      <c r="AY440" s="194" t="s">
        <v>143</v>
      </c>
    </row>
    <row r="441" spans="1:51" s="15" customFormat="1" ht="12">
      <c r="A441" s="15"/>
      <c r="B441" s="201"/>
      <c r="C441" s="15"/>
      <c r="D441" s="186" t="s">
        <v>154</v>
      </c>
      <c r="E441" s="202" t="s">
        <v>3</v>
      </c>
      <c r="F441" s="203" t="s">
        <v>172</v>
      </c>
      <c r="G441" s="15"/>
      <c r="H441" s="204">
        <v>36.42</v>
      </c>
      <c r="I441" s="205"/>
      <c r="J441" s="15"/>
      <c r="K441" s="15"/>
      <c r="L441" s="201"/>
      <c r="M441" s="206"/>
      <c r="N441" s="207"/>
      <c r="O441" s="207"/>
      <c r="P441" s="207"/>
      <c r="Q441" s="207"/>
      <c r="R441" s="207"/>
      <c r="S441" s="207"/>
      <c r="T441" s="208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02" t="s">
        <v>154</v>
      </c>
      <c r="AU441" s="202" t="s">
        <v>82</v>
      </c>
      <c r="AV441" s="15" t="s">
        <v>150</v>
      </c>
      <c r="AW441" s="15" t="s">
        <v>33</v>
      </c>
      <c r="AX441" s="15" t="s">
        <v>80</v>
      </c>
      <c r="AY441" s="202" t="s">
        <v>143</v>
      </c>
    </row>
    <row r="442" spans="1:65" s="2" customFormat="1" ht="16.5" customHeight="1">
      <c r="A442" s="39"/>
      <c r="B442" s="166"/>
      <c r="C442" s="167" t="s">
        <v>532</v>
      </c>
      <c r="D442" s="167" t="s">
        <v>145</v>
      </c>
      <c r="E442" s="168" t="s">
        <v>533</v>
      </c>
      <c r="F442" s="169" t="s">
        <v>534</v>
      </c>
      <c r="G442" s="170" t="s">
        <v>204</v>
      </c>
      <c r="H442" s="171">
        <v>8</v>
      </c>
      <c r="I442" s="172"/>
      <c r="J442" s="173">
        <f>ROUND(I442*H442,2)</f>
        <v>0</v>
      </c>
      <c r="K442" s="169" t="s">
        <v>3</v>
      </c>
      <c r="L442" s="40"/>
      <c r="M442" s="174" t="s">
        <v>3</v>
      </c>
      <c r="N442" s="175" t="s">
        <v>43</v>
      </c>
      <c r="O442" s="73"/>
      <c r="P442" s="176">
        <f>O442*H442</f>
        <v>0</v>
      </c>
      <c r="Q442" s="176">
        <v>0</v>
      </c>
      <c r="R442" s="176">
        <f>Q442*H442</f>
        <v>0</v>
      </c>
      <c r="S442" s="176">
        <v>0</v>
      </c>
      <c r="T442" s="177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178" t="s">
        <v>150</v>
      </c>
      <c r="AT442" s="178" t="s">
        <v>145</v>
      </c>
      <c r="AU442" s="178" t="s">
        <v>82</v>
      </c>
      <c r="AY442" s="20" t="s">
        <v>143</v>
      </c>
      <c r="BE442" s="179">
        <f>IF(N442="základní",J442,0)</f>
        <v>0</v>
      </c>
      <c r="BF442" s="179">
        <f>IF(N442="snížená",J442,0)</f>
        <v>0</v>
      </c>
      <c r="BG442" s="179">
        <f>IF(N442="zákl. přenesená",J442,0)</f>
        <v>0</v>
      </c>
      <c r="BH442" s="179">
        <f>IF(N442="sníž. přenesená",J442,0)</f>
        <v>0</v>
      </c>
      <c r="BI442" s="179">
        <f>IF(N442="nulová",J442,0)</f>
        <v>0</v>
      </c>
      <c r="BJ442" s="20" t="s">
        <v>80</v>
      </c>
      <c r="BK442" s="179">
        <f>ROUND(I442*H442,2)</f>
        <v>0</v>
      </c>
      <c r="BL442" s="20" t="s">
        <v>150</v>
      </c>
      <c r="BM442" s="178" t="s">
        <v>535</v>
      </c>
    </row>
    <row r="443" spans="1:65" s="2" customFormat="1" ht="24.15" customHeight="1">
      <c r="A443" s="39"/>
      <c r="B443" s="166"/>
      <c r="C443" s="167" t="s">
        <v>536</v>
      </c>
      <c r="D443" s="167" t="s">
        <v>145</v>
      </c>
      <c r="E443" s="168" t="s">
        <v>537</v>
      </c>
      <c r="F443" s="169" t="s">
        <v>538</v>
      </c>
      <c r="G443" s="170" t="s">
        <v>204</v>
      </c>
      <c r="H443" s="171">
        <v>1</v>
      </c>
      <c r="I443" s="172"/>
      <c r="J443" s="173">
        <f>ROUND(I443*H443,2)</f>
        <v>0</v>
      </c>
      <c r="K443" s="169" t="s">
        <v>149</v>
      </c>
      <c r="L443" s="40"/>
      <c r="M443" s="174" t="s">
        <v>3</v>
      </c>
      <c r="N443" s="175" t="s">
        <v>43</v>
      </c>
      <c r="O443" s="73"/>
      <c r="P443" s="176">
        <f>O443*H443</f>
        <v>0</v>
      </c>
      <c r="Q443" s="176">
        <v>0.4417</v>
      </c>
      <c r="R443" s="176">
        <f>Q443*H443</f>
        <v>0.4417</v>
      </c>
      <c r="S443" s="176">
        <v>0</v>
      </c>
      <c r="T443" s="177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178" t="s">
        <v>150</v>
      </c>
      <c r="AT443" s="178" t="s">
        <v>145</v>
      </c>
      <c r="AU443" s="178" t="s">
        <v>82</v>
      </c>
      <c r="AY443" s="20" t="s">
        <v>143</v>
      </c>
      <c r="BE443" s="179">
        <f>IF(N443="základní",J443,0)</f>
        <v>0</v>
      </c>
      <c r="BF443" s="179">
        <f>IF(N443="snížená",J443,0)</f>
        <v>0</v>
      </c>
      <c r="BG443" s="179">
        <f>IF(N443="zákl. přenesená",J443,0)</f>
        <v>0</v>
      </c>
      <c r="BH443" s="179">
        <f>IF(N443="sníž. přenesená",J443,0)</f>
        <v>0</v>
      </c>
      <c r="BI443" s="179">
        <f>IF(N443="nulová",J443,0)</f>
        <v>0</v>
      </c>
      <c r="BJ443" s="20" t="s">
        <v>80</v>
      </c>
      <c r="BK443" s="179">
        <f>ROUND(I443*H443,2)</f>
        <v>0</v>
      </c>
      <c r="BL443" s="20" t="s">
        <v>150</v>
      </c>
      <c r="BM443" s="178" t="s">
        <v>539</v>
      </c>
    </row>
    <row r="444" spans="1:47" s="2" customFormat="1" ht="12">
      <c r="A444" s="39"/>
      <c r="B444" s="40"/>
      <c r="C444" s="39"/>
      <c r="D444" s="180" t="s">
        <v>152</v>
      </c>
      <c r="E444" s="39"/>
      <c r="F444" s="181" t="s">
        <v>540</v>
      </c>
      <c r="G444" s="39"/>
      <c r="H444" s="39"/>
      <c r="I444" s="182"/>
      <c r="J444" s="39"/>
      <c r="K444" s="39"/>
      <c r="L444" s="40"/>
      <c r="M444" s="183"/>
      <c r="N444" s="184"/>
      <c r="O444" s="73"/>
      <c r="P444" s="73"/>
      <c r="Q444" s="73"/>
      <c r="R444" s="73"/>
      <c r="S444" s="73"/>
      <c r="T444" s="74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20" t="s">
        <v>152</v>
      </c>
      <c r="AU444" s="20" t="s">
        <v>82</v>
      </c>
    </row>
    <row r="445" spans="1:51" s="14" customFormat="1" ht="12">
      <c r="A445" s="14"/>
      <c r="B445" s="193"/>
      <c r="C445" s="14"/>
      <c r="D445" s="186" t="s">
        <v>154</v>
      </c>
      <c r="E445" s="194" t="s">
        <v>3</v>
      </c>
      <c r="F445" s="195" t="s">
        <v>541</v>
      </c>
      <c r="G445" s="14"/>
      <c r="H445" s="196">
        <v>1</v>
      </c>
      <c r="I445" s="197"/>
      <c r="J445" s="14"/>
      <c r="K445" s="14"/>
      <c r="L445" s="193"/>
      <c r="M445" s="198"/>
      <c r="N445" s="199"/>
      <c r="O445" s="199"/>
      <c r="P445" s="199"/>
      <c r="Q445" s="199"/>
      <c r="R445" s="199"/>
      <c r="S445" s="199"/>
      <c r="T445" s="200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194" t="s">
        <v>154</v>
      </c>
      <c r="AU445" s="194" t="s">
        <v>82</v>
      </c>
      <c r="AV445" s="14" t="s">
        <v>82</v>
      </c>
      <c r="AW445" s="14" t="s">
        <v>33</v>
      </c>
      <c r="AX445" s="14" t="s">
        <v>80</v>
      </c>
      <c r="AY445" s="194" t="s">
        <v>143</v>
      </c>
    </row>
    <row r="446" spans="1:65" s="2" customFormat="1" ht="21.75" customHeight="1">
      <c r="A446" s="39"/>
      <c r="B446" s="166"/>
      <c r="C446" s="217" t="s">
        <v>542</v>
      </c>
      <c r="D446" s="217" t="s">
        <v>345</v>
      </c>
      <c r="E446" s="218" t="s">
        <v>543</v>
      </c>
      <c r="F446" s="219" t="s">
        <v>544</v>
      </c>
      <c r="G446" s="220" t="s">
        <v>204</v>
      </c>
      <c r="H446" s="221">
        <v>1</v>
      </c>
      <c r="I446" s="222"/>
      <c r="J446" s="223">
        <f>ROUND(I446*H446,2)</f>
        <v>0</v>
      </c>
      <c r="K446" s="219" t="s">
        <v>149</v>
      </c>
      <c r="L446" s="224"/>
      <c r="M446" s="225" t="s">
        <v>3</v>
      </c>
      <c r="N446" s="226" t="s">
        <v>43</v>
      </c>
      <c r="O446" s="73"/>
      <c r="P446" s="176">
        <f>O446*H446</f>
        <v>0</v>
      </c>
      <c r="Q446" s="176">
        <v>0.01249</v>
      </c>
      <c r="R446" s="176">
        <f>Q446*H446</f>
        <v>0.01249</v>
      </c>
      <c r="S446" s="176">
        <v>0</v>
      </c>
      <c r="T446" s="177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178" t="s">
        <v>201</v>
      </c>
      <c r="AT446" s="178" t="s">
        <v>345</v>
      </c>
      <c r="AU446" s="178" t="s">
        <v>82</v>
      </c>
      <c r="AY446" s="20" t="s">
        <v>143</v>
      </c>
      <c r="BE446" s="179">
        <f>IF(N446="základní",J446,0)</f>
        <v>0</v>
      </c>
      <c r="BF446" s="179">
        <f>IF(N446="snížená",J446,0)</f>
        <v>0</v>
      </c>
      <c r="BG446" s="179">
        <f>IF(N446="zákl. přenesená",J446,0)</f>
        <v>0</v>
      </c>
      <c r="BH446" s="179">
        <f>IF(N446="sníž. přenesená",J446,0)</f>
        <v>0</v>
      </c>
      <c r="BI446" s="179">
        <f>IF(N446="nulová",J446,0)</f>
        <v>0</v>
      </c>
      <c r="BJ446" s="20" t="s">
        <v>80</v>
      </c>
      <c r="BK446" s="179">
        <f>ROUND(I446*H446,2)</f>
        <v>0</v>
      </c>
      <c r="BL446" s="20" t="s">
        <v>150</v>
      </c>
      <c r="BM446" s="178" t="s">
        <v>545</v>
      </c>
    </row>
    <row r="447" spans="1:63" s="12" customFormat="1" ht="22.8" customHeight="1">
      <c r="A447" s="12"/>
      <c r="B447" s="153"/>
      <c r="C447" s="12"/>
      <c r="D447" s="154" t="s">
        <v>71</v>
      </c>
      <c r="E447" s="164" t="s">
        <v>201</v>
      </c>
      <c r="F447" s="164" t="s">
        <v>546</v>
      </c>
      <c r="G447" s="12"/>
      <c r="H447" s="12"/>
      <c r="I447" s="156"/>
      <c r="J447" s="165">
        <f>BK447</f>
        <v>0</v>
      </c>
      <c r="K447" s="12"/>
      <c r="L447" s="153"/>
      <c r="M447" s="158"/>
      <c r="N447" s="159"/>
      <c r="O447" s="159"/>
      <c r="P447" s="160">
        <f>SUM(P448:P468)</f>
        <v>0</v>
      </c>
      <c r="Q447" s="159"/>
      <c r="R447" s="160">
        <f>SUM(R448:R468)</f>
        <v>0.839858</v>
      </c>
      <c r="S447" s="159"/>
      <c r="T447" s="161">
        <f>SUM(T448:T468)</f>
        <v>0</v>
      </c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R447" s="154" t="s">
        <v>80</v>
      </c>
      <c r="AT447" s="162" t="s">
        <v>71</v>
      </c>
      <c r="AU447" s="162" t="s">
        <v>80</v>
      </c>
      <c r="AY447" s="154" t="s">
        <v>143</v>
      </c>
      <c r="BK447" s="163">
        <f>SUM(BK448:BK468)</f>
        <v>0</v>
      </c>
    </row>
    <row r="448" spans="1:65" s="2" customFormat="1" ht="16.5" customHeight="1">
      <c r="A448" s="39"/>
      <c r="B448" s="166"/>
      <c r="C448" s="167" t="s">
        <v>547</v>
      </c>
      <c r="D448" s="167" t="s">
        <v>145</v>
      </c>
      <c r="E448" s="168" t="s">
        <v>548</v>
      </c>
      <c r="F448" s="169" t="s">
        <v>549</v>
      </c>
      <c r="G448" s="170" t="s">
        <v>227</v>
      </c>
      <c r="H448" s="171">
        <v>14</v>
      </c>
      <c r="I448" s="172"/>
      <c r="J448" s="173">
        <f>ROUND(I448*H448,2)</f>
        <v>0</v>
      </c>
      <c r="K448" s="169" t="s">
        <v>149</v>
      </c>
      <c r="L448" s="40"/>
      <c r="M448" s="174" t="s">
        <v>3</v>
      </c>
      <c r="N448" s="175" t="s">
        <v>43</v>
      </c>
      <c r="O448" s="73"/>
      <c r="P448" s="176">
        <f>O448*H448</f>
        <v>0</v>
      </c>
      <c r="Q448" s="176">
        <v>1E-05</v>
      </c>
      <c r="R448" s="176">
        <f>Q448*H448</f>
        <v>0.00014000000000000001</v>
      </c>
      <c r="S448" s="176">
        <v>0</v>
      </c>
      <c r="T448" s="177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178" t="s">
        <v>150</v>
      </c>
      <c r="AT448" s="178" t="s">
        <v>145</v>
      </c>
      <c r="AU448" s="178" t="s">
        <v>82</v>
      </c>
      <c r="AY448" s="20" t="s">
        <v>143</v>
      </c>
      <c r="BE448" s="179">
        <f>IF(N448="základní",J448,0)</f>
        <v>0</v>
      </c>
      <c r="BF448" s="179">
        <f>IF(N448="snížená",J448,0)</f>
        <v>0</v>
      </c>
      <c r="BG448" s="179">
        <f>IF(N448="zákl. přenesená",J448,0)</f>
        <v>0</v>
      </c>
      <c r="BH448" s="179">
        <f>IF(N448="sníž. přenesená",J448,0)</f>
        <v>0</v>
      </c>
      <c r="BI448" s="179">
        <f>IF(N448="nulová",J448,0)</f>
        <v>0</v>
      </c>
      <c r="BJ448" s="20" t="s">
        <v>80</v>
      </c>
      <c r="BK448" s="179">
        <f>ROUND(I448*H448,2)</f>
        <v>0</v>
      </c>
      <c r="BL448" s="20" t="s">
        <v>150</v>
      </c>
      <c r="BM448" s="178" t="s">
        <v>550</v>
      </c>
    </row>
    <row r="449" spans="1:47" s="2" customFormat="1" ht="12">
      <c r="A449" s="39"/>
      <c r="B449" s="40"/>
      <c r="C449" s="39"/>
      <c r="D449" s="180" t="s">
        <v>152</v>
      </c>
      <c r="E449" s="39"/>
      <c r="F449" s="181" t="s">
        <v>551</v>
      </c>
      <c r="G449" s="39"/>
      <c r="H449" s="39"/>
      <c r="I449" s="182"/>
      <c r="J449" s="39"/>
      <c r="K449" s="39"/>
      <c r="L449" s="40"/>
      <c r="M449" s="183"/>
      <c r="N449" s="184"/>
      <c r="O449" s="73"/>
      <c r="P449" s="73"/>
      <c r="Q449" s="73"/>
      <c r="R449" s="73"/>
      <c r="S449" s="73"/>
      <c r="T449" s="74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20" t="s">
        <v>152</v>
      </c>
      <c r="AU449" s="20" t="s">
        <v>82</v>
      </c>
    </row>
    <row r="450" spans="1:51" s="14" customFormat="1" ht="12">
      <c r="A450" s="14"/>
      <c r="B450" s="193"/>
      <c r="C450" s="14"/>
      <c r="D450" s="186" t="s">
        <v>154</v>
      </c>
      <c r="E450" s="194" t="s">
        <v>3</v>
      </c>
      <c r="F450" s="195" t="s">
        <v>552</v>
      </c>
      <c r="G450" s="14"/>
      <c r="H450" s="196">
        <v>14</v>
      </c>
      <c r="I450" s="197"/>
      <c r="J450" s="14"/>
      <c r="K450" s="14"/>
      <c r="L450" s="193"/>
      <c r="M450" s="198"/>
      <c r="N450" s="199"/>
      <c r="O450" s="199"/>
      <c r="P450" s="199"/>
      <c r="Q450" s="199"/>
      <c r="R450" s="199"/>
      <c r="S450" s="199"/>
      <c r="T450" s="200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194" t="s">
        <v>154</v>
      </c>
      <c r="AU450" s="194" t="s">
        <v>82</v>
      </c>
      <c r="AV450" s="14" t="s">
        <v>82</v>
      </c>
      <c r="AW450" s="14" t="s">
        <v>33</v>
      </c>
      <c r="AX450" s="14" t="s">
        <v>80</v>
      </c>
      <c r="AY450" s="194" t="s">
        <v>143</v>
      </c>
    </row>
    <row r="451" spans="1:65" s="2" customFormat="1" ht="16.5" customHeight="1">
      <c r="A451" s="39"/>
      <c r="B451" s="166"/>
      <c r="C451" s="217" t="s">
        <v>553</v>
      </c>
      <c r="D451" s="217" t="s">
        <v>345</v>
      </c>
      <c r="E451" s="218" t="s">
        <v>554</v>
      </c>
      <c r="F451" s="219" t="s">
        <v>555</v>
      </c>
      <c r="G451" s="220" t="s">
        <v>227</v>
      </c>
      <c r="H451" s="221">
        <v>14.21</v>
      </c>
      <c r="I451" s="222"/>
      <c r="J451" s="223">
        <f>ROUND(I451*H451,2)</f>
        <v>0</v>
      </c>
      <c r="K451" s="219" t="s">
        <v>149</v>
      </c>
      <c r="L451" s="224"/>
      <c r="M451" s="225" t="s">
        <v>3</v>
      </c>
      <c r="N451" s="226" t="s">
        <v>43</v>
      </c>
      <c r="O451" s="73"/>
      <c r="P451" s="176">
        <f>O451*H451</f>
        <v>0</v>
      </c>
      <c r="Q451" s="176">
        <v>0.0018</v>
      </c>
      <c r="R451" s="176">
        <f>Q451*H451</f>
        <v>0.025578</v>
      </c>
      <c r="S451" s="176">
        <v>0</v>
      </c>
      <c r="T451" s="177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178" t="s">
        <v>201</v>
      </c>
      <c r="AT451" s="178" t="s">
        <v>345</v>
      </c>
      <c r="AU451" s="178" t="s">
        <v>82</v>
      </c>
      <c r="AY451" s="20" t="s">
        <v>143</v>
      </c>
      <c r="BE451" s="179">
        <f>IF(N451="základní",J451,0)</f>
        <v>0</v>
      </c>
      <c r="BF451" s="179">
        <f>IF(N451="snížená",J451,0)</f>
        <v>0</v>
      </c>
      <c r="BG451" s="179">
        <f>IF(N451="zákl. přenesená",J451,0)</f>
        <v>0</v>
      </c>
      <c r="BH451" s="179">
        <f>IF(N451="sníž. přenesená",J451,0)</f>
        <v>0</v>
      </c>
      <c r="BI451" s="179">
        <f>IF(N451="nulová",J451,0)</f>
        <v>0</v>
      </c>
      <c r="BJ451" s="20" t="s">
        <v>80</v>
      </c>
      <c r="BK451" s="179">
        <f>ROUND(I451*H451,2)</f>
        <v>0</v>
      </c>
      <c r="BL451" s="20" t="s">
        <v>150</v>
      </c>
      <c r="BM451" s="178" t="s">
        <v>556</v>
      </c>
    </row>
    <row r="452" spans="1:51" s="14" customFormat="1" ht="12">
      <c r="A452" s="14"/>
      <c r="B452" s="193"/>
      <c r="C452" s="14"/>
      <c r="D452" s="186" t="s">
        <v>154</v>
      </c>
      <c r="E452" s="14"/>
      <c r="F452" s="195" t="s">
        <v>557</v>
      </c>
      <c r="G452" s="14"/>
      <c r="H452" s="196">
        <v>14.21</v>
      </c>
      <c r="I452" s="197"/>
      <c r="J452" s="14"/>
      <c r="K452" s="14"/>
      <c r="L452" s="193"/>
      <c r="M452" s="198"/>
      <c r="N452" s="199"/>
      <c r="O452" s="199"/>
      <c r="P452" s="199"/>
      <c r="Q452" s="199"/>
      <c r="R452" s="199"/>
      <c r="S452" s="199"/>
      <c r="T452" s="200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194" t="s">
        <v>154</v>
      </c>
      <c r="AU452" s="194" t="s">
        <v>82</v>
      </c>
      <c r="AV452" s="14" t="s">
        <v>82</v>
      </c>
      <c r="AW452" s="14" t="s">
        <v>4</v>
      </c>
      <c r="AX452" s="14" t="s">
        <v>80</v>
      </c>
      <c r="AY452" s="194" t="s">
        <v>143</v>
      </c>
    </row>
    <row r="453" spans="1:65" s="2" customFormat="1" ht="16.5" customHeight="1">
      <c r="A453" s="39"/>
      <c r="B453" s="166"/>
      <c r="C453" s="167" t="s">
        <v>558</v>
      </c>
      <c r="D453" s="167" t="s">
        <v>145</v>
      </c>
      <c r="E453" s="168" t="s">
        <v>559</v>
      </c>
      <c r="F453" s="169" t="s">
        <v>560</v>
      </c>
      <c r="G453" s="170" t="s">
        <v>204</v>
      </c>
      <c r="H453" s="171">
        <v>1</v>
      </c>
      <c r="I453" s="172"/>
      <c r="J453" s="173">
        <f>ROUND(I453*H453,2)</f>
        <v>0</v>
      </c>
      <c r="K453" s="169" t="s">
        <v>149</v>
      </c>
      <c r="L453" s="40"/>
      <c r="M453" s="174" t="s">
        <v>3</v>
      </c>
      <c r="N453" s="175" t="s">
        <v>43</v>
      </c>
      <c r="O453" s="73"/>
      <c r="P453" s="176">
        <f>O453*H453</f>
        <v>0</v>
      </c>
      <c r="Q453" s="176">
        <v>0.12422</v>
      </c>
      <c r="R453" s="176">
        <f>Q453*H453</f>
        <v>0.12422</v>
      </c>
      <c r="S453" s="176">
        <v>0</v>
      </c>
      <c r="T453" s="177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178" t="s">
        <v>150</v>
      </c>
      <c r="AT453" s="178" t="s">
        <v>145</v>
      </c>
      <c r="AU453" s="178" t="s">
        <v>82</v>
      </c>
      <c r="AY453" s="20" t="s">
        <v>143</v>
      </c>
      <c r="BE453" s="179">
        <f>IF(N453="základní",J453,0)</f>
        <v>0</v>
      </c>
      <c r="BF453" s="179">
        <f>IF(N453="snížená",J453,0)</f>
        <v>0</v>
      </c>
      <c r="BG453" s="179">
        <f>IF(N453="zákl. přenesená",J453,0)</f>
        <v>0</v>
      </c>
      <c r="BH453" s="179">
        <f>IF(N453="sníž. přenesená",J453,0)</f>
        <v>0</v>
      </c>
      <c r="BI453" s="179">
        <f>IF(N453="nulová",J453,0)</f>
        <v>0</v>
      </c>
      <c r="BJ453" s="20" t="s">
        <v>80</v>
      </c>
      <c r="BK453" s="179">
        <f>ROUND(I453*H453,2)</f>
        <v>0</v>
      </c>
      <c r="BL453" s="20" t="s">
        <v>150</v>
      </c>
      <c r="BM453" s="178" t="s">
        <v>561</v>
      </c>
    </row>
    <row r="454" spans="1:47" s="2" customFormat="1" ht="12">
      <c r="A454" s="39"/>
      <c r="B454" s="40"/>
      <c r="C454" s="39"/>
      <c r="D454" s="180" t="s">
        <v>152</v>
      </c>
      <c r="E454" s="39"/>
      <c r="F454" s="181" t="s">
        <v>562</v>
      </c>
      <c r="G454" s="39"/>
      <c r="H454" s="39"/>
      <c r="I454" s="182"/>
      <c r="J454" s="39"/>
      <c r="K454" s="39"/>
      <c r="L454" s="40"/>
      <c r="M454" s="183"/>
      <c r="N454" s="184"/>
      <c r="O454" s="73"/>
      <c r="P454" s="73"/>
      <c r="Q454" s="73"/>
      <c r="R454" s="73"/>
      <c r="S454" s="73"/>
      <c r="T454" s="74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20" t="s">
        <v>152</v>
      </c>
      <c r="AU454" s="20" t="s">
        <v>82</v>
      </c>
    </row>
    <row r="455" spans="1:65" s="2" customFormat="1" ht="16.5" customHeight="1">
      <c r="A455" s="39"/>
      <c r="B455" s="166"/>
      <c r="C455" s="217" t="s">
        <v>563</v>
      </c>
      <c r="D455" s="217" t="s">
        <v>345</v>
      </c>
      <c r="E455" s="218" t="s">
        <v>564</v>
      </c>
      <c r="F455" s="219" t="s">
        <v>565</v>
      </c>
      <c r="G455" s="220" t="s">
        <v>204</v>
      </c>
      <c r="H455" s="221">
        <v>1</v>
      </c>
      <c r="I455" s="222"/>
      <c r="J455" s="223">
        <f>ROUND(I455*H455,2)</f>
        <v>0</v>
      </c>
      <c r="K455" s="219" t="s">
        <v>149</v>
      </c>
      <c r="L455" s="224"/>
      <c r="M455" s="225" t="s">
        <v>3</v>
      </c>
      <c r="N455" s="226" t="s">
        <v>43</v>
      </c>
      <c r="O455" s="73"/>
      <c r="P455" s="176">
        <f>O455*H455</f>
        <v>0</v>
      </c>
      <c r="Q455" s="176">
        <v>0.06</v>
      </c>
      <c r="R455" s="176">
        <f>Q455*H455</f>
        <v>0.06</v>
      </c>
      <c r="S455" s="176">
        <v>0</v>
      </c>
      <c r="T455" s="177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178" t="s">
        <v>201</v>
      </c>
      <c r="AT455" s="178" t="s">
        <v>345</v>
      </c>
      <c r="AU455" s="178" t="s">
        <v>82</v>
      </c>
      <c r="AY455" s="20" t="s">
        <v>143</v>
      </c>
      <c r="BE455" s="179">
        <f>IF(N455="základní",J455,0)</f>
        <v>0</v>
      </c>
      <c r="BF455" s="179">
        <f>IF(N455="snížená",J455,0)</f>
        <v>0</v>
      </c>
      <c r="BG455" s="179">
        <f>IF(N455="zákl. přenesená",J455,0)</f>
        <v>0</v>
      </c>
      <c r="BH455" s="179">
        <f>IF(N455="sníž. přenesená",J455,0)</f>
        <v>0</v>
      </c>
      <c r="BI455" s="179">
        <f>IF(N455="nulová",J455,0)</f>
        <v>0</v>
      </c>
      <c r="BJ455" s="20" t="s">
        <v>80</v>
      </c>
      <c r="BK455" s="179">
        <f>ROUND(I455*H455,2)</f>
        <v>0</v>
      </c>
      <c r="BL455" s="20" t="s">
        <v>150</v>
      </c>
      <c r="BM455" s="178" t="s">
        <v>566</v>
      </c>
    </row>
    <row r="456" spans="1:65" s="2" customFormat="1" ht="16.5" customHeight="1">
      <c r="A456" s="39"/>
      <c r="B456" s="166"/>
      <c r="C456" s="217" t="s">
        <v>567</v>
      </c>
      <c r="D456" s="217" t="s">
        <v>345</v>
      </c>
      <c r="E456" s="218" t="s">
        <v>568</v>
      </c>
      <c r="F456" s="219" t="s">
        <v>569</v>
      </c>
      <c r="G456" s="220" t="s">
        <v>204</v>
      </c>
      <c r="H456" s="221">
        <v>1</v>
      </c>
      <c r="I456" s="222"/>
      <c r="J456" s="223">
        <f>ROUND(I456*H456,2)</f>
        <v>0</v>
      </c>
      <c r="K456" s="219" t="s">
        <v>149</v>
      </c>
      <c r="L456" s="224"/>
      <c r="M456" s="225" t="s">
        <v>3</v>
      </c>
      <c r="N456" s="226" t="s">
        <v>43</v>
      </c>
      <c r="O456" s="73"/>
      <c r="P456" s="176">
        <f>O456*H456</f>
        <v>0</v>
      </c>
      <c r="Q456" s="176">
        <v>0.067</v>
      </c>
      <c r="R456" s="176">
        <f>Q456*H456</f>
        <v>0.067</v>
      </c>
      <c r="S456" s="176">
        <v>0</v>
      </c>
      <c r="T456" s="177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178" t="s">
        <v>201</v>
      </c>
      <c r="AT456" s="178" t="s">
        <v>345</v>
      </c>
      <c r="AU456" s="178" t="s">
        <v>82</v>
      </c>
      <c r="AY456" s="20" t="s">
        <v>143</v>
      </c>
      <c r="BE456" s="179">
        <f>IF(N456="základní",J456,0)</f>
        <v>0</v>
      </c>
      <c r="BF456" s="179">
        <f>IF(N456="snížená",J456,0)</f>
        <v>0</v>
      </c>
      <c r="BG456" s="179">
        <f>IF(N456="zákl. přenesená",J456,0)</f>
        <v>0</v>
      </c>
      <c r="BH456" s="179">
        <f>IF(N456="sníž. přenesená",J456,0)</f>
        <v>0</v>
      </c>
      <c r="BI456" s="179">
        <f>IF(N456="nulová",J456,0)</f>
        <v>0</v>
      </c>
      <c r="BJ456" s="20" t="s">
        <v>80</v>
      </c>
      <c r="BK456" s="179">
        <f>ROUND(I456*H456,2)</f>
        <v>0</v>
      </c>
      <c r="BL456" s="20" t="s">
        <v>150</v>
      </c>
      <c r="BM456" s="178" t="s">
        <v>570</v>
      </c>
    </row>
    <row r="457" spans="1:65" s="2" customFormat="1" ht="16.5" customHeight="1">
      <c r="A457" s="39"/>
      <c r="B457" s="166"/>
      <c r="C457" s="167" t="s">
        <v>571</v>
      </c>
      <c r="D457" s="167" t="s">
        <v>145</v>
      </c>
      <c r="E457" s="168" t="s">
        <v>572</v>
      </c>
      <c r="F457" s="169" t="s">
        <v>573</v>
      </c>
      <c r="G457" s="170" t="s">
        <v>204</v>
      </c>
      <c r="H457" s="171">
        <v>1</v>
      </c>
      <c r="I457" s="172"/>
      <c r="J457" s="173">
        <f>ROUND(I457*H457,2)</f>
        <v>0</v>
      </c>
      <c r="K457" s="169" t="s">
        <v>149</v>
      </c>
      <c r="L457" s="40"/>
      <c r="M457" s="174" t="s">
        <v>3</v>
      </c>
      <c r="N457" s="175" t="s">
        <v>43</v>
      </c>
      <c r="O457" s="73"/>
      <c r="P457" s="176">
        <f>O457*H457</f>
        <v>0</v>
      </c>
      <c r="Q457" s="176">
        <v>0.02972</v>
      </c>
      <c r="R457" s="176">
        <f>Q457*H457</f>
        <v>0.02972</v>
      </c>
      <c r="S457" s="176">
        <v>0</v>
      </c>
      <c r="T457" s="177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178" t="s">
        <v>150</v>
      </c>
      <c r="AT457" s="178" t="s">
        <v>145</v>
      </c>
      <c r="AU457" s="178" t="s">
        <v>82</v>
      </c>
      <c r="AY457" s="20" t="s">
        <v>143</v>
      </c>
      <c r="BE457" s="179">
        <f>IF(N457="základní",J457,0)</f>
        <v>0</v>
      </c>
      <c r="BF457" s="179">
        <f>IF(N457="snížená",J457,0)</f>
        <v>0</v>
      </c>
      <c r="BG457" s="179">
        <f>IF(N457="zákl. přenesená",J457,0)</f>
        <v>0</v>
      </c>
      <c r="BH457" s="179">
        <f>IF(N457="sníž. přenesená",J457,0)</f>
        <v>0</v>
      </c>
      <c r="BI457" s="179">
        <f>IF(N457="nulová",J457,0)</f>
        <v>0</v>
      </c>
      <c r="BJ457" s="20" t="s">
        <v>80</v>
      </c>
      <c r="BK457" s="179">
        <f>ROUND(I457*H457,2)</f>
        <v>0</v>
      </c>
      <c r="BL457" s="20" t="s">
        <v>150</v>
      </c>
      <c r="BM457" s="178" t="s">
        <v>574</v>
      </c>
    </row>
    <row r="458" spans="1:47" s="2" customFormat="1" ht="12">
      <c r="A458" s="39"/>
      <c r="B458" s="40"/>
      <c r="C458" s="39"/>
      <c r="D458" s="180" t="s">
        <v>152</v>
      </c>
      <c r="E458" s="39"/>
      <c r="F458" s="181" t="s">
        <v>575</v>
      </c>
      <c r="G458" s="39"/>
      <c r="H458" s="39"/>
      <c r="I458" s="182"/>
      <c r="J458" s="39"/>
      <c r="K458" s="39"/>
      <c r="L458" s="40"/>
      <c r="M458" s="183"/>
      <c r="N458" s="184"/>
      <c r="O458" s="73"/>
      <c r="P458" s="73"/>
      <c r="Q458" s="73"/>
      <c r="R458" s="73"/>
      <c r="S458" s="73"/>
      <c r="T458" s="74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20" t="s">
        <v>152</v>
      </c>
      <c r="AU458" s="20" t="s">
        <v>82</v>
      </c>
    </row>
    <row r="459" spans="1:65" s="2" customFormat="1" ht="16.5" customHeight="1">
      <c r="A459" s="39"/>
      <c r="B459" s="166"/>
      <c r="C459" s="217" t="s">
        <v>576</v>
      </c>
      <c r="D459" s="217" t="s">
        <v>345</v>
      </c>
      <c r="E459" s="218" t="s">
        <v>577</v>
      </c>
      <c r="F459" s="219" t="s">
        <v>578</v>
      </c>
      <c r="G459" s="220" t="s">
        <v>204</v>
      </c>
      <c r="H459" s="221">
        <v>1</v>
      </c>
      <c r="I459" s="222"/>
      <c r="J459" s="223">
        <f>ROUND(I459*H459,2)</f>
        <v>0</v>
      </c>
      <c r="K459" s="219" t="s">
        <v>149</v>
      </c>
      <c r="L459" s="224"/>
      <c r="M459" s="225" t="s">
        <v>3</v>
      </c>
      <c r="N459" s="226" t="s">
        <v>43</v>
      </c>
      <c r="O459" s="73"/>
      <c r="P459" s="176">
        <f>O459*H459</f>
        <v>0</v>
      </c>
      <c r="Q459" s="176">
        <v>0.04</v>
      </c>
      <c r="R459" s="176">
        <f>Q459*H459</f>
        <v>0.04</v>
      </c>
      <c r="S459" s="176">
        <v>0</v>
      </c>
      <c r="T459" s="177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178" t="s">
        <v>201</v>
      </c>
      <c r="AT459" s="178" t="s">
        <v>345</v>
      </c>
      <c r="AU459" s="178" t="s">
        <v>82</v>
      </c>
      <c r="AY459" s="20" t="s">
        <v>143</v>
      </c>
      <c r="BE459" s="179">
        <f>IF(N459="základní",J459,0)</f>
        <v>0</v>
      </c>
      <c r="BF459" s="179">
        <f>IF(N459="snížená",J459,0)</f>
        <v>0</v>
      </c>
      <c r="BG459" s="179">
        <f>IF(N459="zákl. přenesená",J459,0)</f>
        <v>0</v>
      </c>
      <c r="BH459" s="179">
        <f>IF(N459="sníž. přenesená",J459,0)</f>
        <v>0</v>
      </c>
      <c r="BI459" s="179">
        <f>IF(N459="nulová",J459,0)</f>
        <v>0</v>
      </c>
      <c r="BJ459" s="20" t="s">
        <v>80</v>
      </c>
      <c r="BK459" s="179">
        <f>ROUND(I459*H459,2)</f>
        <v>0</v>
      </c>
      <c r="BL459" s="20" t="s">
        <v>150</v>
      </c>
      <c r="BM459" s="178" t="s">
        <v>579</v>
      </c>
    </row>
    <row r="460" spans="1:65" s="2" customFormat="1" ht="16.5" customHeight="1">
      <c r="A460" s="39"/>
      <c r="B460" s="166"/>
      <c r="C460" s="167" t="s">
        <v>580</v>
      </c>
      <c r="D460" s="167" t="s">
        <v>145</v>
      </c>
      <c r="E460" s="168" t="s">
        <v>581</v>
      </c>
      <c r="F460" s="169" t="s">
        <v>582</v>
      </c>
      <c r="G460" s="170" t="s">
        <v>204</v>
      </c>
      <c r="H460" s="171">
        <v>1</v>
      </c>
      <c r="I460" s="172"/>
      <c r="J460" s="173">
        <f>ROUND(I460*H460,2)</f>
        <v>0</v>
      </c>
      <c r="K460" s="169" t="s">
        <v>149</v>
      </c>
      <c r="L460" s="40"/>
      <c r="M460" s="174" t="s">
        <v>3</v>
      </c>
      <c r="N460" s="175" t="s">
        <v>43</v>
      </c>
      <c r="O460" s="73"/>
      <c r="P460" s="176">
        <f>O460*H460</f>
        <v>0</v>
      </c>
      <c r="Q460" s="176">
        <v>0.02972</v>
      </c>
      <c r="R460" s="176">
        <f>Q460*H460</f>
        <v>0.02972</v>
      </c>
      <c r="S460" s="176">
        <v>0</v>
      </c>
      <c r="T460" s="177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178" t="s">
        <v>150</v>
      </c>
      <c r="AT460" s="178" t="s">
        <v>145</v>
      </c>
      <c r="AU460" s="178" t="s">
        <v>82</v>
      </c>
      <c r="AY460" s="20" t="s">
        <v>143</v>
      </c>
      <c r="BE460" s="179">
        <f>IF(N460="základní",J460,0)</f>
        <v>0</v>
      </c>
      <c r="BF460" s="179">
        <f>IF(N460="snížená",J460,0)</f>
        <v>0</v>
      </c>
      <c r="BG460" s="179">
        <f>IF(N460="zákl. přenesená",J460,0)</f>
        <v>0</v>
      </c>
      <c r="BH460" s="179">
        <f>IF(N460="sníž. přenesená",J460,0)</f>
        <v>0</v>
      </c>
      <c r="BI460" s="179">
        <f>IF(N460="nulová",J460,0)</f>
        <v>0</v>
      </c>
      <c r="BJ460" s="20" t="s">
        <v>80</v>
      </c>
      <c r="BK460" s="179">
        <f>ROUND(I460*H460,2)</f>
        <v>0</v>
      </c>
      <c r="BL460" s="20" t="s">
        <v>150</v>
      </c>
      <c r="BM460" s="178" t="s">
        <v>583</v>
      </c>
    </row>
    <row r="461" spans="1:47" s="2" customFormat="1" ht="12">
      <c r="A461" s="39"/>
      <c r="B461" s="40"/>
      <c r="C461" s="39"/>
      <c r="D461" s="180" t="s">
        <v>152</v>
      </c>
      <c r="E461" s="39"/>
      <c r="F461" s="181" t="s">
        <v>584</v>
      </c>
      <c r="G461" s="39"/>
      <c r="H461" s="39"/>
      <c r="I461" s="182"/>
      <c r="J461" s="39"/>
      <c r="K461" s="39"/>
      <c r="L461" s="40"/>
      <c r="M461" s="183"/>
      <c r="N461" s="184"/>
      <c r="O461" s="73"/>
      <c r="P461" s="73"/>
      <c r="Q461" s="73"/>
      <c r="R461" s="73"/>
      <c r="S461" s="73"/>
      <c r="T461" s="74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20" t="s">
        <v>152</v>
      </c>
      <c r="AU461" s="20" t="s">
        <v>82</v>
      </c>
    </row>
    <row r="462" spans="1:65" s="2" customFormat="1" ht="16.5" customHeight="1">
      <c r="A462" s="39"/>
      <c r="B462" s="166"/>
      <c r="C462" s="217" t="s">
        <v>585</v>
      </c>
      <c r="D462" s="217" t="s">
        <v>345</v>
      </c>
      <c r="E462" s="218" t="s">
        <v>586</v>
      </c>
      <c r="F462" s="219" t="s">
        <v>587</v>
      </c>
      <c r="G462" s="220" t="s">
        <v>204</v>
      </c>
      <c r="H462" s="221">
        <v>1</v>
      </c>
      <c r="I462" s="222"/>
      <c r="J462" s="223">
        <f>ROUND(I462*H462,2)</f>
        <v>0</v>
      </c>
      <c r="K462" s="219" t="s">
        <v>149</v>
      </c>
      <c r="L462" s="224"/>
      <c r="M462" s="225" t="s">
        <v>3</v>
      </c>
      <c r="N462" s="226" t="s">
        <v>43</v>
      </c>
      <c r="O462" s="73"/>
      <c r="P462" s="176">
        <f>O462*H462</f>
        <v>0</v>
      </c>
      <c r="Q462" s="176">
        <v>0.04</v>
      </c>
      <c r="R462" s="176">
        <f>Q462*H462</f>
        <v>0.04</v>
      </c>
      <c r="S462" s="176">
        <v>0</v>
      </c>
      <c r="T462" s="177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178" t="s">
        <v>201</v>
      </c>
      <c r="AT462" s="178" t="s">
        <v>345</v>
      </c>
      <c r="AU462" s="178" t="s">
        <v>82</v>
      </c>
      <c r="AY462" s="20" t="s">
        <v>143</v>
      </c>
      <c r="BE462" s="179">
        <f>IF(N462="základní",J462,0)</f>
        <v>0</v>
      </c>
      <c r="BF462" s="179">
        <f>IF(N462="snížená",J462,0)</f>
        <v>0</v>
      </c>
      <c r="BG462" s="179">
        <f>IF(N462="zákl. přenesená",J462,0)</f>
        <v>0</v>
      </c>
      <c r="BH462" s="179">
        <f>IF(N462="sníž. přenesená",J462,0)</f>
        <v>0</v>
      </c>
      <c r="BI462" s="179">
        <f>IF(N462="nulová",J462,0)</f>
        <v>0</v>
      </c>
      <c r="BJ462" s="20" t="s">
        <v>80</v>
      </c>
      <c r="BK462" s="179">
        <f>ROUND(I462*H462,2)</f>
        <v>0</v>
      </c>
      <c r="BL462" s="20" t="s">
        <v>150</v>
      </c>
      <c r="BM462" s="178" t="s">
        <v>588</v>
      </c>
    </row>
    <row r="463" spans="1:65" s="2" customFormat="1" ht="16.5" customHeight="1">
      <c r="A463" s="39"/>
      <c r="B463" s="166"/>
      <c r="C463" s="167" t="s">
        <v>589</v>
      </c>
      <c r="D463" s="167" t="s">
        <v>145</v>
      </c>
      <c r="E463" s="168" t="s">
        <v>590</v>
      </c>
      <c r="F463" s="169" t="s">
        <v>591</v>
      </c>
      <c r="G463" s="170" t="s">
        <v>204</v>
      </c>
      <c r="H463" s="171">
        <v>1</v>
      </c>
      <c r="I463" s="172"/>
      <c r="J463" s="173">
        <f>ROUND(I463*H463,2)</f>
        <v>0</v>
      </c>
      <c r="K463" s="169" t="s">
        <v>149</v>
      </c>
      <c r="L463" s="40"/>
      <c r="M463" s="174" t="s">
        <v>3</v>
      </c>
      <c r="N463" s="175" t="s">
        <v>43</v>
      </c>
      <c r="O463" s="73"/>
      <c r="P463" s="176">
        <f>O463*H463</f>
        <v>0</v>
      </c>
      <c r="Q463" s="176">
        <v>0.03076</v>
      </c>
      <c r="R463" s="176">
        <f>Q463*H463</f>
        <v>0.03076</v>
      </c>
      <c r="S463" s="176">
        <v>0</v>
      </c>
      <c r="T463" s="177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178" t="s">
        <v>150</v>
      </c>
      <c r="AT463" s="178" t="s">
        <v>145</v>
      </c>
      <c r="AU463" s="178" t="s">
        <v>82</v>
      </c>
      <c r="AY463" s="20" t="s">
        <v>143</v>
      </c>
      <c r="BE463" s="179">
        <f>IF(N463="základní",J463,0)</f>
        <v>0</v>
      </c>
      <c r="BF463" s="179">
        <f>IF(N463="snížená",J463,0)</f>
        <v>0</v>
      </c>
      <c r="BG463" s="179">
        <f>IF(N463="zákl. přenesená",J463,0)</f>
        <v>0</v>
      </c>
      <c r="BH463" s="179">
        <f>IF(N463="sníž. přenesená",J463,0)</f>
        <v>0</v>
      </c>
      <c r="BI463" s="179">
        <f>IF(N463="nulová",J463,0)</f>
        <v>0</v>
      </c>
      <c r="BJ463" s="20" t="s">
        <v>80</v>
      </c>
      <c r="BK463" s="179">
        <f>ROUND(I463*H463,2)</f>
        <v>0</v>
      </c>
      <c r="BL463" s="20" t="s">
        <v>150</v>
      </c>
      <c r="BM463" s="178" t="s">
        <v>592</v>
      </c>
    </row>
    <row r="464" spans="1:47" s="2" customFormat="1" ht="12">
      <c r="A464" s="39"/>
      <c r="B464" s="40"/>
      <c r="C464" s="39"/>
      <c r="D464" s="180" t="s">
        <v>152</v>
      </c>
      <c r="E464" s="39"/>
      <c r="F464" s="181" t="s">
        <v>593</v>
      </c>
      <c r="G464" s="39"/>
      <c r="H464" s="39"/>
      <c r="I464" s="182"/>
      <c r="J464" s="39"/>
      <c r="K464" s="39"/>
      <c r="L464" s="40"/>
      <c r="M464" s="183"/>
      <c r="N464" s="184"/>
      <c r="O464" s="73"/>
      <c r="P464" s="73"/>
      <c r="Q464" s="73"/>
      <c r="R464" s="73"/>
      <c r="S464" s="73"/>
      <c r="T464" s="74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20" t="s">
        <v>152</v>
      </c>
      <c r="AU464" s="20" t="s">
        <v>82</v>
      </c>
    </row>
    <row r="465" spans="1:65" s="2" customFormat="1" ht="16.5" customHeight="1">
      <c r="A465" s="39"/>
      <c r="B465" s="166"/>
      <c r="C465" s="217" t="s">
        <v>594</v>
      </c>
      <c r="D465" s="217" t="s">
        <v>345</v>
      </c>
      <c r="E465" s="218" t="s">
        <v>595</v>
      </c>
      <c r="F465" s="219" t="s">
        <v>596</v>
      </c>
      <c r="G465" s="220" t="s">
        <v>204</v>
      </c>
      <c r="H465" s="221">
        <v>1</v>
      </c>
      <c r="I465" s="222"/>
      <c r="J465" s="223">
        <f>ROUND(I465*H465,2)</f>
        <v>0</v>
      </c>
      <c r="K465" s="219" t="s">
        <v>149</v>
      </c>
      <c r="L465" s="224"/>
      <c r="M465" s="225" t="s">
        <v>3</v>
      </c>
      <c r="N465" s="226" t="s">
        <v>43</v>
      </c>
      <c r="O465" s="73"/>
      <c r="P465" s="176">
        <f>O465*H465</f>
        <v>0</v>
      </c>
      <c r="Q465" s="176">
        <v>0.07</v>
      </c>
      <c r="R465" s="176">
        <f>Q465*H465</f>
        <v>0.07</v>
      </c>
      <c r="S465" s="176">
        <v>0</v>
      </c>
      <c r="T465" s="177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178" t="s">
        <v>201</v>
      </c>
      <c r="AT465" s="178" t="s">
        <v>345</v>
      </c>
      <c r="AU465" s="178" t="s">
        <v>82</v>
      </c>
      <c r="AY465" s="20" t="s">
        <v>143</v>
      </c>
      <c r="BE465" s="179">
        <f>IF(N465="základní",J465,0)</f>
        <v>0</v>
      </c>
      <c r="BF465" s="179">
        <f>IF(N465="snížená",J465,0)</f>
        <v>0</v>
      </c>
      <c r="BG465" s="179">
        <f>IF(N465="zákl. přenesená",J465,0)</f>
        <v>0</v>
      </c>
      <c r="BH465" s="179">
        <f>IF(N465="sníž. přenesená",J465,0)</f>
        <v>0</v>
      </c>
      <c r="BI465" s="179">
        <f>IF(N465="nulová",J465,0)</f>
        <v>0</v>
      </c>
      <c r="BJ465" s="20" t="s">
        <v>80</v>
      </c>
      <c r="BK465" s="179">
        <f>ROUND(I465*H465,2)</f>
        <v>0</v>
      </c>
      <c r="BL465" s="20" t="s">
        <v>150</v>
      </c>
      <c r="BM465" s="178" t="s">
        <v>597</v>
      </c>
    </row>
    <row r="466" spans="1:65" s="2" customFormat="1" ht="16.5" customHeight="1">
      <c r="A466" s="39"/>
      <c r="B466" s="166"/>
      <c r="C466" s="167" t="s">
        <v>598</v>
      </c>
      <c r="D466" s="167" t="s">
        <v>145</v>
      </c>
      <c r="E466" s="168" t="s">
        <v>599</v>
      </c>
      <c r="F466" s="169" t="s">
        <v>600</v>
      </c>
      <c r="G466" s="170" t="s">
        <v>204</v>
      </c>
      <c r="H466" s="171">
        <v>1</v>
      </c>
      <c r="I466" s="172"/>
      <c r="J466" s="173">
        <f>ROUND(I466*H466,2)</f>
        <v>0</v>
      </c>
      <c r="K466" s="169" t="s">
        <v>149</v>
      </c>
      <c r="L466" s="40"/>
      <c r="M466" s="174" t="s">
        <v>3</v>
      </c>
      <c r="N466" s="175" t="s">
        <v>43</v>
      </c>
      <c r="O466" s="73"/>
      <c r="P466" s="176">
        <f>O466*H466</f>
        <v>0</v>
      </c>
      <c r="Q466" s="176">
        <v>0.32272</v>
      </c>
      <c r="R466" s="176">
        <f>Q466*H466</f>
        <v>0.32272</v>
      </c>
      <c r="S466" s="176">
        <v>0</v>
      </c>
      <c r="T466" s="177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178" t="s">
        <v>150</v>
      </c>
      <c r="AT466" s="178" t="s">
        <v>145</v>
      </c>
      <c r="AU466" s="178" t="s">
        <v>82</v>
      </c>
      <c r="AY466" s="20" t="s">
        <v>143</v>
      </c>
      <c r="BE466" s="179">
        <f>IF(N466="základní",J466,0)</f>
        <v>0</v>
      </c>
      <c r="BF466" s="179">
        <f>IF(N466="snížená",J466,0)</f>
        <v>0</v>
      </c>
      <c r="BG466" s="179">
        <f>IF(N466="zákl. přenesená",J466,0)</f>
        <v>0</v>
      </c>
      <c r="BH466" s="179">
        <f>IF(N466="sníž. přenesená",J466,0)</f>
        <v>0</v>
      </c>
      <c r="BI466" s="179">
        <f>IF(N466="nulová",J466,0)</f>
        <v>0</v>
      </c>
      <c r="BJ466" s="20" t="s">
        <v>80</v>
      </c>
      <c r="BK466" s="179">
        <f>ROUND(I466*H466,2)</f>
        <v>0</v>
      </c>
      <c r="BL466" s="20" t="s">
        <v>150</v>
      </c>
      <c r="BM466" s="178" t="s">
        <v>601</v>
      </c>
    </row>
    <row r="467" spans="1:47" s="2" customFormat="1" ht="12">
      <c r="A467" s="39"/>
      <c r="B467" s="40"/>
      <c r="C467" s="39"/>
      <c r="D467" s="180" t="s">
        <v>152</v>
      </c>
      <c r="E467" s="39"/>
      <c r="F467" s="181" t="s">
        <v>602</v>
      </c>
      <c r="G467" s="39"/>
      <c r="H467" s="39"/>
      <c r="I467" s="182"/>
      <c r="J467" s="39"/>
      <c r="K467" s="39"/>
      <c r="L467" s="40"/>
      <c r="M467" s="183"/>
      <c r="N467" s="184"/>
      <c r="O467" s="73"/>
      <c r="P467" s="73"/>
      <c r="Q467" s="73"/>
      <c r="R467" s="73"/>
      <c r="S467" s="73"/>
      <c r="T467" s="74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20" t="s">
        <v>152</v>
      </c>
      <c r="AU467" s="20" t="s">
        <v>82</v>
      </c>
    </row>
    <row r="468" spans="1:51" s="14" customFormat="1" ht="12">
      <c r="A468" s="14"/>
      <c r="B468" s="193"/>
      <c r="C468" s="14"/>
      <c r="D468" s="186" t="s">
        <v>154</v>
      </c>
      <c r="E468" s="194" t="s">
        <v>3</v>
      </c>
      <c r="F468" s="195" t="s">
        <v>603</v>
      </c>
      <c r="G468" s="14"/>
      <c r="H468" s="196">
        <v>1</v>
      </c>
      <c r="I468" s="197"/>
      <c r="J468" s="14"/>
      <c r="K468" s="14"/>
      <c r="L468" s="193"/>
      <c r="M468" s="198"/>
      <c r="N468" s="199"/>
      <c r="O468" s="199"/>
      <c r="P468" s="199"/>
      <c r="Q468" s="199"/>
      <c r="R468" s="199"/>
      <c r="S468" s="199"/>
      <c r="T468" s="200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194" t="s">
        <v>154</v>
      </c>
      <c r="AU468" s="194" t="s">
        <v>82</v>
      </c>
      <c r="AV468" s="14" t="s">
        <v>82</v>
      </c>
      <c r="AW468" s="14" t="s">
        <v>33</v>
      </c>
      <c r="AX468" s="14" t="s">
        <v>80</v>
      </c>
      <c r="AY468" s="194" t="s">
        <v>143</v>
      </c>
    </row>
    <row r="469" spans="1:63" s="12" customFormat="1" ht="22.8" customHeight="1">
      <c r="A469" s="12"/>
      <c r="B469" s="153"/>
      <c r="C469" s="12"/>
      <c r="D469" s="154" t="s">
        <v>71</v>
      </c>
      <c r="E469" s="164" t="s">
        <v>208</v>
      </c>
      <c r="F469" s="164" t="s">
        <v>604</v>
      </c>
      <c r="G469" s="12"/>
      <c r="H469" s="12"/>
      <c r="I469" s="156"/>
      <c r="J469" s="165">
        <f>BK469</f>
        <v>0</v>
      </c>
      <c r="K469" s="12"/>
      <c r="L469" s="153"/>
      <c r="M469" s="158"/>
      <c r="N469" s="159"/>
      <c r="O469" s="159"/>
      <c r="P469" s="160">
        <f>SUM(P470:P566)</f>
        <v>0</v>
      </c>
      <c r="Q469" s="159"/>
      <c r="R469" s="160">
        <f>SUM(R470:R566)</f>
        <v>24.237917200000002</v>
      </c>
      <c r="S469" s="159"/>
      <c r="T469" s="161">
        <f>SUM(T470:T566)</f>
        <v>16.9273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154" t="s">
        <v>80</v>
      </c>
      <c r="AT469" s="162" t="s">
        <v>71</v>
      </c>
      <c r="AU469" s="162" t="s">
        <v>80</v>
      </c>
      <c r="AY469" s="154" t="s">
        <v>143</v>
      </c>
      <c r="BK469" s="163">
        <f>SUM(BK470:BK566)</f>
        <v>0</v>
      </c>
    </row>
    <row r="470" spans="1:65" s="2" customFormat="1" ht="24.15" customHeight="1">
      <c r="A470" s="39"/>
      <c r="B470" s="166"/>
      <c r="C470" s="167" t="s">
        <v>605</v>
      </c>
      <c r="D470" s="167" t="s">
        <v>145</v>
      </c>
      <c r="E470" s="168" t="s">
        <v>606</v>
      </c>
      <c r="F470" s="169" t="s">
        <v>607</v>
      </c>
      <c r="G470" s="170" t="s">
        <v>227</v>
      </c>
      <c r="H470" s="171">
        <v>11</v>
      </c>
      <c r="I470" s="172"/>
      <c r="J470" s="173">
        <f>ROUND(I470*H470,2)</f>
        <v>0</v>
      </c>
      <c r="K470" s="169" t="s">
        <v>149</v>
      </c>
      <c r="L470" s="40"/>
      <c r="M470" s="174" t="s">
        <v>3</v>
      </c>
      <c r="N470" s="175" t="s">
        <v>43</v>
      </c>
      <c r="O470" s="73"/>
      <c r="P470" s="176">
        <f>O470*H470</f>
        <v>0</v>
      </c>
      <c r="Q470" s="176">
        <v>0.1554</v>
      </c>
      <c r="R470" s="176">
        <f>Q470*H470</f>
        <v>1.7094</v>
      </c>
      <c r="S470" s="176">
        <v>0</v>
      </c>
      <c r="T470" s="177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178" t="s">
        <v>150</v>
      </c>
      <c r="AT470" s="178" t="s">
        <v>145</v>
      </c>
      <c r="AU470" s="178" t="s">
        <v>82</v>
      </c>
      <c r="AY470" s="20" t="s">
        <v>143</v>
      </c>
      <c r="BE470" s="179">
        <f>IF(N470="základní",J470,0)</f>
        <v>0</v>
      </c>
      <c r="BF470" s="179">
        <f>IF(N470="snížená",J470,0)</f>
        <v>0</v>
      </c>
      <c r="BG470" s="179">
        <f>IF(N470="zákl. přenesená",J470,0)</f>
        <v>0</v>
      </c>
      <c r="BH470" s="179">
        <f>IF(N470="sníž. přenesená",J470,0)</f>
        <v>0</v>
      </c>
      <c r="BI470" s="179">
        <f>IF(N470="nulová",J470,0)</f>
        <v>0</v>
      </c>
      <c r="BJ470" s="20" t="s">
        <v>80</v>
      </c>
      <c r="BK470" s="179">
        <f>ROUND(I470*H470,2)</f>
        <v>0</v>
      </c>
      <c r="BL470" s="20" t="s">
        <v>150</v>
      </c>
      <c r="BM470" s="178" t="s">
        <v>608</v>
      </c>
    </row>
    <row r="471" spans="1:47" s="2" customFormat="1" ht="12">
      <c r="A471" s="39"/>
      <c r="B471" s="40"/>
      <c r="C471" s="39"/>
      <c r="D471" s="180" t="s">
        <v>152</v>
      </c>
      <c r="E471" s="39"/>
      <c r="F471" s="181" t="s">
        <v>609</v>
      </c>
      <c r="G471" s="39"/>
      <c r="H471" s="39"/>
      <c r="I471" s="182"/>
      <c r="J471" s="39"/>
      <c r="K471" s="39"/>
      <c r="L471" s="40"/>
      <c r="M471" s="183"/>
      <c r="N471" s="184"/>
      <c r="O471" s="73"/>
      <c r="P471" s="73"/>
      <c r="Q471" s="73"/>
      <c r="R471" s="73"/>
      <c r="S471" s="73"/>
      <c r="T471" s="74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20" t="s">
        <v>152</v>
      </c>
      <c r="AU471" s="20" t="s">
        <v>82</v>
      </c>
    </row>
    <row r="472" spans="1:51" s="14" customFormat="1" ht="12">
      <c r="A472" s="14"/>
      <c r="B472" s="193"/>
      <c r="C472" s="14"/>
      <c r="D472" s="186" t="s">
        <v>154</v>
      </c>
      <c r="E472" s="194" t="s">
        <v>3</v>
      </c>
      <c r="F472" s="195" t="s">
        <v>610</v>
      </c>
      <c r="G472" s="14"/>
      <c r="H472" s="196">
        <v>11</v>
      </c>
      <c r="I472" s="197"/>
      <c r="J472" s="14"/>
      <c r="K472" s="14"/>
      <c r="L472" s="193"/>
      <c r="M472" s="198"/>
      <c r="N472" s="199"/>
      <c r="O472" s="199"/>
      <c r="P472" s="199"/>
      <c r="Q472" s="199"/>
      <c r="R472" s="199"/>
      <c r="S472" s="199"/>
      <c r="T472" s="200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194" t="s">
        <v>154</v>
      </c>
      <c r="AU472" s="194" t="s">
        <v>82</v>
      </c>
      <c r="AV472" s="14" t="s">
        <v>82</v>
      </c>
      <c r="AW472" s="14" t="s">
        <v>33</v>
      </c>
      <c r="AX472" s="14" t="s">
        <v>80</v>
      </c>
      <c r="AY472" s="194" t="s">
        <v>143</v>
      </c>
    </row>
    <row r="473" spans="1:65" s="2" customFormat="1" ht="16.5" customHeight="1">
      <c r="A473" s="39"/>
      <c r="B473" s="166"/>
      <c r="C473" s="217" t="s">
        <v>611</v>
      </c>
      <c r="D473" s="217" t="s">
        <v>345</v>
      </c>
      <c r="E473" s="218" t="s">
        <v>612</v>
      </c>
      <c r="F473" s="219" t="s">
        <v>613</v>
      </c>
      <c r="G473" s="220" t="s">
        <v>227</v>
      </c>
      <c r="H473" s="221">
        <v>11.22</v>
      </c>
      <c r="I473" s="222"/>
      <c r="J473" s="223">
        <f>ROUND(I473*H473,2)</f>
        <v>0</v>
      </c>
      <c r="K473" s="219" t="s">
        <v>149</v>
      </c>
      <c r="L473" s="224"/>
      <c r="M473" s="225" t="s">
        <v>3</v>
      </c>
      <c r="N473" s="226" t="s">
        <v>43</v>
      </c>
      <c r="O473" s="73"/>
      <c r="P473" s="176">
        <f>O473*H473</f>
        <v>0</v>
      </c>
      <c r="Q473" s="176">
        <v>0.08</v>
      </c>
      <c r="R473" s="176">
        <f>Q473*H473</f>
        <v>0.8976000000000001</v>
      </c>
      <c r="S473" s="176">
        <v>0</v>
      </c>
      <c r="T473" s="177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178" t="s">
        <v>201</v>
      </c>
      <c r="AT473" s="178" t="s">
        <v>345</v>
      </c>
      <c r="AU473" s="178" t="s">
        <v>82</v>
      </c>
      <c r="AY473" s="20" t="s">
        <v>143</v>
      </c>
      <c r="BE473" s="179">
        <f>IF(N473="základní",J473,0)</f>
        <v>0</v>
      </c>
      <c r="BF473" s="179">
        <f>IF(N473="snížená",J473,0)</f>
        <v>0</v>
      </c>
      <c r="BG473" s="179">
        <f>IF(N473="zákl. přenesená",J473,0)</f>
        <v>0</v>
      </c>
      <c r="BH473" s="179">
        <f>IF(N473="sníž. přenesená",J473,0)</f>
        <v>0</v>
      </c>
      <c r="BI473" s="179">
        <f>IF(N473="nulová",J473,0)</f>
        <v>0</v>
      </c>
      <c r="BJ473" s="20" t="s">
        <v>80</v>
      </c>
      <c r="BK473" s="179">
        <f>ROUND(I473*H473,2)</f>
        <v>0</v>
      </c>
      <c r="BL473" s="20" t="s">
        <v>150</v>
      </c>
      <c r="BM473" s="178" t="s">
        <v>614</v>
      </c>
    </row>
    <row r="474" spans="1:51" s="14" customFormat="1" ht="12">
      <c r="A474" s="14"/>
      <c r="B474" s="193"/>
      <c r="C474" s="14"/>
      <c r="D474" s="186" t="s">
        <v>154</v>
      </c>
      <c r="E474" s="14"/>
      <c r="F474" s="195" t="s">
        <v>615</v>
      </c>
      <c r="G474" s="14"/>
      <c r="H474" s="196">
        <v>11.22</v>
      </c>
      <c r="I474" s="197"/>
      <c r="J474" s="14"/>
      <c r="K474" s="14"/>
      <c r="L474" s="193"/>
      <c r="M474" s="198"/>
      <c r="N474" s="199"/>
      <c r="O474" s="199"/>
      <c r="P474" s="199"/>
      <c r="Q474" s="199"/>
      <c r="R474" s="199"/>
      <c r="S474" s="199"/>
      <c r="T474" s="200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194" t="s">
        <v>154</v>
      </c>
      <c r="AU474" s="194" t="s">
        <v>82</v>
      </c>
      <c r="AV474" s="14" t="s">
        <v>82</v>
      </c>
      <c r="AW474" s="14" t="s">
        <v>4</v>
      </c>
      <c r="AX474" s="14" t="s">
        <v>80</v>
      </c>
      <c r="AY474" s="194" t="s">
        <v>143</v>
      </c>
    </row>
    <row r="475" spans="1:65" s="2" customFormat="1" ht="24.15" customHeight="1">
      <c r="A475" s="39"/>
      <c r="B475" s="166"/>
      <c r="C475" s="167" t="s">
        <v>616</v>
      </c>
      <c r="D475" s="167" t="s">
        <v>145</v>
      </c>
      <c r="E475" s="168" t="s">
        <v>617</v>
      </c>
      <c r="F475" s="169" t="s">
        <v>618</v>
      </c>
      <c r="G475" s="170" t="s">
        <v>227</v>
      </c>
      <c r="H475" s="171">
        <v>100.15</v>
      </c>
      <c r="I475" s="172"/>
      <c r="J475" s="173">
        <f>ROUND(I475*H475,2)</f>
        <v>0</v>
      </c>
      <c r="K475" s="169" t="s">
        <v>149</v>
      </c>
      <c r="L475" s="40"/>
      <c r="M475" s="174" t="s">
        <v>3</v>
      </c>
      <c r="N475" s="175" t="s">
        <v>43</v>
      </c>
      <c r="O475" s="73"/>
      <c r="P475" s="176">
        <f>O475*H475</f>
        <v>0</v>
      </c>
      <c r="Q475" s="176">
        <v>0.1295</v>
      </c>
      <c r="R475" s="176">
        <f>Q475*H475</f>
        <v>12.969425000000001</v>
      </c>
      <c r="S475" s="176">
        <v>0</v>
      </c>
      <c r="T475" s="177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178" t="s">
        <v>150</v>
      </c>
      <c r="AT475" s="178" t="s">
        <v>145</v>
      </c>
      <c r="AU475" s="178" t="s">
        <v>82</v>
      </c>
      <c r="AY475" s="20" t="s">
        <v>143</v>
      </c>
      <c r="BE475" s="179">
        <f>IF(N475="základní",J475,0)</f>
        <v>0</v>
      </c>
      <c r="BF475" s="179">
        <f>IF(N475="snížená",J475,0)</f>
        <v>0</v>
      </c>
      <c r="BG475" s="179">
        <f>IF(N475="zákl. přenesená",J475,0)</f>
        <v>0</v>
      </c>
      <c r="BH475" s="179">
        <f>IF(N475="sníž. přenesená",J475,0)</f>
        <v>0</v>
      </c>
      <c r="BI475" s="179">
        <f>IF(N475="nulová",J475,0)</f>
        <v>0</v>
      </c>
      <c r="BJ475" s="20" t="s">
        <v>80</v>
      </c>
      <c r="BK475" s="179">
        <f>ROUND(I475*H475,2)</f>
        <v>0</v>
      </c>
      <c r="BL475" s="20" t="s">
        <v>150</v>
      </c>
      <c r="BM475" s="178" t="s">
        <v>619</v>
      </c>
    </row>
    <row r="476" spans="1:47" s="2" customFormat="1" ht="12">
      <c r="A476" s="39"/>
      <c r="B476" s="40"/>
      <c r="C476" s="39"/>
      <c r="D476" s="180" t="s">
        <v>152</v>
      </c>
      <c r="E476" s="39"/>
      <c r="F476" s="181" t="s">
        <v>620</v>
      </c>
      <c r="G476" s="39"/>
      <c r="H476" s="39"/>
      <c r="I476" s="182"/>
      <c r="J476" s="39"/>
      <c r="K476" s="39"/>
      <c r="L476" s="40"/>
      <c r="M476" s="183"/>
      <c r="N476" s="184"/>
      <c r="O476" s="73"/>
      <c r="P476" s="73"/>
      <c r="Q476" s="73"/>
      <c r="R476" s="73"/>
      <c r="S476" s="73"/>
      <c r="T476" s="74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20" t="s">
        <v>152</v>
      </c>
      <c r="AU476" s="20" t="s">
        <v>82</v>
      </c>
    </row>
    <row r="477" spans="1:51" s="14" customFormat="1" ht="12">
      <c r="A477" s="14"/>
      <c r="B477" s="193"/>
      <c r="C477" s="14"/>
      <c r="D477" s="186" t="s">
        <v>154</v>
      </c>
      <c r="E477" s="194" t="s">
        <v>3</v>
      </c>
      <c r="F477" s="195" t="s">
        <v>621</v>
      </c>
      <c r="G477" s="14"/>
      <c r="H477" s="196">
        <v>11</v>
      </c>
      <c r="I477" s="197"/>
      <c r="J477" s="14"/>
      <c r="K477" s="14"/>
      <c r="L477" s="193"/>
      <c r="M477" s="198"/>
      <c r="N477" s="199"/>
      <c r="O477" s="199"/>
      <c r="P477" s="199"/>
      <c r="Q477" s="199"/>
      <c r="R477" s="199"/>
      <c r="S477" s="199"/>
      <c r="T477" s="200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194" t="s">
        <v>154</v>
      </c>
      <c r="AU477" s="194" t="s">
        <v>82</v>
      </c>
      <c r="AV477" s="14" t="s">
        <v>82</v>
      </c>
      <c r="AW477" s="14" t="s">
        <v>33</v>
      </c>
      <c r="AX477" s="14" t="s">
        <v>72</v>
      </c>
      <c r="AY477" s="194" t="s">
        <v>143</v>
      </c>
    </row>
    <row r="478" spans="1:51" s="14" customFormat="1" ht="12">
      <c r="A478" s="14"/>
      <c r="B478" s="193"/>
      <c r="C478" s="14"/>
      <c r="D478" s="186" t="s">
        <v>154</v>
      </c>
      <c r="E478" s="194" t="s">
        <v>3</v>
      </c>
      <c r="F478" s="195" t="s">
        <v>622</v>
      </c>
      <c r="G478" s="14"/>
      <c r="H478" s="196">
        <v>19.55</v>
      </c>
      <c r="I478" s="197"/>
      <c r="J478" s="14"/>
      <c r="K478" s="14"/>
      <c r="L478" s="193"/>
      <c r="M478" s="198"/>
      <c r="N478" s="199"/>
      <c r="O478" s="199"/>
      <c r="P478" s="199"/>
      <c r="Q478" s="199"/>
      <c r="R478" s="199"/>
      <c r="S478" s="199"/>
      <c r="T478" s="200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194" t="s">
        <v>154</v>
      </c>
      <c r="AU478" s="194" t="s">
        <v>82</v>
      </c>
      <c r="AV478" s="14" t="s">
        <v>82</v>
      </c>
      <c r="AW478" s="14" t="s">
        <v>33</v>
      </c>
      <c r="AX478" s="14" t="s">
        <v>72</v>
      </c>
      <c r="AY478" s="194" t="s">
        <v>143</v>
      </c>
    </row>
    <row r="479" spans="1:51" s="14" customFormat="1" ht="12">
      <c r="A479" s="14"/>
      <c r="B479" s="193"/>
      <c r="C479" s="14"/>
      <c r="D479" s="186" t="s">
        <v>154</v>
      </c>
      <c r="E479" s="194" t="s">
        <v>3</v>
      </c>
      <c r="F479" s="195" t="s">
        <v>623</v>
      </c>
      <c r="G479" s="14"/>
      <c r="H479" s="196">
        <v>40.8</v>
      </c>
      <c r="I479" s="197"/>
      <c r="J479" s="14"/>
      <c r="K479" s="14"/>
      <c r="L479" s="193"/>
      <c r="M479" s="198"/>
      <c r="N479" s="199"/>
      <c r="O479" s="199"/>
      <c r="P479" s="199"/>
      <c r="Q479" s="199"/>
      <c r="R479" s="199"/>
      <c r="S479" s="199"/>
      <c r="T479" s="200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194" t="s">
        <v>154</v>
      </c>
      <c r="AU479" s="194" t="s">
        <v>82</v>
      </c>
      <c r="AV479" s="14" t="s">
        <v>82</v>
      </c>
      <c r="AW479" s="14" t="s">
        <v>33</v>
      </c>
      <c r="AX479" s="14" t="s">
        <v>72</v>
      </c>
      <c r="AY479" s="194" t="s">
        <v>143</v>
      </c>
    </row>
    <row r="480" spans="1:51" s="14" customFormat="1" ht="12">
      <c r="A480" s="14"/>
      <c r="B480" s="193"/>
      <c r="C480" s="14"/>
      <c r="D480" s="186" t="s">
        <v>154</v>
      </c>
      <c r="E480" s="194" t="s">
        <v>3</v>
      </c>
      <c r="F480" s="195" t="s">
        <v>624</v>
      </c>
      <c r="G480" s="14"/>
      <c r="H480" s="196">
        <v>28.8</v>
      </c>
      <c r="I480" s="197"/>
      <c r="J480" s="14"/>
      <c r="K480" s="14"/>
      <c r="L480" s="193"/>
      <c r="M480" s="198"/>
      <c r="N480" s="199"/>
      <c r="O480" s="199"/>
      <c r="P480" s="199"/>
      <c r="Q480" s="199"/>
      <c r="R480" s="199"/>
      <c r="S480" s="199"/>
      <c r="T480" s="200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194" t="s">
        <v>154</v>
      </c>
      <c r="AU480" s="194" t="s">
        <v>82</v>
      </c>
      <c r="AV480" s="14" t="s">
        <v>82</v>
      </c>
      <c r="AW480" s="14" t="s">
        <v>33</v>
      </c>
      <c r="AX480" s="14" t="s">
        <v>72</v>
      </c>
      <c r="AY480" s="194" t="s">
        <v>143</v>
      </c>
    </row>
    <row r="481" spans="1:51" s="15" customFormat="1" ht="12">
      <c r="A481" s="15"/>
      <c r="B481" s="201"/>
      <c r="C481" s="15"/>
      <c r="D481" s="186" t="s">
        <v>154</v>
      </c>
      <c r="E481" s="202" t="s">
        <v>3</v>
      </c>
      <c r="F481" s="203" t="s">
        <v>172</v>
      </c>
      <c r="G481" s="15"/>
      <c r="H481" s="204">
        <v>100.15</v>
      </c>
      <c r="I481" s="205"/>
      <c r="J481" s="15"/>
      <c r="K481" s="15"/>
      <c r="L481" s="201"/>
      <c r="M481" s="206"/>
      <c r="N481" s="207"/>
      <c r="O481" s="207"/>
      <c r="P481" s="207"/>
      <c r="Q481" s="207"/>
      <c r="R481" s="207"/>
      <c r="S481" s="207"/>
      <c r="T481" s="208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02" t="s">
        <v>154</v>
      </c>
      <c r="AU481" s="202" t="s">
        <v>82</v>
      </c>
      <c r="AV481" s="15" t="s">
        <v>150</v>
      </c>
      <c r="AW481" s="15" t="s">
        <v>33</v>
      </c>
      <c r="AX481" s="15" t="s">
        <v>80</v>
      </c>
      <c r="AY481" s="202" t="s">
        <v>143</v>
      </c>
    </row>
    <row r="482" spans="1:65" s="2" customFormat="1" ht="16.5" customHeight="1">
      <c r="A482" s="39"/>
      <c r="B482" s="166"/>
      <c r="C482" s="217" t="s">
        <v>625</v>
      </c>
      <c r="D482" s="217" t="s">
        <v>345</v>
      </c>
      <c r="E482" s="218" t="s">
        <v>626</v>
      </c>
      <c r="F482" s="219" t="s">
        <v>627</v>
      </c>
      <c r="G482" s="220" t="s">
        <v>227</v>
      </c>
      <c r="H482" s="221">
        <v>102.153</v>
      </c>
      <c r="I482" s="222"/>
      <c r="J482" s="223">
        <f>ROUND(I482*H482,2)</f>
        <v>0</v>
      </c>
      <c r="K482" s="219" t="s">
        <v>149</v>
      </c>
      <c r="L482" s="224"/>
      <c r="M482" s="225" t="s">
        <v>3</v>
      </c>
      <c r="N482" s="226" t="s">
        <v>43</v>
      </c>
      <c r="O482" s="73"/>
      <c r="P482" s="176">
        <f>O482*H482</f>
        <v>0</v>
      </c>
      <c r="Q482" s="176">
        <v>0.045</v>
      </c>
      <c r="R482" s="176">
        <f>Q482*H482</f>
        <v>4.596885</v>
      </c>
      <c r="S482" s="176">
        <v>0</v>
      </c>
      <c r="T482" s="177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178" t="s">
        <v>201</v>
      </c>
      <c r="AT482" s="178" t="s">
        <v>345</v>
      </c>
      <c r="AU482" s="178" t="s">
        <v>82</v>
      </c>
      <c r="AY482" s="20" t="s">
        <v>143</v>
      </c>
      <c r="BE482" s="179">
        <f>IF(N482="základní",J482,0)</f>
        <v>0</v>
      </c>
      <c r="BF482" s="179">
        <f>IF(N482="snížená",J482,0)</f>
        <v>0</v>
      </c>
      <c r="BG482" s="179">
        <f>IF(N482="zákl. přenesená",J482,0)</f>
        <v>0</v>
      </c>
      <c r="BH482" s="179">
        <f>IF(N482="sníž. přenesená",J482,0)</f>
        <v>0</v>
      </c>
      <c r="BI482" s="179">
        <f>IF(N482="nulová",J482,0)</f>
        <v>0</v>
      </c>
      <c r="BJ482" s="20" t="s">
        <v>80</v>
      </c>
      <c r="BK482" s="179">
        <f>ROUND(I482*H482,2)</f>
        <v>0</v>
      </c>
      <c r="BL482" s="20" t="s">
        <v>150</v>
      </c>
      <c r="BM482" s="178" t="s">
        <v>628</v>
      </c>
    </row>
    <row r="483" spans="1:51" s="14" customFormat="1" ht="12">
      <c r="A483" s="14"/>
      <c r="B483" s="193"/>
      <c r="C483" s="14"/>
      <c r="D483" s="186" t="s">
        <v>154</v>
      </c>
      <c r="E483" s="14"/>
      <c r="F483" s="195" t="s">
        <v>629</v>
      </c>
      <c r="G483" s="14"/>
      <c r="H483" s="196">
        <v>102.153</v>
      </c>
      <c r="I483" s="197"/>
      <c r="J483" s="14"/>
      <c r="K483" s="14"/>
      <c r="L483" s="193"/>
      <c r="M483" s="198"/>
      <c r="N483" s="199"/>
      <c r="O483" s="199"/>
      <c r="P483" s="199"/>
      <c r="Q483" s="199"/>
      <c r="R483" s="199"/>
      <c r="S483" s="199"/>
      <c r="T483" s="200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194" t="s">
        <v>154</v>
      </c>
      <c r="AU483" s="194" t="s">
        <v>82</v>
      </c>
      <c r="AV483" s="14" t="s">
        <v>82</v>
      </c>
      <c r="AW483" s="14" t="s">
        <v>4</v>
      </c>
      <c r="AX483" s="14" t="s">
        <v>80</v>
      </c>
      <c r="AY483" s="194" t="s">
        <v>143</v>
      </c>
    </row>
    <row r="484" spans="1:65" s="2" customFormat="1" ht="33" customHeight="1">
      <c r="A484" s="39"/>
      <c r="B484" s="166"/>
      <c r="C484" s="167" t="s">
        <v>630</v>
      </c>
      <c r="D484" s="167" t="s">
        <v>145</v>
      </c>
      <c r="E484" s="168" t="s">
        <v>631</v>
      </c>
      <c r="F484" s="169" t="s">
        <v>632</v>
      </c>
      <c r="G484" s="170" t="s">
        <v>227</v>
      </c>
      <c r="H484" s="171">
        <v>20</v>
      </c>
      <c r="I484" s="172"/>
      <c r="J484" s="173">
        <f>ROUND(I484*H484,2)</f>
        <v>0</v>
      </c>
      <c r="K484" s="169" t="s">
        <v>149</v>
      </c>
      <c r="L484" s="40"/>
      <c r="M484" s="174" t="s">
        <v>3</v>
      </c>
      <c r="N484" s="175" t="s">
        <v>43</v>
      </c>
      <c r="O484" s="73"/>
      <c r="P484" s="176">
        <f>O484*H484</f>
        <v>0</v>
      </c>
      <c r="Q484" s="176">
        <v>0.00061</v>
      </c>
      <c r="R484" s="176">
        <f>Q484*H484</f>
        <v>0.012199999999999999</v>
      </c>
      <c r="S484" s="176">
        <v>0</v>
      </c>
      <c r="T484" s="177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178" t="s">
        <v>150</v>
      </c>
      <c r="AT484" s="178" t="s">
        <v>145</v>
      </c>
      <c r="AU484" s="178" t="s">
        <v>82</v>
      </c>
      <c r="AY484" s="20" t="s">
        <v>143</v>
      </c>
      <c r="BE484" s="179">
        <f>IF(N484="základní",J484,0)</f>
        <v>0</v>
      </c>
      <c r="BF484" s="179">
        <f>IF(N484="snížená",J484,0)</f>
        <v>0</v>
      </c>
      <c r="BG484" s="179">
        <f>IF(N484="zákl. přenesená",J484,0)</f>
        <v>0</v>
      </c>
      <c r="BH484" s="179">
        <f>IF(N484="sníž. přenesená",J484,0)</f>
        <v>0</v>
      </c>
      <c r="BI484" s="179">
        <f>IF(N484="nulová",J484,0)</f>
        <v>0</v>
      </c>
      <c r="BJ484" s="20" t="s">
        <v>80</v>
      </c>
      <c r="BK484" s="179">
        <f>ROUND(I484*H484,2)</f>
        <v>0</v>
      </c>
      <c r="BL484" s="20" t="s">
        <v>150</v>
      </c>
      <c r="BM484" s="178" t="s">
        <v>633</v>
      </c>
    </row>
    <row r="485" spans="1:47" s="2" customFormat="1" ht="12">
      <c r="A485" s="39"/>
      <c r="B485" s="40"/>
      <c r="C485" s="39"/>
      <c r="D485" s="180" t="s">
        <v>152</v>
      </c>
      <c r="E485" s="39"/>
      <c r="F485" s="181" t="s">
        <v>634</v>
      </c>
      <c r="G485" s="39"/>
      <c r="H485" s="39"/>
      <c r="I485" s="182"/>
      <c r="J485" s="39"/>
      <c r="K485" s="39"/>
      <c r="L485" s="40"/>
      <c r="M485" s="183"/>
      <c r="N485" s="184"/>
      <c r="O485" s="73"/>
      <c r="P485" s="73"/>
      <c r="Q485" s="73"/>
      <c r="R485" s="73"/>
      <c r="S485" s="73"/>
      <c r="T485" s="74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20" t="s">
        <v>152</v>
      </c>
      <c r="AU485" s="20" t="s">
        <v>82</v>
      </c>
    </row>
    <row r="486" spans="1:65" s="2" customFormat="1" ht="16.5" customHeight="1">
      <c r="A486" s="39"/>
      <c r="B486" s="166"/>
      <c r="C486" s="167" t="s">
        <v>635</v>
      </c>
      <c r="D486" s="167" t="s">
        <v>145</v>
      </c>
      <c r="E486" s="168" t="s">
        <v>636</v>
      </c>
      <c r="F486" s="169" t="s">
        <v>637</v>
      </c>
      <c r="G486" s="170" t="s">
        <v>227</v>
      </c>
      <c r="H486" s="171">
        <v>13</v>
      </c>
      <c r="I486" s="172"/>
      <c r="J486" s="173">
        <f>ROUND(I486*H486,2)</f>
        <v>0</v>
      </c>
      <c r="K486" s="169" t="s">
        <v>149</v>
      </c>
      <c r="L486" s="40"/>
      <c r="M486" s="174" t="s">
        <v>3</v>
      </c>
      <c r="N486" s="175" t="s">
        <v>43</v>
      </c>
      <c r="O486" s="73"/>
      <c r="P486" s="176">
        <f>O486*H486</f>
        <v>0</v>
      </c>
      <c r="Q486" s="176">
        <v>0.29221</v>
      </c>
      <c r="R486" s="176">
        <f>Q486*H486</f>
        <v>3.7987300000000004</v>
      </c>
      <c r="S486" s="176">
        <v>0</v>
      </c>
      <c r="T486" s="177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178" t="s">
        <v>150</v>
      </c>
      <c r="AT486" s="178" t="s">
        <v>145</v>
      </c>
      <c r="AU486" s="178" t="s">
        <v>82</v>
      </c>
      <c r="AY486" s="20" t="s">
        <v>143</v>
      </c>
      <c r="BE486" s="179">
        <f>IF(N486="základní",J486,0)</f>
        <v>0</v>
      </c>
      <c r="BF486" s="179">
        <f>IF(N486="snížená",J486,0)</f>
        <v>0</v>
      </c>
      <c r="BG486" s="179">
        <f>IF(N486="zákl. přenesená",J486,0)</f>
        <v>0</v>
      </c>
      <c r="BH486" s="179">
        <f>IF(N486="sníž. přenesená",J486,0)</f>
        <v>0</v>
      </c>
      <c r="BI486" s="179">
        <f>IF(N486="nulová",J486,0)</f>
        <v>0</v>
      </c>
      <c r="BJ486" s="20" t="s">
        <v>80</v>
      </c>
      <c r="BK486" s="179">
        <f>ROUND(I486*H486,2)</f>
        <v>0</v>
      </c>
      <c r="BL486" s="20" t="s">
        <v>150</v>
      </c>
      <c r="BM486" s="178" t="s">
        <v>638</v>
      </c>
    </row>
    <row r="487" spans="1:47" s="2" customFormat="1" ht="12">
      <c r="A487" s="39"/>
      <c r="B487" s="40"/>
      <c r="C487" s="39"/>
      <c r="D487" s="180" t="s">
        <v>152</v>
      </c>
      <c r="E487" s="39"/>
      <c r="F487" s="181" t="s">
        <v>639</v>
      </c>
      <c r="G487" s="39"/>
      <c r="H487" s="39"/>
      <c r="I487" s="182"/>
      <c r="J487" s="39"/>
      <c r="K487" s="39"/>
      <c r="L487" s="40"/>
      <c r="M487" s="183"/>
      <c r="N487" s="184"/>
      <c r="O487" s="73"/>
      <c r="P487" s="73"/>
      <c r="Q487" s="73"/>
      <c r="R487" s="73"/>
      <c r="S487" s="73"/>
      <c r="T487" s="74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20" t="s">
        <v>152</v>
      </c>
      <c r="AU487" s="20" t="s">
        <v>82</v>
      </c>
    </row>
    <row r="488" spans="1:51" s="14" customFormat="1" ht="12">
      <c r="A488" s="14"/>
      <c r="B488" s="193"/>
      <c r="C488" s="14"/>
      <c r="D488" s="186" t="s">
        <v>154</v>
      </c>
      <c r="E488" s="194" t="s">
        <v>3</v>
      </c>
      <c r="F488" s="195" t="s">
        <v>640</v>
      </c>
      <c r="G488" s="14"/>
      <c r="H488" s="196">
        <v>13</v>
      </c>
      <c r="I488" s="197"/>
      <c r="J488" s="14"/>
      <c r="K488" s="14"/>
      <c r="L488" s="193"/>
      <c r="M488" s="198"/>
      <c r="N488" s="199"/>
      <c r="O488" s="199"/>
      <c r="P488" s="199"/>
      <c r="Q488" s="199"/>
      <c r="R488" s="199"/>
      <c r="S488" s="199"/>
      <c r="T488" s="200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194" t="s">
        <v>154</v>
      </c>
      <c r="AU488" s="194" t="s">
        <v>82</v>
      </c>
      <c r="AV488" s="14" t="s">
        <v>82</v>
      </c>
      <c r="AW488" s="14" t="s">
        <v>33</v>
      </c>
      <c r="AX488" s="14" t="s">
        <v>80</v>
      </c>
      <c r="AY488" s="194" t="s">
        <v>143</v>
      </c>
    </row>
    <row r="489" spans="1:65" s="2" customFormat="1" ht="24.15" customHeight="1">
      <c r="A489" s="39"/>
      <c r="B489" s="166"/>
      <c r="C489" s="217" t="s">
        <v>641</v>
      </c>
      <c r="D489" s="217" t="s">
        <v>345</v>
      </c>
      <c r="E489" s="218" t="s">
        <v>642</v>
      </c>
      <c r="F489" s="219" t="s">
        <v>643</v>
      </c>
      <c r="G489" s="220" t="s">
        <v>204</v>
      </c>
      <c r="H489" s="221">
        <v>13</v>
      </c>
      <c r="I489" s="222"/>
      <c r="J489" s="223">
        <f>ROUND(I489*H489,2)</f>
        <v>0</v>
      </c>
      <c r="K489" s="219" t="s">
        <v>3</v>
      </c>
      <c r="L489" s="224"/>
      <c r="M489" s="225" t="s">
        <v>3</v>
      </c>
      <c r="N489" s="226" t="s">
        <v>43</v>
      </c>
      <c r="O489" s="73"/>
      <c r="P489" s="176">
        <f>O489*H489</f>
        <v>0</v>
      </c>
      <c r="Q489" s="176">
        <v>0.0113</v>
      </c>
      <c r="R489" s="176">
        <f>Q489*H489</f>
        <v>0.1469</v>
      </c>
      <c r="S489" s="176">
        <v>0</v>
      </c>
      <c r="T489" s="177">
        <f>S489*H489</f>
        <v>0</v>
      </c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R489" s="178" t="s">
        <v>201</v>
      </c>
      <c r="AT489" s="178" t="s">
        <v>345</v>
      </c>
      <c r="AU489" s="178" t="s">
        <v>82</v>
      </c>
      <c r="AY489" s="20" t="s">
        <v>143</v>
      </c>
      <c r="BE489" s="179">
        <f>IF(N489="základní",J489,0)</f>
        <v>0</v>
      </c>
      <c r="BF489" s="179">
        <f>IF(N489="snížená",J489,0)</f>
        <v>0</v>
      </c>
      <c r="BG489" s="179">
        <f>IF(N489="zákl. přenesená",J489,0)</f>
        <v>0</v>
      </c>
      <c r="BH489" s="179">
        <f>IF(N489="sníž. přenesená",J489,0)</f>
        <v>0</v>
      </c>
      <c r="BI489" s="179">
        <f>IF(N489="nulová",J489,0)</f>
        <v>0</v>
      </c>
      <c r="BJ489" s="20" t="s">
        <v>80</v>
      </c>
      <c r="BK489" s="179">
        <f>ROUND(I489*H489,2)</f>
        <v>0</v>
      </c>
      <c r="BL489" s="20" t="s">
        <v>150</v>
      </c>
      <c r="BM489" s="178" t="s">
        <v>644</v>
      </c>
    </row>
    <row r="490" spans="1:65" s="2" customFormat="1" ht="24.15" customHeight="1">
      <c r="A490" s="39"/>
      <c r="B490" s="166"/>
      <c r="C490" s="167" t="s">
        <v>645</v>
      </c>
      <c r="D490" s="167" t="s">
        <v>145</v>
      </c>
      <c r="E490" s="168" t="s">
        <v>646</v>
      </c>
      <c r="F490" s="169" t="s">
        <v>647</v>
      </c>
      <c r="G490" s="170" t="s">
        <v>148</v>
      </c>
      <c r="H490" s="171">
        <v>1125.835</v>
      </c>
      <c r="I490" s="172"/>
      <c r="J490" s="173">
        <f>ROUND(I490*H490,2)</f>
        <v>0</v>
      </c>
      <c r="K490" s="169" t="s">
        <v>149</v>
      </c>
      <c r="L490" s="40"/>
      <c r="M490" s="174" t="s">
        <v>3</v>
      </c>
      <c r="N490" s="175" t="s">
        <v>43</v>
      </c>
      <c r="O490" s="73"/>
      <c r="P490" s="176">
        <f>O490*H490</f>
        <v>0</v>
      </c>
      <c r="Q490" s="176">
        <v>0</v>
      </c>
      <c r="R490" s="176">
        <f>Q490*H490</f>
        <v>0</v>
      </c>
      <c r="S490" s="176">
        <v>0</v>
      </c>
      <c r="T490" s="177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178" t="s">
        <v>150</v>
      </c>
      <c r="AT490" s="178" t="s">
        <v>145</v>
      </c>
      <c r="AU490" s="178" t="s">
        <v>82</v>
      </c>
      <c r="AY490" s="20" t="s">
        <v>143</v>
      </c>
      <c r="BE490" s="179">
        <f>IF(N490="základní",J490,0)</f>
        <v>0</v>
      </c>
      <c r="BF490" s="179">
        <f>IF(N490="snížená",J490,0)</f>
        <v>0</v>
      </c>
      <c r="BG490" s="179">
        <f>IF(N490="zákl. přenesená",J490,0)</f>
        <v>0</v>
      </c>
      <c r="BH490" s="179">
        <f>IF(N490="sníž. přenesená",J490,0)</f>
        <v>0</v>
      </c>
      <c r="BI490" s="179">
        <f>IF(N490="nulová",J490,0)</f>
        <v>0</v>
      </c>
      <c r="BJ490" s="20" t="s">
        <v>80</v>
      </c>
      <c r="BK490" s="179">
        <f>ROUND(I490*H490,2)</f>
        <v>0</v>
      </c>
      <c r="BL490" s="20" t="s">
        <v>150</v>
      </c>
      <c r="BM490" s="178" t="s">
        <v>648</v>
      </c>
    </row>
    <row r="491" spans="1:47" s="2" customFormat="1" ht="12">
      <c r="A491" s="39"/>
      <c r="B491" s="40"/>
      <c r="C491" s="39"/>
      <c r="D491" s="180" t="s">
        <v>152</v>
      </c>
      <c r="E491" s="39"/>
      <c r="F491" s="181" t="s">
        <v>649</v>
      </c>
      <c r="G491" s="39"/>
      <c r="H491" s="39"/>
      <c r="I491" s="182"/>
      <c r="J491" s="39"/>
      <c r="K491" s="39"/>
      <c r="L491" s="40"/>
      <c r="M491" s="183"/>
      <c r="N491" s="184"/>
      <c r="O491" s="73"/>
      <c r="P491" s="73"/>
      <c r="Q491" s="73"/>
      <c r="R491" s="73"/>
      <c r="S491" s="73"/>
      <c r="T491" s="74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T491" s="20" t="s">
        <v>152</v>
      </c>
      <c r="AU491" s="20" t="s">
        <v>82</v>
      </c>
    </row>
    <row r="492" spans="1:51" s="14" customFormat="1" ht="12">
      <c r="A492" s="14"/>
      <c r="B492" s="193"/>
      <c r="C492" s="14"/>
      <c r="D492" s="186" t="s">
        <v>154</v>
      </c>
      <c r="E492" s="194" t="s">
        <v>93</v>
      </c>
      <c r="F492" s="195" t="s">
        <v>650</v>
      </c>
      <c r="G492" s="14"/>
      <c r="H492" s="196">
        <v>1125.835</v>
      </c>
      <c r="I492" s="197"/>
      <c r="J492" s="14"/>
      <c r="K492" s="14"/>
      <c r="L492" s="193"/>
      <c r="M492" s="198"/>
      <c r="N492" s="199"/>
      <c r="O492" s="199"/>
      <c r="P492" s="199"/>
      <c r="Q492" s="199"/>
      <c r="R492" s="199"/>
      <c r="S492" s="199"/>
      <c r="T492" s="200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194" t="s">
        <v>154</v>
      </c>
      <c r="AU492" s="194" t="s">
        <v>82</v>
      </c>
      <c r="AV492" s="14" t="s">
        <v>82</v>
      </c>
      <c r="AW492" s="14" t="s">
        <v>33</v>
      </c>
      <c r="AX492" s="14" t="s">
        <v>80</v>
      </c>
      <c r="AY492" s="194" t="s">
        <v>143</v>
      </c>
    </row>
    <row r="493" spans="1:65" s="2" customFormat="1" ht="24.15" customHeight="1">
      <c r="A493" s="39"/>
      <c r="B493" s="166"/>
      <c r="C493" s="167" t="s">
        <v>651</v>
      </c>
      <c r="D493" s="167" t="s">
        <v>145</v>
      </c>
      <c r="E493" s="168" t="s">
        <v>652</v>
      </c>
      <c r="F493" s="169" t="s">
        <v>653</v>
      </c>
      <c r="G493" s="170" t="s">
        <v>148</v>
      </c>
      <c r="H493" s="171">
        <v>101325.15</v>
      </c>
      <c r="I493" s="172"/>
      <c r="J493" s="173">
        <f>ROUND(I493*H493,2)</f>
        <v>0</v>
      </c>
      <c r="K493" s="169" t="s">
        <v>149</v>
      </c>
      <c r="L493" s="40"/>
      <c r="M493" s="174" t="s">
        <v>3</v>
      </c>
      <c r="N493" s="175" t="s">
        <v>43</v>
      </c>
      <c r="O493" s="73"/>
      <c r="P493" s="176">
        <f>O493*H493</f>
        <v>0</v>
      </c>
      <c r="Q493" s="176">
        <v>0</v>
      </c>
      <c r="R493" s="176">
        <f>Q493*H493</f>
        <v>0</v>
      </c>
      <c r="S493" s="176">
        <v>0</v>
      </c>
      <c r="T493" s="177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178" t="s">
        <v>150</v>
      </c>
      <c r="AT493" s="178" t="s">
        <v>145</v>
      </c>
      <c r="AU493" s="178" t="s">
        <v>82</v>
      </c>
      <c r="AY493" s="20" t="s">
        <v>143</v>
      </c>
      <c r="BE493" s="179">
        <f>IF(N493="základní",J493,0)</f>
        <v>0</v>
      </c>
      <c r="BF493" s="179">
        <f>IF(N493="snížená",J493,0)</f>
        <v>0</v>
      </c>
      <c r="BG493" s="179">
        <f>IF(N493="zákl. přenesená",J493,0)</f>
        <v>0</v>
      </c>
      <c r="BH493" s="179">
        <f>IF(N493="sníž. přenesená",J493,0)</f>
        <v>0</v>
      </c>
      <c r="BI493" s="179">
        <f>IF(N493="nulová",J493,0)</f>
        <v>0</v>
      </c>
      <c r="BJ493" s="20" t="s">
        <v>80</v>
      </c>
      <c r="BK493" s="179">
        <f>ROUND(I493*H493,2)</f>
        <v>0</v>
      </c>
      <c r="BL493" s="20" t="s">
        <v>150</v>
      </c>
      <c r="BM493" s="178" t="s">
        <v>654</v>
      </c>
    </row>
    <row r="494" spans="1:47" s="2" customFormat="1" ht="12">
      <c r="A494" s="39"/>
      <c r="B494" s="40"/>
      <c r="C494" s="39"/>
      <c r="D494" s="180" t="s">
        <v>152</v>
      </c>
      <c r="E494" s="39"/>
      <c r="F494" s="181" t="s">
        <v>655</v>
      </c>
      <c r="G494" s="39"/>
      <c r="H494" s="39"/>
      <c r="I494" s="182"/>
      <c r="J494" s="39"/>
      <c r="K494" s="39"/>
      <c r="L494" s="40"/>
      <c r="M494" s="183"/>
      <c r="N494" s="184"/>
      <c r="O494" s="73"/>
      <c r="P494" s="73"/>
      <c r="Q494" s="73"/>
      <c r="R494" s="73"/>
      <c r="S494" s="73"/>
      <c r="T494" s="74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T494" s="20" t="s">
        <v>152</v>
      </c>
      <c r="AU494" s="20" t="s">
        <v>82</v>
      </c>
    </row>
    <row r="495" spans="1:51" s="14" customFormat="1" ht="12">
      <c r="A495" s="14"/>
      <c r="B495" s="193"/>
      <c r="C495" s="14"/>
      <c r="D495" s="186" t="s">
        <v>154</v>
      </c>
      <c r="E495" s="194" t="s">
        <v>3</v>
      </c>
      <c r="F495" s="195" t="s">
        <v>656</v>
      </c>
      <c r="G495" s="14"/>
      <c r="H495" s="196">
        <v>101325.15</v>
      </c>
      <c r="I495" s="197"/>
      <c r="J495" s="14"/>
      <c r="K495" s="14"/>
      <c r="L495" s="193"/>
      <c r="M495" s="198"/>
      <c r="N495" s="199"/>
      <c r="O495" s="199"/>
      <c r="P495" s="199"/>
      <c r="Q495" s="199"/>
      <c r="R495" s="199"/>
      <c r="S495" s="199"/>
      <c r="T495" s="200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194" t="s">
        <v>154</v>
      </c>
      <c r="AU495" s="194" t="s">
        <v>82</v>
      </c>
      <c r="AV495" s="14" t="s">
        <v>82</v>
      </c>
      <c r="AW495" s="14" t="s">
        <v>33</v>
      </c>
      <c r="AX495" s="14" t="s">
        <v>80</v>
      </c>
      <c r="AY495" s="194" t="s">
        <v>143</v>
      </c>
    </row>
    <row r="496" spans="1:65" s="2" customFormat="1" ht="24.15" customHeight="1">
      <c r="A496" s="39"/>
      <c r="B496" s="166"/>
      <c r="C496" s="167" t="s">
        <v>657</v>
      </c>
      <c r="D496" s="167" t="s">
        <v>145</v>
      </c>
      <c r="E496" s="168" t="s">
        <v>658</v>
      </c>
      <c r="F496" s="169" t="s">
        <v>659</v>
      </c>
      <c r="G496" s="170" t="s">
        <v>148</v>
      </c>
      <c r="H496" s="171">
        <v>1125.835</v>
      </c>
      <c r="I496" s="172"/>
      <c r="J496" s="173">
        <f>ROUND(I496*H496,2)</f>
        <v>0</v>
      </c>
      <c r="K496" s="169" t="s">
        <v>149</v>
      </c>
      <c r="L496" s="40"/>
      <c r="M496" s="174" t="s">
        <v>3</v>
      </c>
      <c r="N496" s="175" t="s">
        <v>43</v>
      </c>
      <c r="O496" s="73"/>
      <c r="P496" s="176">
        <f>O496*H496</f>
        <v>0</v>
      </c>
      <c r="Q496" s="176">
        <v>0</v>
      </c>
      <c r="R496" s="176">
        <f>Q496*H496</f>
        <v>0</v>
      </c>
      <c r="S496" s="176">
        <v>0</v>
      </c>
      <c r="T496" s="177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178" t="s">
        <v>150</v>
      </c>
      <c r="AT496" s="178" t="s">
        <v>145</v>
      </c>
      <c r="AU496" s="178" t="s">
        <v>82</v>
      </c>
      <c r="AY496" s="20" t="s">
        <v>143</v>
      </c>
      <c r="BE496" s="179">
        <f>IF(N496="základní",J496,0)</f>
        <v>0</v>
      </c>
      <c r="BF496" s="179">
        <f>IF(N496="snížená",J496,0)</f>
        <v>0</v>
      </c>
      <c r="BG496" s="179">
        <f>IF(N496="zákl. přenesená",J496,0)</f>
        <v>0</v>
      </c>
      <c r="BH496" s="179">
        <f>IF(N496="sníž. přenesená",J496,0)</f>
        <v>0</v>
      </c>
      <c r="BI496" s="179">
        <f>IF(N496="nulová",J496,0)</f>
        <v>0</v>
      </c>
      <c r="BJ496" s="20" t="s">
        <v>80</v>
      </c>
      <c r="BK496" s="179">
        <f>ROUND(I496*H496,2)</f>
        <v>0</v>
      </c>
      <c r="BL496" s="20" t="s">
        <v>150</v>
      </c>
      <c r="BM496" s="178" t="s">
        <v>660</v>
      </c>
    </row>
    <row r="497" spans="1:47" s="2" customFormat="1" ht="12">
      <c r="A497" s="39"/>
      <c r="B497" s="40"/>
      <c r="C497" s="39"/>
      <c r="D497" s="180" t="s">
        <v>152</v>
      </c>
      <c r="E497" s="39"/>
      <c r="F497" s="181" t="s">
        <v>661</v>
      </c>
      <c r="G497" s="39"/>
      <c r="H497" s="39"/>
      <c r="I497" s="182"/>
      <c r="J497" s="39"/>
      <c r="K497" s="39"/>
      <c r="L497" s="40"/>
      <c r="M497" s="183"/>
      <c r="N497" s="184"/>
      <c r="O497" s="73"/>
      <c r="P497" s="73"/>
      <c r="Q497" s="73"/>
      <c r="R497" s="73"/>
      <c r="S497" s="73"/>
      <c r="T497" s="74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20" t="s">
        <v>152</v>
      </c>
      <c r="AU497" s="20" t="s">
        <v>82</v>
      </c>
    </row>
    <row r="498" spans="1:51" s="14" customFormat="1" ht="12">
      <c r="A498" s="14"/>
      <c r="B498" s="193"/>
      <c r="C498" s="14"/>
      <c r="D498" s="186" t="s">
        <v>154</v>
      </c>
      <c r="E498" s="194" t="s">
        <v>3</v>
      </c>
      <c r="F498" s="195" t="s">
        <v>93</v>
      </c>
      <c r="G498" s="14"/>
      <c r="H498" s="196">
        <v>1125.835</v>
      </c>
      <c r="I498" s="197"/>
      <c r="J498" s="14"/>
      <c r="K498" s="14"/>
      <c r="L498" s="193"/>
      <c r="M498" s="198"/>
      <c r="N498" s="199"/>
      <c r="O498" s="199"/>
      <c r="P498" s="199"/>
      <c r="Q498" s="199"/>
      <c r="R498" s="199"/>
      <c r="S498" s="199"/>
      <c r="T498" s="200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194" t="s">
        <v>154</v>
      </c>
      <c r="AU498" s="194" t="s">
        <v>82</v>
      </c>
      <c r="AV498" s="14" t="s">
        <v>82</v>
      </c>
      <c r="AW498" s="14" t="s">
        <v>33</v>
      </c>
      <c r="AX498" s="14" t="s">
        <v>80</v>
      </c>
      <c r="AY498" s="194" t="s">
        <v>143</v>
      </c>
    </row>
    <row r="499" spans="1:65" s="2" customFormat="1" ht="16.5" customHeight="1">
      <c r="A499" s="39"/>
      <c r="B499" s="166"/>
      <c r="C499" s="167" t="s">
        <v>662</v>
      </c>
      <c r="D499" s="167" t="s">
        <v>145</v>
      </c>
      <c r="E499" s="168" t="s">
        <v>663</v>
      </c>
      <c r="F499" s="169" t="s">
        <v>664</v>
      </c>
      <c r="G499" s="170" t="s">
        <v>148</v>
      </c>
      <c r="H499" s="171">
        <v>1125.835</v>
      </c>
      <c r="I499" s="172"/>
      <c r="J499" s="173">
        <f>ROUND(I499*H499,2)</f>
        <v>0</v>
      </c>
      <c r="K499" s="169" t="s">
        <v>149</v>
      </c>
      <c r="L499" s="40"/>
      <c r="M499" s="174" t="s">
        <v>3</v>
      </c>
      <c r="N499" s="175" t="s">
        <v>43</v>
      </c>
      <c r="O499" s="73"/>
      <c r="P499" s="176">
        <f>O499*H499</f>
        <v>0</v>
      </c>
      <c r="Q499" s="176">
        <v>0</v>
      </c>
      <c r="R499" s="176">
        <f>Q499*H499</f>
        <v>0</v>
      </c>
      <c r="S499" s="176">
        <v>0</v>
      </c>
      <c r="T499" s="177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178" t="s">
        <v>150</v>
      </c>
      <c r="AT499" s="178" t="s">
        <v>145</v>
      </c>
      <c r="AU499" s="178" t="s">
        <v>82</v>
      </c>
      <c r="AY499" s="20" t="s">
        <v>143</v>
      </c>
      <c r="BE499" s="179">
        <f>IF(N499="základní",J499,0)</f>
        <v>0</v>
      </c>
      <c r="BF499" s="179">
        <f>IF(N499="snížená",J499,0)</f>
        <v>0</v>
      </c>
      <c r="BG499" s="179">
        <f>IF(N499="zákl. přenesená",J499,0)</f>
        <v>0</v>
      </c>
      <c r="BH499" s="179">
        <f>IF(N499="sníž. přenesená",J499,0)</f>
        <v>0</v>
      </c>
      <c r="BI499" s="179">
        <f>IF(N499="nulová",J499,0)</f>
        <v>0</v>
      </c>
      <c r="BJ499" s="20" t="s">
        <v>80</v>
      </c>
      <c r="BK499" s="179">
        <f>ROUND(I499*H499,2)</f>
        <v>0</v>
      </c>
      <c r="BL499" s="20" t="s">
        <v>150</v>
      </c>
      <c r="BM499" s="178" t="s">
        <v>665</v>
      </c>
    </row>
    <row r="500" spans="1:47" s="2" customFormat="1" ht="12">
      <c r="A500" s="39"/>
      <c r="B500" s="40"/>
      <c r="C500" s="39"/>
      <c r="D500" s="180" t="s">
        <v>152</v>
      </c>
      <c r="E500" s="39"/>
      <c r="F500" s="181" t="s">
        <v>666</v>
      </c>
      <c r="G500" s="39"/>
      <c r="H500" s="39"/>
      <c r="I500" s="182"/>
      <c r="J500" s="39"/>
      <c r="K500" s="39"/>
      <c r="L500" s="40"/>
      <c r="M500" s="183"/>
      <c r="N500" s="184"/>
      <c r="O500" s="73"/>
      <c r="P500" s="73"/>
      <c r="Q500" s="73"/>
      <c r="R500" s="73"/>
      <c r="S500" s="73"/>
      <c r="T500" s="74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T500" s="20" t="s">
        <v>152</v>
      </c>
      <c r="AU500" s="20" t="s">
        <v>82</v>
      </c>
    </row>
    <row r="501" spans="1:51" s="14" customFormat="1" ht="12">
      <c r="A501" s="14"/>
      <c r="B501" s="193"/>
      <c r="C501" s="14"/>
      <c r="D501" s="186" t="s">
        <v>154</v>
      </c>
      <c r="E501" s="194" t="s">
        <v>3</v>
      </c>
      <c r="F501" s="195" t="s">
        <v>93</v>
      </c>
      <c r="G501" s="14"/>
      <c r="H501" s="196">
        <v>1125.835</v>
      </c>
      <c r="I501" s="197"/>
      <c r="J501" s="14"/>
      <c r="K501" s="14"/>
      <c r="L501" s="193"/>
      <c r="M501" s="198"/>
      <c r="N501" s="199"/>
      <c r="O501" s="199"/>
      <c r="P501" s="199"/>
      <c r="Q501" s="199"/>
      <c r="R501" s="199"/>
      <c r="S501" s="199"/>
      <c r="T501" s="200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194" t="s">
        <v>154</v>
      </c>
      <c r="AU501" s="194" t="s">
        <v>82</v>
      </c>
      <c r="AV501" s="14" t="s">
        <v>82</v>
      </c>
      <c r="AW501" s="14" t="s">
        <v>33</v>
      </c>
      <c r="AX501" s="14" t="s">
        <v>80</v>
      </c>
      <c r="AY501" s="194" t="s">
        <v>143</v>
      </c>
    </row>
    <row r="502" spans="1:65" s="2" customFormat="1" ht="16.5" customHeight="1">
      <c r="A502" s="39"/>
      <c r="B502" s="166"/>
      <c r="C502" s="167" t="s">
        <v>667</v>
      </c>
      <c r="D502" s="167" t="s">
        <v>145</v>
      </c>
      <c r="E502" s="168" t="s">
        <v>668</v>
      </c>
      <c r="F502" s="169" t="s">
        <v>669</v>
      </c>
      <c r="G502" s="170" t="s">
        <v>148</v>
      </c>
      <c r="H502" s="171">
        <v>101325.15</v>
      </c>
      <c r="I502" s="172"/>
      <c r="J502" s="173">
        <f>ROUND(I502*H502,2)</f>
        <v>0</v>
      </c>
      <c r="K502" s="169" t="s">
        <v>149</v>
      </c>
      <c r="L502" s="40"/>
      <c r="M502" s="174" t="s">
        <v>3</v>
      </c>
      <c r="N502" s="175" t="s">
        <v>43</v>
      </c>
      <c r="O502" s="73"/>
      <c r="P502" s="176">
        <f>O502*H502</f>
        <v>0</v>
      </c>
      <c r="Q502" s="176">
        <v>0</v>
      </c>
      <c r="R502" s="176">
        <f>Q502*H502</f>
        <v>0</v>
      </c>
      <c r="S502" s="176">
        <v>0</v>
      </c>
      <c r="T502" s="177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178" t="s">
        <v>150</v>
      </c>
      <c r="AT502" s="178" t="s">
        <v>145</v>
      </c>
      <c r="AU502" s="178" t="s">
        <v>82</v>
      </c>
      <c r="AY502" s="20" t="s">
        <v>143</v>
      </c>
      <c r="BE502" s="179">
        <f>IF(N502="základní",J502,0)</f>
        <v>0</v>
      </c>
      <c r="BF502" s="179">
        <f>IF(N502="snížená",J502,0)</f>
        <v>0</v>
      </c>
      <c r="BG502" s="179">
        <f>IF(N502="zákl. přenesená",J502,0)</f>
        <v>0</v>
      </c>
      <c r="BH502" s="179">
        <f>IF(N502="sníž. přenesená",J502,0)</f>
        <v>0</v>
      </c>
      <c r="BI502" s="179">
        <f>IF(N502="nulová",J502,0)</f>
        <v>0</v>
      </c>
      <c r="BJ502" s="20" t="s">
        <v>80</v>
      </c>
      <c r="BK502" s="179">
        <f>ROUND(I502*H502,2)</f>
        <v>0</v>
      </c>
      <c r="BL502" s="20" t="s">
        <v>150</v>
      </c>
      <c r="BM502" s="178" t="s">
        <v>670</v>
      </c>
    </row>
    <row r="503" spans="1:47" s="2" customFormat="1" ht="12">
      <c r="A503" s="39"/>
      <c r="B503" s="40"/>
      <c r="C503" s="39"/>
      <c r="D503" s="180" t="s">
        <v>152</v>
      </c>
      <c r="E503" s="39"/>
      <c r="F503" s="181" t="s">
        <v>671</v>
      </c>
      <c r="G503" s="39"/>
      <c r="H503" s="39"/>
      <c r="I503" s="182"/>
      <c r="J503" s="39"/>
      <c r="K503" s="39"/>
      <c r="L503" s="40"/>
      <c r="M503" s="183"/>
      <c r="N503" s="184"/>
      <c r="O503" s="73"/>
      <c r="P503" s="73"/>
      <c r="Q503" s="73"/>
      <c r="R503" s="73"/>
      <c r="S503" s="73"/>
      <c r="T503" s="74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T503" s="20" t="s">
        <v>152</v>
      </c>
      <c r="AU503" s="20" t="s">
        <v>82</v>
      </c>
    </row>
    <row r="504" spans="1:51" s="14" customFormat="1" ht="12">
      <c r="A504" s="14"/>
      <c r="B504" s="193"/>
      <c r="C504" s="14"/>
      <c r="D504" s="186" t="s">
        <v>154</v>
      </c>
      <c r="E504" s="194" t="s">
        <v>3</v>
      </c>
      <c r="F504" s="195" t="s">
        <v>656</v>
      </c>
      <c r="G504" s="14"/>
      <c r="H504" s="196">
        <v>101325.15</v>
      </c>
      <c r="I504" s="197"/>
      <c r="J504" s="14"/>
      <c r="K504" s="14"/>
      <c r="L504" s="193"/>
      <c r="M504" s="198"/>
      <c r="N504" s="199"/>
      <c r="O504" s="199"/>
      <c r="P504" s="199"/>
      <c r="Q504" s="199"/>
      <c r="R504" s="199"/>
      <c r="S504" s="199"/>
      <c r="T504" s="200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194" t="s">
        <v>154</v>
      </c>
      <c r="AU504" s="194" t="s">
        <v>82</v>
      </c>
      <c r="AV504" s="14" t="s">
        <v>82</v>
      </c>
      <c r="AW504" s="14" t="s">
        <v>33</v>
      </c>
      <c r="AX504" s="14" t="s">
        <v>80</v>
      </c>
      <c r="AY504" s="194" t="s">
        <v>143</v>
      </c>
    </row>
    <row r="505" spans="1:65" s="2" customFormat="1" ht="16.5" customHeight="1">
      <c r="A505" s="39"/>
      <c r="B505" s="166"/>
      <c r="C505" s="167" t="s">
        <v>672</v>
      </c>
      <c r="D505" s="167" t="s">
        <v>145</v>
      </c>
      <c r="E505" s="168" t="s">
        <v>673</v>
      </c>
      <c r="F505" s="169" t="s">
        <v>674</v>
      </c>
      <c r="G505" s="170" t="s">
        <v>148</v>
      </c>
      <c r="H505" s="171">
        <v>1125.835</v>
      </c>
      <c r="I505" s="172"/>
      <c r="J505" s="173">
        <f>ROUND(I505*H505,2)</f>
        <v>0</v>
      </c>
      <c r="K505" s="169" t="s">
        <v>149</v>
      </c>
      <c r="L505" s="40"/>
      <c r="M505" s="174" t="s">
        <v>3</v>
      </c>
      <c r="N505" s="175" t="s">
        <v>43</v>
      </c>
      <c r="O505" s="73"/>
      <c r="P505" s="176">
        <f>O505*H505</f>
        <v>0</v>
      </c>
      <c r="Q505" s="176">
        <v>0</v>
      </c>
      <c r="R505" s="176">
        <f>Q505*H505</f>
        <v>0</v>
      </c>
      <c r="S505" s="176">
        <v>0</v>
      </c>
      <c r="T505" s="177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178" t="s">
        <v>150</v>
      </c>
      <c r="AT505" s="178" t="s">
        <v>145</v>
      </c>
      <c r="AU505" s="178" t="s">
        <v>82</v>
      </c>
      <c r="AY505" s="20" t="s">
        <v>143</v>
      </c>
      <c r="BE505" s="179">
        <f>IF(N505="základní",J505,0)</f>
        <v>0</v>
      </c>
      <c r="BF505" s="179">
        <f>IF(N505="snížená",J505,0)</f>
        <v>0</v>
      </c>
      <c r="BG505" s="179">
        <f>IF(N505="zákl. přenesená",J505,0)</f>
        <v>0</v>
      </c>
      <c r="BH505" s="179">
        <f>IF(N505="sníž. přenesená",J505,0)</f>
        <v>0</v>
      </c>
      <c r="BI505" s="179">
        <f>IF(N505="nulová",J505,0)</f>
        <v>0</v>
      </c>
      <c r="BJ505" s="20" t="s">
        <v>80</v>
      </c>
      <c r="BK505" s="179">
        <f>ROUND(I505*H505,2)</f>
        <v>0</v>
      </c>
      <c r="BL505" s="20" t="s">
        <v>150</v>
      </c>
      <c r="BM505" s="178" t="s">
        <v>675</v>
      </c>
    </row>
    <row r="506" spans="1:47" s="2" customFormat="1" ht="12">
      <c r="A506" s="39"/>
      <c r="B506" s="40"/>
      <c r="C506" s="39"/>
      <c r="D506" s="180" t="s">
        <v>152</v>
      </c>
      <c r="E506" s="39"/>
      <c r="F506" s="181" t="s">
        <v>676</v>
      </c>
      <c r="G506" s="39"/>
      <c r="H506" s="39"/>
      <c r="I506" s="182"/>
      <c r="J506" s="39"/>
      <c r="K506" s="39"/>
      <c r="L506" s="40"/>
      <c r="M506" s="183"/>
      <c r="N506" s="184"/>
      <c r="O506" s="73"/>
      <c r="P506" s="73"/>
      <c r="Q506" s="73"/>
      <c r="R506" s="73"/>
      <c r="S506" s="73"/>
      <c r="T506" s="74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T506" s="20" t="s">
        <v>152</v>
      </c>
      <c r="AU506" s="20" t="s">
        <v>82</v>
      </c>
    </row>
    <row r="507" spans="1:51" s="14" customFormat="1" ht="12">
      <c r="A507" s="14"/>
      <c r="B507" s="193"/>
      <c r="C507" s="14"/>
      <c r="D507" s="186" t="s">
        <v>154</v>
      </c>
      <c r="E507" s="194" t="s">
        <v>3</v>
      </c>
      <c r="F507" s="195" t="s">
        <v>93</v>
      </c>
      <c r="G507" s="14"/>
      <c r="H507" s="196">
        <v>1125.835</v>
      </c>
      <c r="I507" s="197"/>
      <c r="J507" s="14"/>
      <c r="K507" s="14"/>
      <c r="L507" s="193"/>
      <c r="M507" s="198"/>
      <c r="N507" s="199"/>
      <c r="O507" s="199"/>
      <c r="P507" s="199"/>
      <c r="Q507" s="199"/>
      <c r="R507" s="199"/>
      <c r="S507" s="199"/>
      <c r="T507" s="200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194" t="s">
        <v>154</v>
      </c>
      <c r="AU507" s="194" t="s">
        <v>82</v>
      </c>
      <c r="AV507" s="14" t="s">
        <v>82</v>
      </c>
      <c r="AW507" s="14" t="s">
        <v>33</v>
      </c>
      <c r="AX507" s="14" t="s">
        <v>80</v>
      </c>
      <c r="AY507" s="194" t="s">
        <v>143</v>
      </c>
    </row>
    <row r="508" spans="1:65" s="2" customFormat="1" ht="21.75" customHeight="1">
      <c r="A508" s="39"/>
      <c r="B508" s="166"/>
      <c r="C508" s="167" t="s">
        <v>677</v>
      </c>
      <c r="D508" s="167" t="s">
        <v>145</v>
      </c>
      <c r="E508" s="168" t="s">
        <v>678</v>
      </c>
      <c r="F508" s="169" t="s">
        <v>679</v>
      </c>
      <c r="G508" s="170" t="s">
        <v>227</v>
      </c>
      <c r="H508" s="171">
        <v>1.5</v>
      </c>
      <c r="I508" s="172"/>
      <c r="J508" s="173">
        <f>ROUND(I508*H508,2)</f>
        <v>0</v>
      </c>
      <c r="K508" s="169" t="s">
        <v>149</v>
      </c>
      <c r="L508" s="40"/>
      <c r="M508" s="174" t="s">
        <v>3</v>
      </c>
      <c r="N508" s="175" t="s">
        <v>43</v>
      </c>
      <c r="O508" s="73"/>
      <c r="P508" s="176">
        <f>O508*H508</f>
        <v>0</v>
      </c>
      <c r="Q508" s="176">
        <v>0</v>
      </c>
      <c r="R508" s="176">
        <f>Q508*H508</f>
        <v>0</v>
      </c>
      <c r="S508" s="176">
        <v>0</v>
      </c>
      <c r="T508" s="177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178" t="s">
        <v>150</v>
      </c>
      <c r="AT508" s="178" t="s">
        <v>145</v>
      </c>
      <c r="AU508" s="178" t="s">
        <v>82</v>
      </c>
      <c r="AY508" s="20" t="s">
        <v>143</v>
      </c>
      <c r="BE508" s="179">
        <f>IF(N508="základní",J508,0)</f>
        <v>0</v>
      </c>
      <c r="BF508" s="179">
        <f>IF(N508="snížená",J508,0)</f>
        <v>0</v>
      </c>
      <c r="BG508" s="179">
        <f>IF(N508="zákl. přenesená",J508,0)</f>
        <v>0</v>
      </c>
      <c r="BH508" s="179">
        <f>IF(N508="sníž. přenesená",J508,0)</f>
        <v>0</v>
      </c>
      <c r="BI508" s="179">
        <f>IF(N508="nulová",J508,0)</f>
        <v>0</v>
      </c>
      <c r="BJ508" s="20" t="s">
        <v>80</v>
      </c>
      <c r="BK508" s="179">
        <f>ROUND(I508*H508,2)</f>
        <v>0</v>
      </c>
      <c r="BL508" s="20" t="s">
        <v>150</v>
      </c>
      <c r="BM508" s="178" t="s">
        <v>680</v>
      </c>
    </row>
    <row r="509" spans="1:47" s="2" customFormat="1" ht="12">
      <c r="A509" s="39"/>
      <c r="B509" s="40"/>
      <c r="C509" s="39"/>
      <c r="D509" s="180" t="s">
        <v>152</v>
      </c>
      <c r="E509" s="39"/>
      <c r="F509" s="181" t="s">
        <v>681</v>
      </c>
      <c r="G509" s="39"/>
      <c r="H509" s="39"/>
      <c r="I509" s="182"/>
      <c r="J509" s="39"/>
      <c r="K509" s="39"/>
      <c r="L509" s="40"/>
      <c r="M509" s="183"/>
      <c r="N509" s="184"/>
      <c r="O509" s="73"/>
      <c r="P509" s="73"/>
      <c r="Q509" s="73"/>
      <c r="R509" s="73"/>
      <c r="S509" s="73"/>
      <c r="T509" s="74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20" t="s">
        <v>152</v>
      </c>
      <c r="AU509" s="20" t="s">
        <v>82</v>
      </c>
    </row>
    <row r="510" spans="1:65" s="2" customFormat="1" ht="21.75" customHeight="1">
      <c r="A510" s="39"/>
      <c r="B510" s="166"/>
      <c r="C510" s="167" t="s">
        <v>682</v>
      </c>
      <c r="D510" s="167" t="s">
        <v>145</v>
      </c>
      <c r="E510" s="168" t="s">
        <v>683</v>
      </c>
      <c r="F510" s="169" t="s">
        <v>684</v>
      </c>
      <c r="G510" s="170" t="s">
        <v>227</v>
      </c>
      <c r="H510" s="171">
        <v>135</v>
      </c>
      <c r="I510" s="172"/>
      <c r="J510" s="173">
        <f>ROUND(I510*H510,2)</f>
        <v>0</v>
      </c>
      <c r="K510" s="169" t="s">
        <v>149</v>
      </c>
      <c r="L510" s="40"/>
      <c r="M510" s="174" t="s">
        <v>3</v>
      </c>
      <c r="N510" s="175" t="s">
        <v>43</v>
      </c>
      <c r="O510" s="73"/>
      <c r="P510" s="176">
        <f>O510*H510</f>
        <v>0</v>
      </c>
      <c r="Q510" s="176">
        <v>0</v>
      </c>
      <c r="R510" s="176">
        <f>Q510*H510</f>
        <v>0</v>
      </c>
      <c r="S510" s="176">
        <v>0</v>
      </c>
      <c r="T510" s="177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178" t="s">
        <v>150</v>
      </c>
      <c r="AT510" s="178" t="s">
        <v>145</v>
      </c>
      <c r="AU510" s="178" t="s">
        <v>82</v>
      </c>
      <c r="AY510" s="20" t="s">
        <v>143</v>
      </c>
      <c r="BE510" s="179">
        <f>IF(N510="základní",J510,0)</f>
        <v>0</v>
      </c>
      <c r="BF510" s="179">
        <f>IF(N510="snížená",J510,0)</f>
        <v>0</v>
      </c>
      <c r="BG510" s="179">
        <f>IF(N510="zákl. přenesená",J510,0)</f>
        <v>0</v>
      </c>
      <c r="BH510" s="179">
        <f>IF(N510="sníž. přenesená",J510,0)</f>
        <v>0</v>
      </c>
      <c r="BI510" s="179">
        <f>IF(N510="nulová",J510,0)</f>
        <v>0</v>
      </c>
      <c r="BJ510" s="20" t="s">
        <v>80</v>
      </c>
      <c r="BK510" s="179">
        <f>ROUND(I510*H510,2)</f>
        <v>0</v>
      </c>
      <c r="BL510" s="20" t="s">
        <v>150</v>
      </c>
      <c r="BM510" s="178" t="s">
        <v>685</v>
      </c>
    </row>
    <row r="511" spans="1:47" s="2" customFormat="1" ht="12">
      <c r="A511" s="39"/>
      <c r="B511" s="40"/>
      <c r="C511" s="39"/>
      <c r="D511" s="180" t="s">
        <v>152</v>
      </c>
      <c r="E511" s="39"/>
      <c r="F511" s="181" t="s">
        <v>686</v>
      </c>
      <c r="G511" s="39"/>
      <c r="H511" s="39"/>
      <c r="I511" s="182"/>
      <c r="J511" s="39"/>
      <c r="K511" s="39"/>
      <c r="L511" s="40"/>
      <c r="M511" s="183"/>
      <c r="N511" s="184"/>
      <c r="O511" s="73"/>
      <c r="P511" s="73"/>
      <c r="Q511" s="73"/>
      <c r="R511" s="73"/>
      <c r="S511" s="73"/>
      <c r="T511" s="74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T511" s="20" t="s">
        <v>152</v>
      </c>
      <c r="AU511" s="20" t="s">
        <v>82</v>
      </c>
    </row>
    <row r="512" spans="1:51" s="14" customFormat="1" ht="12">
      <c r="A512" s="14"/>
      <c r="B512" s="193"/>
      <c r="C512" s="14"/>
      <c r="D512" s="186" t="s">
        <v>154</v>
      </c>
      <c r="E512" s="194" t="s">
        <v>3</v>
      </c>
      <c r="F512" s="195" t="s">
        <v>687</v>
      </c>
      <c r="G512" s="14"/>
      <c r="H512" s="196">
        <v>135</v>
      </c>
      <c r="I512" s="197"/>
      <c r="J512" s="14"/>
      <c r="K512" s="14"/>
      <c r="L512" s="193"/>
      <c r="M512" s="198"/>
      <c r="N512" s="199"/>
      <c r="O512" s="199"/>
      <c r="P512" s="199"/>
      <c r="Q512" s="199"/>
      <c r="R512" s="199"/>
      <c r="S512" s="199"/>
      <c r="T512" s="200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194" t="s">
        <v>154</v>
      </c>
      <c r="AU512" s="194" t="s">
        <v>82</v>
      </c>
      <c r="AV512" s="14" t="s">
        <v>82</v>
      </c>
      <c r="AW512" s="14" t="s">
        <v>33</v>
      </c>
      <c r="AX512" s="14" t="s">
        <v>80</v>
      </c>
      <c r="AY512" s="194" t="s">
        <v>143</v>
      </c>
    </row>
    <row r="513" spans="1:65" s="2" customFormat="1" ht="21.75" customHeight="1">
      <c r="A513" s="39"/>
      <c r="B513" s="166"/>
      <c r="C513" s="167" t="s">
        <v>688</v>
      </c>
      <c r="D513" s="167" t="s">
        <v>145</v>
      </c>
      <c r="E513" s="168" t="s">
        <v>689</v>
      </c>
      <c r="F513" s="169" t="s">
        <v>690</v>
      </c>
      <c r="G513" s="170" t="s">
        <v>227</v>
      </c>
      <c r="H513" s="171">
        <v>1.5</v>
      </c>
      <c r="I513" s="172"/>
      <c r="J513" s="173">
        <f>ROUND(I513*H513,2)</f>
        <v>0</v>
      </c>
      <c r="K513" s="169" t="s">
        <v>149</v>
      </c>
      <c r="L513" s="40"/>
      <c r="M513" s="174" t="s">
        <v>3</v>
      </c>
      <c r="N513" s="175" t="s">
        <v>43</v>
      </c>
      <c r="O513" s="73"/>
      <c r="P513" s="176">
        <f>O513*H513</f>
        <v>0</v>
      </c>
      <c r="Q513" s="176">
        <v>0</v>
      </c>
      <c r="R513" s="176">
        <f>Q513*H513</f>
        <v>0</v>
      </c>
      <c r="S513" s="176">
        <v>0</v>
      </c>
      <c r="T513" s="177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178" t="s">
        <v>150</v>
      </c>
      <c r="AT513" s="178" t="s">
        <v>145</v>
      </c>
      <c r="AU513" s="178" t="s">
        <v>82</v>
      </c>
      <c r="AY513" s="20" t="s">
        <v>143</v>
      </c>
      <c r="BE513" s="179">
        <f>IF(N513="základní",J513,0)</f>
        <v>0</v>
      </c>
      <c r="BF513" s="179">
        <f>IF(N513="snížená",J513,0)</f>
        <v>0</v>
      </c>
      <c r="BG513" s="179">
        <f>IF(N513="zákl. přenesená",J513,0)</f>
        <v>0</v>
      </c>
      <c r="BH513" s="179">
        <f>IF(N513="sníž. přenesená",J513,0)</f>
        <v>0</v>
      </c>
      <c r="BI513" s="179">
        <f>IF(N513="nulová",J513,0)</f>
        <v>0</v>
      </c>
      <c r="BJ513" s="20" t="s">
        <v>80</v>
      </c>
      <c r="BK513" s="179">
        <f>ROUND(I513*H513,2)</f>
        <v>0</v>
      </c>
      <c r="BL513" s="20" t="s">
        <v>150</v>
      </c>
      <c r="BM513" s="178" t="s">
        <v>691</v>
      </c>
    </row>
    <row r="514" spans="1:47" s="2" customFormat="1" ht="12">
      <c r="A514" s="39"/>
      <c r="B514" s="40"/>
      <c r="C514" s="39"/>
      <c r="D514" s="180" t="s">
        <v>152</v>
      </c>
      <c r="E514" s="39"/>
      <c r="F514" s="181" t="s">
        <v>692</v>
      </c>
      <c r="G514" s="39"/>
      <c r="H514" s="39"/>
      <c r="I514" s="182"/>
      <c r="J514" s="39"/>
      <c r="K514" s="39"/>
      <c r="L514" s="40"/>
      <c r="M514" s="183"/>
      <c r="N514" s="184"/>
      <c r="O514" s="73"/>
      <c r="P514" s="73"/>
      <c r="Q514" s="73"/>
      <c r="R514" s="73"/>
      <c r="S514" s="73"/>
      <c r="T514" s="74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T514" s="20" t="s">
        <v>152</v>
      </c>
      <c r="AU514" s="20" t="s">
        <v>82</v>
      </c>
    </row>
    <row r="515" spans="1:65" s="2" customFormat="1" ht="24.15" customHeight="1">
      <c r="A515" s="39"/>
      <c r="B515" s="166"/>
      <c r="C515" s="167" t="s">
        <v>693</v>
      </c>
      <c r="D515" s="167" t="s">
        <v>145</v>
      </c>
      <c r="E515" s="168" t="s">
        <v>694</v>
      </c>
      <c r="F515" s="169" t="s">
        <v>695</v>
      </c>
      <c r="G515" s="170" t="s">
        <v>148</v>
      </c>
      <c r="H515" s="171">
        <v>30</v>
      </c>
      <c r="I515" s="172"/>
      <c r="J515" s="173">
        <f>ROUND(I515*H515,2)</f>
        <v>0</v>
      </c>
      <c r="K515" s="169" t="s">
        <v>149</v>
      </c>
      <c r="L515" s="40"/>
      <c r="M515" s="174" t="s">
        <v>3</v>
      </c>
      <c r="N515" s="175" t="s">
        <v>43</v>
      </c>
      <c r="O515" s="73"/>
      <c r="P515" s="176">
        <f>O515*H515</f>
        <v>0</v>
      </c>
      <c r="Q515" s="176">
        <v>0.00013</v>
      </c>
      <c r="R515" s="176">
        <f>Q515*H515</f>
        <v>0.0039</v>
      </c>
      <c r="S515" s="176">
        <v>0</v>
      </c>
      <c r="T515" s="177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178" t="s">
        <v>150</v>
      </c>
      <c r="AT515" s="178" t="s">
        <v>145</v>
      </c>
      <c r="AU515" s="178" t="s">
        <v>82</v>
      </c>
      <c r="AY515" s="20" t="s">
        <v>143</v>
      </c>
      <c r="BE515" s="179">
        <f>IF(N515="základní",J515,0)</f>
        <v>0</v>
      </c>
      <c r="BF515" s="179">
        <f>IF(N515="snížená",J515,0)</f>
        <v>0</v>
      </c>
      <c r="BG515" s="179">
        <f>IF(N515="zákl. přenesená",J515,0)</f>
        <v>0</v>
      </c>
      <c r="BH515" s="179">
        <f>IF(N515="sníž. přenesená",J515,0)</f>
        <v>0</v>
      </c>
      <c r="BI515" s="179">
        <f>IF(N515="nulová",J515,0)</f>
        <v>0</v>
      </c>
      <c r="BJ515" s="20" t="s">
        <v>80</v>
      </c>
      <c r="BK515" s="179">
        <f>ROUND(I515*H515,2)</f>
        <v>0</v>
      </c>
      <c r="BL515" s="20" t="s">
        <v>150</v>
      </c>
      <c r="BM515" s="178" t="s">
        <v>696</v>
      </c>
    </row>
    <row r="516" spans="1:47" s="2" customFormat="1" ht="12">
      <c r="A516" s="39"/>
      <c r="B516" s="40"/>
      <c r="C516" s="39"/>
      <c r="D516" s="180" t="s">
        <v>152</v>
      </c>
      <c r="E516" s="39"/>
      <c r="F516" s="181" t="s">
        <v>697</v>
      </c>
      <c r="G516" s="39"/>
      <c r="H516" s="39"/>
      <c r="I516" s="182"/>
      <c r="J516" s="39"/>
      <c r="K516" s="39"/>
      <c r="L516" s="40"/>
      <c r="M516" s="183"/>
      <c r="N516" s="184"/>
      <c r="O516" s="73"/>
      <c r="P516" s="73"/>
      <c r="Q516" s="73"/>
      <c r="R516" s="73"/>
      <c r="S516" s="73"/>
      <c r="T516" s="74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T516" s="20" t="s">
        <v>152</v>
      </c>
      <c r="AU516" s="20" t="s">
        <v>82</v>
      </c>
    </row>
    <row r="517" spans="1:51" s="14" customFormat="1" ht="12">
      <c r="A517" s="14"/>
      <c r="B517" s="193"/>
      <c r="C517" s="14"/>
      <c r="D517" s="186" t="s">
        <v>154</v>
      </c>
      <c r="E517" s="194" t="s">
        <v>3</v>
      </c>
      <c r="F517" s="195" t="s">
        <v>698</v>
      </c>
      <c r="G517" s="14"/>
      <c r="H517" s="196">
        <v>150</v>
      </c>
      <c r="I517" s="197"/>
      <c r="J517" s="14"/>
      <c r="K517" s="14"/>
      <c r="L517" s="193"/>
      <c r="M517" s="198"/>
      <c r="N517" s="199"/>
      <c r="O517" s="199"/>
      <c r="P517" s="199"/>
      <c r="Q517" s="199"/>
      <c r="R517" s="199"/>
      <c r="S517" s="199"/>
      <c r="T517" s="200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194" t="s">
        <v>154</v>
      </c>
      <c r="AU517" s="194" t="s">
        <v>82</v>
      </c>
      <c r="AV517" s="14" t="s">
        <v>82</v>
      </c>
      <c r="AW517" s="14" t="s">
        <v>33</v>
      </c>
      <c r="AX517" s="14" t="s">
        <v>72</v>
      </c>
      <c r="AY517" s="194" t="s">
        <v>143</v>
      </c>
    </row>
    <row r="518" spans="1:51" s="14" customFormat="1" ht="12">
      <c r="A518" s="14"/>
      <c r="B518" s="193"/>
      <c r="C518" s="14"/>
      <c r="D518" s="186" t="s">
        <v>154</v>
      </c>
      <c r="E518" s="194" t="s">
        <v>3</v>
      </c>
      <c r="F518" s="195" t="s">
        <v>699</v>
      </c>
      <c r="G518" s="14"/>
      <c r="H518" s="196">
        <v>30</v>
      </c>
      <c r="I518" s="197"/>
      <c r="J518" s="14"/>
      <c r="K518" s="14"/>
      <c r="L518" s="193"/>
      <c r="M518" s="198"/>
      <c r="N518" s="199"/>
      <c r="O518" s="199"/>
      <c r="P518" s="199"/>
      <c r="Q518" s="199"/>
      <c r="R518" s="199"/>
      <c r="S518" s="199"/>
      <c r="T518" s="200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194" t="s">
        <v>154</v>
      </c>
      <c r="AU518" s="194" t="s">
        <v>82</v>
      </c>
      <c r="AV518" s="14" t="s">
        <v>82</v>
      </c>
      <c r="AW518" s="14" t="s">
        <v>33</v>
      </c>
      <c r="AX518" s="14" t="s">
        <v>80</v>
      </c>
      <c r="AY518" s="194" t="s">
        <v>143</v>
      </c>
    </row>
    <row r="519" spans="1:65" s="2" customFormat="1" ht="24.15" customHeight="1">
      <c r="A519" s="39"/>
      <c r="B519" s="166"/>
      <c r="C519" s="167" t="s">
        <v>700</v>
      </c>
      <c r="D519" s="167" t="s">
        <v>145</v>
      </c>
      <c r="E519" s="168" t="s">
        <v>701</v>
      </c>
      <c r="F519" s="169" t="s">
        <v>702</v>
      </c>
      <c r="G519" s="170" t="s">
        <v>148</v>
      </c>
      <c r="H519" s="171">
        <v>40</v>
      </c>
      <c r="I519" s="172"/>
      <c r="J519" s="173">
        <f>ROUND(I519*H519,2)</f>
        <v>0</v>
      </c>
      <c r="K519" s="169" t="s">
        <v>149</v>
      </c>
      <c r="L519" s="40"/>
      <c r="M519" s="174" t="s">
        <v>3</v>
      </c>
      <c r="N519" s="175" t="s">
        <v>43</v>
      </c>
      <c r="O519" s="73"/>
      <c r="P519" s="176">
        <f>O519*H519</f>
        <v>0</v>
      </c>
      <c r="Q519" s="176">
        <v>0.00021</v>
      </c>
      <c r="R519" s="176">
        <f>Q519*H519</f>
        <v>0.008400000000000001</v>
      </c>
      <c r="S519" s="176">
        <v>0</v>
      </c>
      <c r="T519" s="177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178" t="s">
        <v>150</v>
      </c>
      <c r="AT519" s="178" t="s">
        <v>145</v>
      </c>
      <c r="AU519" s="178" t="s">
        <v>82</v>
      </c>
      <c r="AY519" s="20" t="s">
        <v>143</v>
      </c>
      <c r="BE519" s="179">
        <f>IF(N519="základní",J519,0)</f>
        <v>0</v>
      </c>
      <c r="BF519" s="179">
        <f>IF(N519="snížená",J519,0)</f>
        <v>0</v>
      </c>
      <c r="BG519" s="179">
        <f>IF(N519="zákl. přenesená",J519,0)</f>
        <v>0</v>
      </c>
      <c r="BH519" s="179">
        <f>IF(N519="sníž. přenesená",J519,0)</f>
        <v>0</v>
      </c>
      <c r="BI519" s="179">
        <f>IF(N519="nulová",J519,0)</f>
        <v>0</v>
      </c>
      <c r="BJ519" s="20" t="s">
        <v>80</v>
      </c>
      <c r="BK519" s="179">
        <f>ROUND(I519*H519,2)</f>
        <v>0</v>
      </c>
      <c r="BL519" s="20" t="s">
        <v>150</v>
      </c>
      <c r="BM519" s="178" t="s">
        <v>703</v>
      </c>
    </row>
    <row r="520" spans="1:47" s="2" customFormat="1" ht="12">
      <c r="A520" s="39"/>
      <c r="B520" s="40"/>
      <c r="C520" s="39"/>
      <c r="D520" s="180" t="s">
        <v>152</v>
      </c>
      <c r="E520" s="39"/>
      <c r="F520" s="181" t="s">
        <v>704</v>
      </c>
      <c r="G520" s="39"/>
      <c r="H520" s="39"/>
      <c r="I520" s="182"/>
      <c r="J520" s="39"/>
      <c r="K520" s="39"/>
      <c r="L520" s="40"/>
      <c r="M520" s="183"/>
      <c r="N520" s="184"/>
      <c r="O520" s="73"/>
      <c r="P520" s="73"/>
      <c r="Q520" s="73"/>
      <c r="R520" s="73"/>
      <c r="S520" s="73"/>
      <c r="T520" s="74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T520" s="20" t="s">
        <v>152</v>
      </c>
      <c r="AU520" s="20" t="s">
        <v>82</v>
      </c>
    </row>
    <row r="521" spans="1:51" s="14" customFormat="1" ht="12">
      <c r="A521" s="14"/>
      <c r="B521" s="193"/>
      <c r="C521" s="14"/>
      <c r="D521" s="186" t="s">
        <v>154</v>
      </c>
      <c r="E521" s="194" t="s">
        <v>3</v>
      </c>
      <c r="F521" s="195" t="s">
        <v>705</v>
      </c>
      <c r="G521" s="14"/>
      <c r="H521" s="196">
        <v>40</v>
      </c>
      <c r="I521" s="197"/>
      <c r="J521" s="14"/>
      <c r="K521" s="14"/>
      <c r="L521" s="193"/>
      <c r="M521" s="198"/>
      <c r="N521" s="199"/>
      <c r="O521" s="199"/>
      <c r="P521" s="199"/>
      <c r="Q521" s="199"/>
      <c r="R521" s="199"/>
      <c r="S521" s="199"/>
      <c r="T521" s="200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194" t="s">
        <v>154</v>
      </c>
      <c r="AU521" s="194" t="s">
        <v>82</v>
      </c>
      <c r="AV521" s="14" t="s">
        <v>82</v>
      </c>
      <c r="AW521" s="14" t="s">
        <v>33</v>
      </c>
      <c r="AX521" s="14" t="s">
        <v>80</v>
      </c>
      <c r="AY521" s="194" t="s">
        <v>143</v>
      </c>
    </row>
    <row r="522" spans="1:65" s="2" customFormat="1" ht="24.15" customHeight="1">
      <c r="A522" s="39"/>
      <c r="B522" s="166"/>
      <c r="C522" s="167" t="s">
        <v>706</v>
      </c>
      <c r="D522" s="167" t="s">
        <v>145</v>
      </c>
      <c r="E522" s="168" t="s">
        <v>707</v>
      </c>
      <c r="F522" s="169" t="s">
        <v>708</v>
      </c>
      <c r="G522" s="170" t="s">
        <v>148</v>
      </c>
      <c r="H522" s="171">
        <v>1212.68</v>
      </c>
      <c r="I522" s="172"/>
      <c r="J522" s="173">
        <f>ROUND(I522*H522,2)</f>
        <v>0</v>
      </c>
      <c r="K522" s="169" t="s">
        <v>149</v>
      </c>
      <c r="L522" s="40"/>
      <c r="M522" s="174" t="s">
        <v>3</v>
      </c>
      <c r="N522" s="175" t="s">
        <v>43</v>
      </c>
      <c r="O522" s="73"/>
      <c r="P522" s="176">
        <f>O522*H522</f>
        <v>0</v>
      </c>
      <c r="Q522" s="176">
        <v>4E-05</v>
      </c>
      <c r="R522" s="176">
        <f>Q522*H522</f>
        <v>0.04850720000000001</v>
      </c>
      <c r="S522" s="176">
        <v>0</v>
      </c>
      <c r="T522" s="177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178" t="s">
        <v>150</v>
      </c>
      <c r="AT522" s="178" t="s">
        <v>145</v>
      </c>
      <c r="AU522" s="178" t="s">
        <v>82</v>
      </c>
      <c r="AY522" s="20" t="s">
        <v>143</v>
      </c>
      <c r="BE522" s="179">
        <f>IF(N522="základní",J522,0)</f>
        <v>0</v>
      </c>
      <c r="BF522" s="179">
        <f>IF(N522="snížená",J522,0)</f>
        <v>0</v>
      </c>
      <c r="BG522" s="179">
        <f>IF(N522="zákl. přenesená",J522,0)</f>
        <v>0</v>
      </c>
      <c r="BH522" s="179">
        <f>IF(N522="sníž. přenesená",J522,0)</f>
        <v>0</v>
      </c>
      <c r="BI522" s="179">
        <f>IF(N522="nulová",J522,0)</f>
        <v>0</v>
      </c>
      <c r="BJ522" s="20" t="s">
        <v>80</v>
      </c>
      <c r="BK522" s="179">
        <f>ROUND(I522*H522,2)</f>
        <v>0</v>
      </c>
      <c r="BL522" s="20" t="s">
        <v>150</v>
      </c>
      <c r="BM522" s="178" t="s">
        <v>709</v>
      </c>
    </row>
    <row r="523" spans="1:47" s="2" customFormat="1" ht="12">
      <c r="A523" s="39"/>
      <c r="B523" s="40"/>
      <c r="C523" s="39"/>
      <c r="D523" s="180" t="s">
        <v>152</v>
      </c>
      <c r="E523" s="39"/>
      <c r="F523" s="181" t="s">
        <v>710</v>
      </c>
      <c r="G523" s="39"/>
      <c r="H523" s="39"/>
      <c r="I523" s="182"/>
      <c r="J523" s="39"/>
      <c r="K523" s="39"/>
      <c r="L523" s="40"/>
      <c r="M523" s="183"/>
      <c r="N523" s="184"/>
      <c r="O523" s="73"/>
      <c r="P523" s="73"/>
      <c r="Q523" s="73"/>
      <c r="R523" s="73"/>
      <c r="S523" s="73"/>
      <c r="T523" s="74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20" t="s">
        <v>152</v>
      </c>
      <c r="AU523" s="20" t="s">
        <v>82</v>
      </c>
    </row>
    <row r="524" spans="1:51" s="14" customFormat="1" ht="12">
      <c r="A524" s="14"/>
      <c r="B524" s="193"/>
      <c r="C524" s="14"/>
      <c r="D524" s="186" t="s">
        <v>154</v>
      </c>
      <c r="E524" s="194" t="s">
        <v>3</v>
      </c>
      <c r="F524" s="195" t="s">
        <v>711</v>
      </c>
      <c r="G524" s="14"/>
      <c r="H524" s="196">
        <v>1212.68</v>
      </c>
      <c r="I524" s="197"/>
      <c r="J524" s="14"/>
      <c r="K524" s="14"/>
      <c r="L524" s="193"/>
      <c r="M524" s="198"/>
      <c r="N524" s="199"/>
      <c r="O524" s="199"/>
      <c r="P524" s="199"/>
      <c r="Q524" s="199"/>
      <c r="R524" s="199"/>
      <c r="S524" s="199"/>
      <c r="T524" s="200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194" t="s">
        <v>154</v>
      </c>
      <c r="AU524" s="194" t="s">
        <v>82</v>
      </c>
      <c r="AV524" s="14" t="s">
        <v>82</v>
      </c>
      <c r="AW524" s="14" t="s">
        <v>33</v>
      </c>
      <c r="AX524" s="14" t="s">
        <v>80</v>
      </c>
      <c r="AY524" s="194" t="s">
        <v>143</v>
      </c>
    </row>
    <row r="525" spans="1:65" s="2" customFormat="1" ht="24.15" customHeight="1">
      <c r="A525" s="39"/>
      <c r="B525" s="166"/>
      <c r="C525" s="167" t="s">
        <v>712</v>
      </c>
      <c r="D525" s="167" t="s">
        <v>145</v>
      </c>
      <c r="E525" s="168" t="s">
        <v>713</v>
      </c>
      <c r="F525" s="169" t="s">
        <v>714</v>
      </c>
      <c r="G525" s="170" t="s">
        <v>204</v>
      </c>
      <c r="H525" s="171">
        <v>1</v>
      </c>
      <c r="I525" s="172"/>
      <c r="J525" s="173">
        <f>ROUND(I525*H525,2)</f>
        <v>0</v>
      </c>
      <c r="K525" s="169" t="s">
        <v>149</v>
      </c>
      <c r="L525" s="40"/>
      <c r="M525" s="174" t="s">
        <v>3</v>
      </c>
      <c r="N525" s="175" t="s">
        <v>43</v>
      </c>
      <c r="O525" s="73"/>
      <c r="P525" s="176">
        <f>O525*H525</f>
        <v>0</v>
      </c>
      <c r="Q525" s="176">
        <v>0.04597</v>
      </c>
      <c r="R525" s="176">
        <f>Q525*H525</f>
        <v>0.04597</v>
      </c>
      <c r="S525" s="176">
        <v>0</v>
      </c>
      <c r="T525" s="177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178" t="s">
        <v>150</v>
      </c>
      <c r="AT525" s="178" t="s">
        <v>145</v>
      </c>
      <c r="AU525" s="178" t="s">
        <v>82</v>
      </c>
      <c r="AY525" s="20" t="s">
        <v>143</v>
      </c>
      <c r="BE525" s="179">
        <f>IF(N525="základní",J525,0)</f>
        <v>0</v>
      </c>
      <c r="BF525" s="179">
        <f>IF(N525="snížená",J525,0)</f>
        <v>0</v>
      </c>
      <c r="BG525" s="179">
        <f>IF(N525="zákl. přenesená",J525,0)</f>
        <v>0</v>
      </c>
      <c r="BH525" s="179">
        <f>IF(N525="sníž. přenesená",J525,0)</f>
        <v>0</v>
      </c>
      <c r="BI525" s="179">
        <f>IF(N525="nulová",J525,0)</f>
        <v>0</v>
      </c>
      <c r="BJ525" s="20" t="s">
        <v>80</v>
      </c>
      <c r="BK525" s="179">
        <f>ROUND(I525*H525,2)</f>
        <v>0</v>
      </c>
      <c r="BL525" s="20" t="s">
        <v>150</v>
      </c>
      <c r="BM525" s="178" t="s">
        <v>715</v>
      </c>
    </row>
    <row r="526" spans="1:47" s="2" customFormat="1" ht="12">
      <c r="A526" s="39"/>
      <c r="B526" s="40"/>
      <c r="C526" s="39"/>
      <c r="D526" s="180" t="s">
        <v>152</v>
      </c>
      <c r="E526" s="39"/>
      <c r="F526" s="181" t="s">
        <v>716</v>
      </c>
      <c r="G526" s="39"/>
      <c r="H526" s="39"/>
      <c r="I526" s="182"/>
      <c r="J526" s="39"/>
      <c r="K526" s="39"/>
      <c r="L526" s="40"/>
      <c r="M526" s="183"/>
      <c r="N526" s="184"/>
      <c r="O526" s="73"/>
      <c r="P526" s="73"/>
      <c r="Q526" s="73"/>
      <c r="R526" s="73"/>
      <c r="S526" s="73"/>
      <c r="T526" s="74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T526" s="20" t="s">
        <v>152</v>
      </c>
      <c r="AU526" s="20" t="s">
        <v>82</v>
      </c>
    </row>
    <row r="527" spans="1:51" s="13" customFormat="1" ht="12">
      <c r="A527" s="13"/>
      <c r="B527" s="185"/>
      <c r="C527" s="13"/>
      <c r="D527" s="186" t="s">
        <v>154</v>
      </c>
      <c r="E527" s="187" t="s">
        <v>3</v>
      </c>
      <c r="F527" s="188" t="s">
        <v>717</v>
      </c>
      <c r="G527" s="13"/>
      <c r="H527" s="187" t="s">
        <v>3</v>
      </c>
      <c r="I527" s="189"/>
      <c r="J527" s="13"/>
      <c r="K527" s="13"/>
      <c r="L527" s="185"/>
      <c r="M527" s="190"/>
      <c r="N527" s="191"/>
      <c r="O527" s="191"/>
      <c r="P527" s="191"/>
      <c r="Q527" s="191"/>
      <c r="R527" s="191"/>
      <c r="S527" s="191"/>
      <c r="T527" s="192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187" t="s">
        <v>154</v>
      </c>
      <c r="AU527" s="187" t="s">
        <v>82</v>
      </c>
      <c r="AV527" s="13" t="s">
        <v>80</v>
      </c>
      <c r="AW527" s="13" t="s">
        <v>33</v>
      </c>
      <c r="AX527" s="13" t="s">
        <v>72</v>
      </c>
      <c r="AY527" s="187" t="s">
        <v>143</v>
      </c>
    </row>
    <row r="528" spans="1:51" s="14" customFormat="1" ht="12">
      <c r="A528" s="14"/>
      <c r="B528" s="193"/>
      <c r="C528" s="14"/>
      <c r="D528" s="186" t="s">
        <v>154</v>
      </c>
      <c r="E528" s="194" t="s">
        <v>3</v>
      </c>
      <c r="F528" s="195" t="s">
        <v>80</v>
      </c>
      <c r="G528" s="14"/>
      <c r="H528" s="196">
        <v>1</v>
      </c>
      <c r="I528" s="197"/>
      <c r="J528" s="14"/>
      <c r="K528" s="14"/>
      <c r="L528" s="193"/>
      <c r="M528" s="198"/>
      <c r="N528" s="199"/>
      <c r="O528" s="199"/>
      <c r="P528" s="199"/>
      <c r="Q528" s="199"/>
      <c r="R528" s="199"/>
      <c r="S528" s="199"/>
      <c r="T528" s="200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194" t="s">
        <v>154</v>
      </c>
      <c r="AU528" s="194" t="s">
        <v>82</v>
      </c>
      <c r="AV528" s="14" t="s">
        <v>82</v>
      </c>
      <c r="AW528" s="14" t="s">
        <v>33</v>
      </c>
      <c r="AX528" s="14" t="s">
        <v>80</v>
      </c>
      <c r="AY528" s="194" t="s">
        <v>143</v>
      </c>
    </row>
    <row r="529" spans="1:65" s="2" customFormat="1" ht="16.5" customHeight="1">
      <c r="A529" s="39"/>
      <c r="B529" s="166"/>
      <c r="C529" s="217" t="s">
        <v>718</v>
      </c>
      <c r="D529" s="217" t="s">
        <v>345</v>
      </c>
      <c r="E529" s="218" t="s">
        <v>719</v>
      </c>
      <c r="F529" s="219" t="s">
        <v>720</v>
      </c>
      <c r="G529" s="220" t="s">
        <v>721</v>
      </c>
      <c r="H529" s="221">
        <v>1</v>
      </c>
      <c r="I529" s="222"/>
      <c r="J529" s="223">
        <f>ROUND(I529*H529,2)</f>
        <v>0</v>
      </c>
      <c r="K529" s="219" t="s">
        <v>3</v>
      </c>
      <c r="L529" s="224"/>
      <c r="M529" s="225" t="s">
        <v>3</v>
      </c>
      <c r="N529" s="226" t="s">
        <v>43</v>
      </c>
      <c r="O529" s="73"/>
      <c r="P529" s="176">
        <f>O529*H529</f>
        <v>0</v>
      </c>
      <c r="Q529" s="176">
        <v>0</v>
      </c>
      <c r="R529" s="176">
        <f>Q529*H529</f>
        <v>0</v>
      </c>
      <c r="S529" s="176">
        <v>0</v>
      </c>
      <c r="T529" s="177">
        <f>S529*H529</f>
        <v>0</v>
      </c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R529" s="178" t="s">
        <v>201</v>
      </c>
      <c r="AT529" s="178" t="s">
        <v>345</v>
      </c>
      <c r="AU529" s="178" t="s">
        <v>82</v>
      </c>
      <c r="AY529" s="20" t="s">
        <v>143</v>
      </c>
      <c r="BE529" s="179">
        <f>IF(N529="základní",J529,0)</f>
        <v>0</v>
      </c>
      <c r="BF529" s="179">
        <f>IF(N529="snížená",J529,0)</f>
        <v>0</v>
      </c>
      <c r="BG529" s="179">
        <f>IF(N529="zákl. přenesená",J529,0)</f>
        <v>0</v>
      </c>
      <c r="BH529" s="179">
        <f>IF(N529="sníž. přenesená",J529,0)</f>
        <v>0</v>
      </c>
      <c r="BI529" s="179">
        <f>IF(N529="nulová",J529,0)</f>
        <v>0</v>
      </c>
      <c r="BJ529" s="20" t="s">
        <v>80</v>
      </c>
      <c r="BK529" s="179">
        <f>ROUND(I529*H529,2)</f>
        <v>0</v>
      </c>
      <c r="BL529" s="20" t="s">
        <v>150</v>
      </c>
      <c r="BM529" s="178" t="s">
        <v>722</v>
      </c>
    </row>
    <row r="530" spans="1:65" s="2" customFormat="1" ht="16.5" customHeight="1">
      <c r="A530" s="39"/>
      <c r="B530" s="166"/>
      <c r="C530" s="167" t="s">
        <v>723</v>
      </c>
      <c r="D530" s="167" t="s">
        <v>145</v>
      </c>
      <c r="E530" s="168" t="s">
        <v>724</v>
      </c>
      <c r="F530" s="169" t="s">
        <v>725</v>
      </c>
      <c r="G530" s="170" t="s">
        <v>227</v>
      </c>
      <c r="H530" s="171">
        <v>20.4</v>
      </c>
      <c r="I530" s="172"/>
      <c r="J530" s="173">
        <f>ROUND(I530*H530,2)</f>
        <v>0</v>
      </c>
      <c r="K530" s="169" t="s">
        <v>149</v>
      </c>
      <c r="L530" s="40"/>
      <c r="M530" s="174" t="s">
        <v>3</v>
      </c>
      <c r="N530" s="175" t="s">
        <v>43</v>
      </c>
      <c r="O530" s="73"/>
      <c r="P530" s="176">
        <f>O530*H530</f>
        <v>0</v>
      </c>
      <c r="Q530" s="176">
        <v>0</v>
      </c>
      <c r="R530" s="176">
        <f>Q530*H530</f>
        <v>0</v>
      </c>
      <c r="S530" s="176">
        <v>0.07</v>
      </c>
      <c r="T530" s="177">
        <f>S530*H530</f>
        <v>1.428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178" t="s">
        <v>150</v>
      </c>
      <c r="AT530" s="178" t="s">
        <v>145</v>
      </c>
      <c r="AU530" s="178" t="s">
        <v>82</v>
      </c>
      <c r="AY530" s="20" t="s">
        <v>143</v>
      </c>
      <c r="BE530" s="179">
        <f>IF(N530="základní",J530,0)</f>
        <v>0</v>
      </c>
      <c r="BF530" s="179">
        <f>IF(N530="snížená",J530,0)</f>
        <v>0</v>
      </c>
      <c r="BG530" s="179">
        <f>IF(N530="zákl. přenesená",J530,0)</f>
        <v>0</v>
      </c>
      <c r="BH530" s="179">
        <f>IF(N530="sníž. přenesená",J530,0)</f>
        <v>0</v>
      </c>
      <c r="BI530" s="179">
        <f>IF(N530="nulová",J530,0)</f>
        <v>0</v>
      </c>
      <c r="BJ530" s="20" t="s">
        <v>80</v>
      </c>
      <c r="BK530" s="179">
        <f>ROUND(I530*H530,2)</f>
        <v>0</v>
      </c>
      <c r="BL530" s="20" t="s">
        <v>150</v>
      </c>
      <c r="BM530" s="178" t="s">
        <v>726</v>
      </c>
    </row>
    <row r="531" spans="1:47" s="2" customFormat="1" ht="12">
      <c r="A531" s="39"/>
      <c r="B531" s="40"/>
      <c r="C531" s="39"/>
      <c r="D531" s="180" t="s">
        <v>152</v>
      </c>
      <c r="E531" s="39"/>
      <c r="F531" s="181" t="s">
        <v>727</v>
      </c>
      <c r="G531" s="39"/>
      <c r="H531" s="39"/>
      <c r="I531" s="182"/>
      <c r="J531" s="39"/>
      <c r="K531" s="39"/>
      <c r="L531" s="40"/>
      <c r="M531" s="183"/>
      <c r="N531" s="184"/>
      <c r="O531" s="73"/>
      <c r="P531" s="73"/>
      <c r="Q531" s="73"/>
      <c r="R531" s="73"/>
      <c r="S531" s="73"/>
      <c r="T531" s="74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T531" s="20" t="s">
        <v>152</v>
      </c>
      <c r="AU531" s="20" t="s">
        <v>82</v>
      </c>
    </row>
    <row r="532" spans="1:51" s="13" customFormat="1" ht="12">
      <c r="A532" s="13"/>
      <c r="B532" s="185"/>
      <c r="C532" s="13"/>
      <c r="D532" s="186" t="s">
        <v>154</v>
      </c>
      <c r="E532" s="187" t="s">
        <v>3</v>
      </c>
      <c r="F532" s="188" t="s">
        <v>728</v>
      </c>
      <c r="G532" s="13"/>
      <c r="H532" s="187" t="s">
        <v>3</v>
      </c>
      <c r="I532" s="189"/>
      <c r="J532" s="13"/>
      <c r="K532" s="13"/>
      <c r="L532" s="185"/>
      <c r="M532" s="190"/>
      <c r="N532" s="191"/>
      <c r="O532" s="191"/>
      <c r="P532" s="191"/>
      <c r="Q532" s="191"/>
      <c r="R532" s="191"/>
      <c r="S532" s="191"/>
      <c r="T532" s="192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187" t="s">
        <v>154</v>
      </c>
      <c r="AU532" s="187" t="s">
        <v>82</v>
      </c>
      <c r="AV532" s="13" t="s">
        <v>80</v>
      </c>
      <c r="AW532" s="13" t="s">
        <v>33</v>
      </c>
      <c r="AX532" s="13" t="s">
        <v>72</v>
      </c>
      <c r="AY532" s="187" t="s">
        <v>143</v>
      </c>
    </row>
    <row r="533" spans="1:51" s="14" customFormat="1" ht="12">
      <c r="A533" s="14"/>
      <c r="B533" s="193"/>
      <c r="C533" s="14"/>
      <c r="D533" s="186" t="s">
        <v>154</v>
      </c>
      <c r="E533" s="194" t="s">
        <v>3</v>
      </c>
      <c r="F533" s="195" t="s">
        <v>729</v>
      </c>
      <c r="G533" s="14"/>
      <c r="H533" s="196">
        <v>3.6</v>
      </c>
      <c r="I533" s="197"/>
      <c r="J533" s="14"/>
      <c r="K533" s="14"/>
      <c r="L533" s="193"/>
      <c r="M533" s="198"/>
      <c r="N533" s="199"/>
      <c r="O533" s="199"/>
      <c r="P533" s="199"/>
      <c r="Q533" s="199"/>
      <c r="R533" s="199"/>
      <c r="S533" s="199"/>
      <c r="T533" s="200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194" t="s">
        <v>154</v>
      </c>
      <c r="AU533" s="194" t="s">
        <v>82</v>
      </c>
      <c r="AV533" s="14" t="s">
        <v>82</v>
      </c>
      <c r="AW533" s="14" t="s">
        <v>33</v>
      </c>
      <c r="AX533" s="14" t="s">
        <v>72</v>
      </c>
      <c r="AY533" s="194" t="s">
        <v>143</v>
      </c>
    </row>
    <row r="534" spans="1:51" s="13" customFormat="1" ht="12">
      <c r="A534" s="13"/>
      <c r="B534" s="185"/>
      <c r="C534" s="13"/>
      <c r="D534" s="186" t="s">
        <v>154</v>
      </c>
      <c r="E534" s="187" t="s">
        <v>3</v>
      </c>
      <c r="F534" s="188" t="s">
        <v>730</v>
      </c>
      <c r="G534" s="13"/>
      <c r="H534" s="187" t="s">
        <v>3</v>
      </c>
      <c r="I534" s="189"/>
      <c r="J534" s="13"/>
      <c r="K534" s="13"/>
      <c r="L534" s="185"/>
      <c r="M534" s="190"/>
      <c r="N534" s="191"/>
      <c r="O534" s="191"/>
      <c r="P534" s="191"/>
      <c r="Q534" s="191"/>
      <c r="R534" s="191"/>
      <c r="S534" s="191"/>
      <c r="T534" s="192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187" t="s">
        <v>154</v>
      </c>
      <c r="AU534" s="187" t="s">
        <v>82</v>
      </c>
      <c r="AV534" s="13" t="s">
        <v>80</v>
      </c>
      <c r="AW534" s="13" t="s">
        <v>33</v>
      </c>
      <c r="AX534" s="13" t="s">
        <v>72</v>
      </c>
      <c r="AY534" s="187" t="s">
        <v>143</v>
      </c>
    </row>
    <row r="535" spans="1:51" s="14" customFormat="1" ht="12">
      <c r="A535" s="14"/>
      <c r="B535" s="193"/>
      <c r="C535" s="14"/>
      <c r="D535" s="186" t="s">
        <v>154</v>
      </c>
      <c r="E535" s="194" t="s">
        <v>3</v>
      </c>
      <c r="F535" s="195" t="s">
        <v>731</v>
      </c>
      <c r="G535" s="14"/>
      <c r="H535" s="196">
        <v>6</v>
      </c>
      <c r="I535" s="197"/>
      <c r="J535" s="14"/>
      <c r="K535" s="14"/>
      <c r="L535" s="193"/>
      <c r="M535" s="198"/>
      <c r="N535" s="199"/>
      <c r="O535" s="199"/>
      <c r="P535" s="199"/>
      <c r="Q535" s="199"/>
      <c r="R535" s="199"/>
      <c r="S535" s="199"/>
      <c r="T535" s="200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194" t="s">
        <v>154</v>
      </c>
      <c r="AU535" s="194" t="s">
        <v>82</v>
      </c>
      <c r="AV535" s="14" t="s">
        <v>82</v>
      </c>
      <c r="AW535" s="14" t="s">
        <v>33</v>
      </c>
      <c r="AX535" s="14" t="s">
        <v>72</v>
      </c>
      <c r="AY535" s="194" t="s">
        <v>143</v>
      </c>
    </row>
    <row r="536" spans="1:51" s="14" customFormat="1" ht="12">
      <c r="A536" s="14"/>
      <c r="B536" s="193"/>
      <c r="C536" s="14"/>
      <c r="D536" s="186" t="s">
        <v>154</v>
      </c>
      <c r="E536" s="194" t="s">
        <v>3</v>
      </c>
      <c r="F536" s="195" t="s">
        <v>732</v>
      </c>
      <c r="G536" s="14"/>
      <c r="H536" s="196">
        <v>4.8</v>
      </c>
      <c r="I536" s="197"/>
      <c r="J536" s="14"/>
      <c r="K536" s="14"/>
      <c r="L536" s="193"/>
      <c r="M536" s="198"/>
      <c r="N536" s="199"/>
      <c r="O536" s="199"/>
      <c r="P536" s="199"/>
      <c r="Q536" s="199"/>
      <c r="R536" s="199"/>
      <c r="S536" s="199"/>
      <c r="T536" s="200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194" t="s">
        <v>154</v>
      </c>
      <c r="AU536" s="194" t="s">
        <v>82</v>
      </c>
      <c r="AV536" s="14" t="s">
        <v>82</v>
      </c>
      <c r="AW536" s="14" t="s">
        <v>33</v>
      </c>
      <c r="AX536" s="14" t="s">
        <v>72</v>
      </c>
      <c r="AY536" s="194" t="s">
        <v>143</v>
      </c>
    </row>
    <row r="537" spans="1:51" s="13" customFormat="1" ht="12">
      <c r="A537" s="13"/>
      <c r="B537" s="185"/>
      <c r="C537" s="13"/>
      <c r="D537" s="186" t="s">
        <v>154</v>
      </c>
      <c r="E537" s="187" t="s">
        <v>3</v>
      </c>
      <c r="F537" s="188" t="s">
        <v>733</v>
      </c>
      <c r="G537" s="13"/>
      <c r="H537" s="187" t="s">
        <v>3</v>
      </c>
      <c r="I537" s="189"/>
      <c r="J537" s="13"/>
      <c r="K537" s="13"/>
      <c r="L537" s="185"/>
      <c r="M537" s="190"/>
      <c r="N537" s="191"/>
      <c r="O537" s="191"/>
      <c r="P537" s="191"/>
      <c r="Q537" s="191"/>
      <c r="R537" s="191"/>
      <c r="S537" s="191"/>
      <c r="T537" s="192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187" t="s">
        <v>154</v>
      </c>
      <c r="AU537" s="187" t="s">
        <v>82</v>
      </c>
      <c r="AV537" s="13" t="s">
        <v>80</v>
      </c>
      <c r="AW537" s="13" t="s">
        <v>33</v>
      </c>
      <c r="AX537" s="13" t="s">
        <v>72</v>
      </c>
      <c r="AY537" s="187" t="s">
        <v>143</v>
      </c>
    </row>
    <row r="538" spans="1:51" s="14" customFormat="1" ht="12">
      <c r="A538" s="14"/>
      <c r="B538" s="193"/>
      <c r="C538" s="14"/>
      <c r="D538" s="186" t="s">
        <v>154</v>
      </c>
      <c r="E538" s="194" t="s">
        <v>3</v>
      </c>
      <c r="F538" s="195" t="s">
        <v>731</v>
      </c>
      <c r="G538" s="14"/>
      <c r="H538" s="196">
        <v>6</v>
      </c>
      <c r="I538" s="197"/>
      <c r="J538" s="14"/>
      <c r="K538" s="14"/>
      <c r="L538" s="193"/>
      <c r="M538" s="198"/>
      <c r="N538" s="199"/>
      <c r="O538" s="199"/>
      <c r="P538" s="199"/>
      <c r="Q538" s="199"/>
      <c r="R538" s="199"/>
      <c r="S538" s="199"/>
      <c r="T538" s="200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194" t="s">
        <v>154</v>
      </c>
      <c r="AU538" s="194" t="s">
        <v>82</v>
      </c>
      <c r="AV538" s="14" t="s">
        <v>82</v>
      </c>
      <c r="AW538" s="14" t="s">
        <v>33</v>
      </c>
      <c r="AX538" s="14" t="s">
        <v>72</v>
      </c>
      <c r="AY538" s="194" t="s">
        <v>143</v>
      </c>
    </row>
    <row r="539" spans="1:51" s="15" customFormat="1" ht="12">
      <c r="A539" s="15"/>
      <c r="B539" s="201"/>
      <c r="C539" s="15"/>
      <c r="D539" s="186" t="s">
        <v>154</v>
      </c>
      <c r="E539" s="202" t="s">
        <v>3</v>
      </c>
      <c r="F539" s="203" t="s">
        <v>172</v>
      </c>
      <c r="G539" s="15"/>
      <c r="H539" s="204">
        <v>20.4</v>
      </c>
      <c r="I539" s="205"/>
      <c r="J539" s="15"/>
      <c r="K539" s="15"/>
      <c r="L539" s="201"/>
      <c r="M539" s="206"/>
      <c r="N539" s="207"/>
      <c r="O539" s="207"/>
      <c r="P539" s="207"/>
      <c r="Q539" s="207"/>
      <c r="R539" s="207"/>
      <c r="S539" s="207"/>
      <c r="T539" s="208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02" t="s">
        <v>154</v>
      </c>
      <c r="AU539" s="202" t="s">
        <v>82</v>
      </c>
      <c r="AV539" s="15" t="s">
        <v>150</v>
      </c>
      <c r="AW539" s="15" t="s">
        <v>33</v>
      </c>
      <c r="AX539" s="15" t="s">
        <v>80</v>
      </c>
      <c r="AY539" s="202" t="s">
        <v>143</v>
      </c>
    </row>
    <row r="540" spans="1:65" s="2" customFormat="1" ht="24.15" customHeight="1">
      <c r="A540" s="39"/>
      <c r="B540" s="166"/>
      <c r="C540" s="167" t="s">
        <v>734</v>
      </c>
      <c r="D540" s="167" t="s">
        <v>145</v>
      </c>
      <c r="E540" s="168" t="s">
        <v>735</v>
      </c>
      <c r="F540" s="169" t="s">
        <v>736</v>
      </c>
      <c r="G540" s="170" t="s">
        <v>148</v>
      </c>
      <c r="H540" s="171">
        <v>3.78</v>
      </c>
      <c r="I540" s="172"/>
      <c r="J540" s="173">
        <f>ROUND(I540*H540,2)</f>
        <v>0</v>
      </c>
      <c r="K540" s="169" t="s">
        <v>149</v>
      </c>
      <c r="L540" s="40"/>
      <c r="M540" s="174" t="s">
        <v>3</v>
      </c>
      <c r="N540" s="175" t="s">
        <v>43</v>
      </c>
      <c r="O540" s="73"/>
      <c r="P540" s="176">
        <f>O540*H540</f>
        <v>0</v>
      </c>
      <c r="Q540" s="176">
        <v>0</v>
      </c>
      <c r="R540" s="176">
        <f>Q540*H540</f>
        <v>0</v>
      </c>
      <c r="S540" s="176">
        <v>0.048</v>
      </c>
      <c r="T540" s="177">
        <f>S540*H540</f>
        <v>0.18144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178" t="s">
        <v>150</v>
      </c>
      <c r="AT540" s="178" t="s">
        <v>145</v>
      </c>
      <c r="AU540" s="178" t="s">
        <v>82</v>
      </c>
      <c r="AY540" s="20" t="s">
        <v>143</v>
      </c>
      <c r="BE540" s="179">
        <f>IF(N540="základní",J540,0)</f>
        <v>0</v>
      </c>
      <c r="BF540" s="179">
        <f>IF(N540="snížená",J540,0)</f>
        <v>0</v>
      </c>
      <c r="BG540" s="179">
        <f>IF(N540="zákl. přenesená",J540,0)</f>
        <v>0</v>
      </c>
      <c r="BH540" s="179">
        <f>IF(N540="sníž. přenesená",J540,0)</f>
        <v>0</v>
      </c>
      <c r="BI540" s="179">
        <f>IF(N540="nulová",J540,0)</f>
        <v>0</v>
      </c>
      <c r="BJ540" s="20" t="s">
        <v>80</v>
      </c>
      <c r="BK540" s="179">
        <f>ROUND(I540*H540,2)</f>
        <v>0</v>
      </c>
      <c r="BL540" s="20" t="s">
        <v>150</v>
      </c>
      <c r="BM540" s="178" t="s">
        <v>737</v>
      </c>
    </row>
    <row r="541" spans="1:47" s="2" customFormat="1" ht="12">
      <c r="A541" s="39"/>
      <c r="B541" s="40"/>
      <c r="C541" s="39"/>
      <c r="D541" s="180" t="s">
        <v>152</v>
      </c>
      <c r="E541" s="39"/>
      <c r="F541" s="181" t="s">
        <v>738</v>
      </c>
      <c r="G541" s="39"/>
      <c r="H541" s="39"/>
      <c r="I541" s="182"/>
      <c r="J541" s="39"/>
      <c r="K541" s="39"/>
      <c r="L541" s="40"/>
      <c r="M541" s="183"/>
      <c r="N541" s="184"/>
      <c r="O541" s="73"/>
      <c r="P541" s="73"/>
      <c r="Q541" s="73"/>
      <c r="R541" s="73"/>
      <c r="S541" s="73"/>
      <c r="T541" s="74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T541" s="20" t="s">
        <v>152</v>
      </c>
      <c r="AU541" s="20" t="s">
        <v>82</v>
      </c>
    </row>
    <row r="542" spans="1:51" s="14" customFormat="1" ht="12">
      <c r="A542" s="14"/>
      <c r="B542" s="193"/>
      <c r="C542" s="14"/>
      <c r="D542" s="186" t="s">
        <v>154</v>
      </c>
      <c r="E542" s="194" t="s">
        <v>3</v>
      </c>
      <c r="F542" s="195" t="s">
        <v>739</v>
      </c>
      <c r="G542" s="14"/>
      <c r="H542" s="196">
        <v>3.78</v>
      </c>
      <c r="I542" s="197"/>
      <c r="J542" s="14"/>
      <c r="K542" s="14"/>
      <c r="L542" s="193"/>
      <c r="M542" s="198"/>
      <c r="N542" s="199"/>
      <c r="O542" s="199"/>
      <c r="P542" s="199"/>
      <c r="Q542" s="199"/>
      <c r="R542" s="199"/>
      <c r="S542" s="199"/>
      <c r="T542" s="200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194" t="s">
        <v>154</v>
      </c>
      <c r="AU542" s="194" t="s">
        <v>82</v>
      </c>
      <c r="AV542" s="14" t="s">
        <v>82</v>
      </c>
      <c r="AW542" s="14" t="s">
        <v>33</v>
      </c>
      <c r="AX542" s="14" t="s">
        <v>80</v>
      </c>
      <c r="AY542" s="194" t="s">
        <v>143</v>
      </c>
    </row>
    <row r="543" spans="1:65" s="2" customFormat="1" ht="24.15" customHeight="1">
      <c r="A543" s="39"/>
      <c r="B543" s="166"/>
      <c r="C543" s="167" t="s">
        <v>740</v>
      </c>
      <c r="D543" s="167" t="s">
        <v>145</v>
      </c>
      <c r="E543" s="168" t="s">
        <v>741</v>
      </c>
      <c r="F543" s="169" t="s">
        <v>742</v>
      </c>
      <c r="G543" s="170" t="s">
        <v>148</v>
      </c>
      <c r="H543" s="171">
        <v>39.96</v>
      </c>
      <c r="I543" s="172"/>
      <c r="J543" s="173">
        <f>ROUND(I543*H543,2)</f>
        <v>0</v>
      </c>
      <c r="K543" s="169" t="s">
        <v>149</v>
      </c>
      <c r="L543" s="40"/>
      <c r="M543" s="174" t="s">
        <v>3</v>
      </c>
      <c r="N543" s="175" t="s">
        <v>43</v>
      </c>
      <c r="O543" s="73"/>
      <c r="P543" s="176">
        <f>O543*H543</f>
        <v>0</v>
      </c>
      <c r="Q543" s="176">
        <v>0</v>
      </c>
      <c r="R543" s="176">
        <f>Q543*H543</f>
        <v>0</v>
      </c>
      <c r="S543" s="176">
        <v>0.038</v>
      </c>
      <c r="T543" s="177">
        <f>S543*H543</f>
        <v>1.51848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178" t="s">
        <v>150</v>
      </c>
      <c r="AT543" s="178" t="s">
        <v>145</v>
      </c>
      <c r="AU543" s="178" t="s">
        <v>82</v>
      </c>
      <c r="AY543" s="20" t="s">
        <v>143</v>
      </c>
      <c r="BE543" s="179">
        <f>IF(N543="základní",J543,0)</f>
        <v>0</v>
      </c>
      <c r="BF543" s="179">
        <f>IF(N543="snížená",J543,0)</f>
        <v>0</v>
      </c>
      <c r="BG543" s="179">
        <f>IF(N543="zákl. přenesená",J543,0)</f>
        <v>0</v>
      </c>
      <c r="BH543" s="179">
        <f>IF(N543="sníž. přenesená",J543,0)</f>
        <v>0</v>
      </c>
      <c r="BI543" s="179">
        <f>IF(N543="nulová",J543,0)</f>
        <v>0</v>
      </c>
      <c r="BJ543" s="20" t="s">
        <v>80</v>
      </c>
      <c r="BK543" s="179">
        <f>ROUND(I543*H543,2)</f>
        <v>0</v>
      </c>
      <c r="BL543" s="20" t="s">
        <v>150</v>
      </c>
      <c r="BM543" s="178" t="s">
        <v>743</v>
      </c>
    </row>
    <row r="544" spans="1:47" s="2" customFormat="1" ht="12">
      <c r="A544" s="39"/>
      <c r="B544" s="40"/>
      <c r="C544" s="39"/>
      <c r="D544" s="180" t="s">
        <v>152</v>
      </c>
      <c r="E544" s="39"/>
      <c r="F544" s="181" t="s">
        <v>744</v>
      </c>
      <c r="G544" s="39"/>
      <c r="H544" s="39"/>
      <c r="I544" s="182"/>
      <c r="J544" s="39"/>
      <c r="K544" s="39"/>
      <c r="L544" s="40"/>
      <c r="M544" s="183"/>
      <c r="N544" s="184"/>
      <c r="O544" s="73"/>
      <c r="P544" s="73"/>
      <c r="Q544" s="73"/>
      <c r="R544" s="73"/>
      <c r="S544" s="73"/>
      <c r="T544" s="74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T544" s="20" t="s">
        <v>152</v>
      </c>
      <c r="AU544" s="20" t="s">
        <v>82</v>
      </c>
    </row>
    <row r="545" spans="1:51" s="14" customFormat="1" ht="12">
      <c r="A545" s="14"/>
      <c r="B545" s="193"/>
      <c r="C545" s="14"/>
      <c r="D545" s="186" t="s">
        <v>154</v>
      </c>
      <c r="E545" s="194" t="s">
        <v>3</v>
      </c>
      <c r="F545" s="195" t="s">
        <v>745</v>
      </c>
      <c r="G545" s="14"/>
      <c r="H545" s="196">
        <v>39.96</v>
      </c>
      <c r="I545" s="197"/>
      <c r="J545" s="14"/>
      <c r="K545" s="14"/>
      <c r="L545" s="193"/>
      <c r="M545" s="198"/>
      <c r="N545" s="199"/>
      <c r="O545" s="199"/>
      <c r="P545" s="199"/>
      <c r="Q545" s="199"/>
      <c r="R545" s="199"/>
      <c r="S545" s="199"/>
      <c r="T545" s="200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194" t="s">
        <v>154</v>
      </c>
      <c r="AU545" s="194" t="s">
        <v>82</v>
      </c>
      <c r="AV545" s="14" t="s">
        <v>82</v>
      </c>
      <c r="AW545" s="14" t="s">
        <v>33</v>
      </c>
      <c r="AX545" s="14" t="s">
        <v>80</v>
      </c>
      <c r="AY545" s="194" t="s">
        <v>143</v>
      </c>
    </row>
    <row r="546" spans="1:65" s="2" customFormat="1" ht="24.15" customHeight="1">
      <c r="A546" s="39"/>
      <c r="B546" s="166"/>
      <c r="C546" s="167" t="s">
        <v>746</v>
      </c>
      <c r="D546" s="167" t="s">
        <v>145</v>
      </c>
      <c r="E546" s="168" t="s">
        <v>747</v>
      </c>
      <c r="F546" s="169" t="s">
        <v>748</v>
      </c>
      <c r="G546" s="170" t="s">
        <v>148</v>
      </c>
      <c r="H546" s="171">
        <v>46.08</v>
      </c>
      <c r="I546" s="172"/>
      <c r="J546" s="173">
        <f>ROUND(I546*H546,2)</f>
        <v>0</v>
      </c>
      <c r="K546" s="169" t="s">
        <v>149</v>
      </c>
      <c r="L546" s="40"/>
      <c r="M546" s="174" t="s">
        <v>3</v>
      </c>
      <c r="N546" s="175" t="s">
        <v>43</v>
      </c>
      <c r="O546" s="73"/>
      <c r="P546" s="176">
        <f>O546*H546</f>
        <v>0</v>
      </c>
      <c r="Q546" s="176">
        <v>0</v>
      </c>
      <c r="R546" s="176">
        <f>Q546*H546</f>
        <v>0</v>
      </c>
      <c r="S546" s="176">
        <v>0.034</v>
      </c>
      <c r="T546" s="177">
        <f>S546*H546</f>
        <v>1.5667200000000001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178" t="s">
        <v>150</v>
      </c>
      <c r="AT546" s="178" t="s">
        <v>145</v>
      </c>
      <c r="AU546" s="178" t="s">
        <v>82</v>
      </c>
      <c r="AY546" s="20" t="s">
        <v>143</v>
      </c>
      <c r="BE546" s="179">
        <f>IF(N546="základní",J546,0)</f>
        <v>0</v>
      </c>
      <c r="BF546" s="179">
        <f>IF(N546="snížená",J546,0)</f>
        <v>0</v>
      </c>
      <c r="BG546" s="179">
        <f>IF(N546="zákl. přenesená",J546,0)</f>
        <v>0</v>
      </c>
      <c r="BH546" s="179">
        <f>IF(N546="sníž. přenesená",J546,0)</f>
        <v>0</v>
      </c>
      <c r="BI546" s="179">
        <f>IF(N546="nulová",J546,0)</f>
        <v>0</v>
      </c>
      <c r="BJ546" s="20" t="s">
        <v>80</v>
      </c>
      <c r="BK546" s="179">
        <f>ROUND(I546*H546,2)</f>
        <v>0</v>
      </c>
      <c r="BL546" s="20" t="s">
        <v>150</v>
      </c>
      <c r="BM546" s="178" t="s">
        <v>749</v>
      </c>
    </row>
    <row r="547" spans="1:47" s="2" customFormat="1" ht="12">
      <c r="A547" s="39"/>
      <c r="B547" s="40"/>
      <c r="C547" s="39"/>
      <c r="D547" s="180" t="s">
        <v>152</v>
      </c>
      <c r="E547" s="39"/>
      <c r="F547" s="181" t="s">
        <v>750</v>
      </c>
      <c r="G547" s="39"/>
      <c r="H547" s="39"/>
      <c r="I547" s="182"/>
      <c r="J547" s="39"/>
      <c r="K547" s="39"/>
      <c r="L547" s="40"/>
      <c r="M547" s="183"/>
      <c r="N547" s="184"/>
      <c r="O547" s="73"/>
      <c r="P547" s="73"/>
      <c r="Q547" s="73"/>
      <c r="R547" s="73"/>
      <c r="S547" s="73"/>
      <c r="T547" s="74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T547" s="20" t="s">
        <v>152</v>
      </c>
      <c r="AU547" s="20" t="s">
        <v>82</v>
      </c>
    </row>
    <row r="548" spans="1:51" s="14" customFormat="1" ht="12">
      <c r="A548" s="14"/>
      <c r="B548" s="193"/>
      <c r="C548" s="14"/>
      <c r="D548" s="186" t="s">
        <v>154</v>
      </c>
      <c r="E548" s="194" t="s">
        <v>3</v>
      </c>
      <c r="F548" s="195" t="s">
        <v>751</v>
      </c>
      <c r="G548" s="14"/>
      <c r="H548" s="196">
        <v>34.56</v>
      </c>
      <c r="I548" s="197"/>
      <c r="J548" s="14"/>
      <c r="K548" s="14"/>
      <c r="L548" s="193"/>
      <c r="M548" s="198"/>
      <c r="N548" s="199"/>
      <c r="O548" s="199"/>
      <c r="P548" s="199"/>
      <c r="Q548" s="199"/>
      <c r="R548" s="199"/>
      <c r="S548" s="199"/>
      <c r="T548" s="200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194" t="s">
        <v>154</v>
      </c>
      <c r="AU548" s="194" t="s">
        <v>82</v>
      </c>
      <c r="AV548" s="14" t="s">
        <v>82</v>
      </c>
      <c r="AW548" s="14" t="s">
        <v>33</v>
      </c>
      <c r="AX548" s="14" t="s">
        <v>72</v>
      </c>
      <c r="AY548" s="194" t="s">
        <v>143</v>
      </c>
    </row>
    <row r="549" spans="1:51" s="14" customFormat="1" ht="12">
      <c r="A549" s="14"/>
      <c r="B549" s="193"/>
      <c r="C549" s="14"/>
      <c r="D549" s="186" t="s">
        <v>154</v>
      </c>
      <c r="E549" s="194" t="s">
        <v>3</v>
      </c>
      <c r="F549" s="195" t="s">
        <v>752</v>
      </c>
      <c r="G549" s="14"/>
      <c r="H549" s="196">
        <v>11.52</v>
      </c>
      <c r="I549" s="197"/>
      <c r="J549" s="14"/>
      <c r="K549" s="14"/>
      <c r="L549" s="193"/>
      <c r="M549" s="198"/>
      <c r="N549" s="199"/>
      <c r="O549" s="199"/>
      <c r="P549" s="199"/>
      <c r="Q549" s="199"/>
      <c r="R549" s="199"/>
      <c r="S549" s="199"/>
      <c r="T549" s="200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194" t="s">
        <v>154</v>
      </c>
      <c r="AU549" s="194" t="s">
        <v>82</v>
      </c>
      <c r="AV549" s="14" t="s">
        <v>82</v>
      </c>
      <c r="AW549" s="14" t="s">
        <v>33</v>
      </c>
      <c r="AX549" s="14" t="s">
        <v>72</v>
      </c>
      <c r="AY549" s="194" t="s">
        <v>143</v>
      </c>
    </row>
    <row r="550" spans="1:51" s="15" customFormat="1" ht="12">
      <c r="A550" s="15"/>
      <c r="B550" s="201"/>
      <c r="C550" s="15"/>
      <c r="D550" s="186" t="s">
        <v>154</v>
      </c>
      <c r="E550" s="202" t="s">
        <v>3</v>
      </c>
      <c r="F550" s="203" t="s">
        <v>172</v>
      </c>
      <c r="G550" s="15"/>
      <c r="H550" s="204">
        <v>46.08</v>
      </c>
      <c r="I550" s="205"/>
      <c r="J550" s="15"/>
      <c r="K550" s="15"/>
      <c r="L550" s="201"/>
      <c r="M550" s="206"/>
      <c r="N550" s="207"/>
      <c r="O550" s="207"/>
      <c r="P550" s="207"/>
      <c r="Q550" s="207"/>
      <c r="R550" s="207"/>
      <c r="S550" s="207"/>
      <c r="T550" s="208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T550" s="202" t="s">
        <v>154</v>
      </c>
      <c r="AU550" s="202" t="s">
        <v>82</v>
      </c>
      <c r="AV550" s="15" t="s">
        <v>150</v>
      </c>
      <c r="AW550" s="15" t="s">
        <v>33</v>
      </c>
      <c r="AX550" s="15" t="s">
        <v>80</v>
      </c>
      <c r="AY550" s="202" t="s">
        <v>143</v>
      </c>
    </row>
    <row r="551" spans="1:65" s="2" customFormat="1" ht="24.15" customHeight="1">
      <c r="A551" s="39"/>
      <c r="B551" s="166"/>
      <c r="C551" s="167" t="s">
        <v>753</v>
      </c>
      <c r="D551" s="167" t="s">
        <v>145</v>
      </c>
      <c r="E551" s="168" t="s">
        <v>754</v>
      </c>
      <c r="F551" s="169" t="s">
        <v>755</v>
      </c>
      <c r="G551" s="170" t="s">
        <v>148</v>
      </c>
      <c r="H551" s="171">
        <v>288</v>
      </c>
      <c r="I551" s="172"/>
      <c r="J551" s="173">
        <f>ROUND(I551*H551,2)</f>
        <v>0</v>
      </c>
      <c r="K551" s="169" t="s">
        <v>149</v>
      </c>
      <c r="L551" s="40"/>
      <c r="M551" s="174" t="s">
        <v>3</v>
      </c>
      <c r="N551" s="175" t="s">
        <v>43</v>
      </c>
      <c r="O551" s="73"/>
      <c r="P551" s="176">
        <f>O551*H551</f>
        <v>0</v>
      </c>
      <c r="Q551" s="176">
        <v>0</v>
      </c>
      <c r="R551" s="176">
        <f>Q551*H551</f>
        <v>0</v>
      </c>
      <c r="S551" s="176">
        <v>0.032</v>
      </c>
      <c r="T551" s="177">
        <f>S551*H551</f>
        <v>9.216000000000001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178" t="s">
        <v>150</v>
      </c>
      <c r="AT551" s="178" t="s">
        <v>145</v>
      </c>
      <c r="AU551" s="178" t="s">
        <v>82</v>
      </c>
      <c r="AY551" s="20" t="s">
        <v>143</v>
      </c>
      <c r="BE551" s="179">
        <f>IF(N551="základní",J551,0)</f>
        <v>0</v>
      </c>
      <c r="BF551" s="179">
        <f>IF(N551="snížená",J551,0)</f>
        <v>0</v>
      </c>
      <c r="BG551" s="179">
        <f>IF(N551="zákl. přenesená",J551,0)</f>
        <v>0</v>
      </c>
      <c r="BH551" s="179">
        <f>IF(N551="sníž. přenesená",J551,0)</f>
        <v>0</v>
      </c>
      <c r="BI551" s="179">
        <f>IF(N551="nulová",J551,0)</f>
        <v>0</v>
      </c>
      <c r="BJ551" s="20" t="s">
        <v>80</v>
      </c>
      <c r="BK551" s="179">
        <f>ROUND(I551*H551,2)</f>
        <v>0</v>
      </c>
      <c r="BL551" s="20" t="s">
        <v>150</v>
      </c>
      <c r="BM551" s="178" t="s">
        <v>756</v>
      </c>
    </row>
    <row r="552" spans="1:47" s="2" customFormat="1" ht="12">
      <c r="A552" s="39"/>
      <c r="B552" s="40"/>
      <c r="C552" s="39"/>
      <c r="D552" s="180" t="s">
        <v>152</v>
      </c>
      <c r="E552" s="39"/>
      <c r="F552" s="181" t="s">
        <v>757</v>
      </c>
      <c r="G552" s="39"/>
      <c r="H552" s="39"/>
      <c r="I552" s="182"/>
      <c r="J552" s="39"/>
      <c r="K552" s="39"/>
      <c r="L552" s="40"/>
      <c r="M552" s="183"/>
      <c r="N552" s="184"/>
      <c r="O552" s="73"/>
      <c r="P552" s="73"/>
      <c r="Q552" s="73"/>
      <c r="R552" s="73"/>
      <c r="S552" s="73"/>
      <c r="T552" s="74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T552" s="20" t="s">
        <v>152</v>
      </c>
      <c r="AU552" s="20" t="s">
        <v>82</v>
      </c>
    </row>
    <row r="553" spans="1:51" s="14" customFormat="1" ht="12">
      <c r="A553" s="14"/>
      <c r="B553" s="193"/>
      <c r="C553" s="14"/>
      <c r="D553" s="186" t="s">
        <v>154</v>
      </c>
      <c r="E553" s="194" t="s">
        <v>3</v>
      </c>
      <c r="F553" s="195" t="s">
        <v>758</v>
      </c>
      <c r="G553" s="14"/>
      <c r="H553" s="196">
        <v>288</v>
      </c>
      <c r="I553" s="197"/>
      <c r="J553" s="14"/>
      <c r="K553" s="14"/>
      <c r="L553" s="193"/>
      <c r="M553" s="198"/>
      <c r="N553" s="199"/>
      <c r="O553" s="199"/>
      <c r="P553" s="199"/>
      <c r="Q553" s="199"/>
      <c r="R553" s="199"/>
      <c r="S553" s="199"/>
      <c r="T553" s="200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194" t="s">
        <v>154</v>
      </c>
      <c r="AU553" s="194" t="s">
        <v>82</v>
      </c>
      <c r="AV553" s="14" t="s">
        <v>82</v>
      </c>
      <c r="AW553" s="14" t="s">
        <v>33</v>
      </c>
      <c r="AX553" s="14" t="s">
        <v>80</v>
      </c>
      <c r="AY553" s="194" t="s">
        <v>143</v>
      </c>
    </row>
    <row r="554" spans="1:65" s="2" customFormat="1" ht="24.15" customHeight="1">
      <c r="A554" s="39"/>
      <c r="B554" s="166"/>
      <c r="C554" s="167" t="s">
        <v>759</v>
      </c>
      <c r="D554" s="167" t="s">
        <v>145</v>
      </c>
      <c r="E554" s="168" t="s">
        <v>760</v>
      </c>
      <c r="F554" s="169" t="s">
        <v>761</v>
      </c>
      <c r="G554" s="170" t="s">
        <v>148</v>
      </c>
      <c r="H554" s="171">
        <v>4.5</v>
      </c>
      <c r="I554" s="172"/>
      <c r="J554" s="173">
        <f>ROUND(I554*H554,2)</f>
        <v>0</v>
      </c>
      <c r="K554" s="169" t="s">
        <v>149</v>
      </c>
      <c r="L554" s="40"/>
      <c r="M554" s="174" t="s">
        <v>3</v>
      </c>
      <c r="N554" s="175" t="s">
        <v>43</v>
      </c>
      <c r="O554" s="73"/>
      <c r="P554" s="176">
        <f>O554*H554</f>
        <v>0</v>
      </c>
      <c r="Q554" s="176">
        <v>0</v>
      </c>
      <c r="R554" s="176">
        <f>Q554*H554</f>
        <v>0</v>
      </c>
      <c r="S554" s="176">
        <v>0.067</v>
      </c>
      <c r="T554" s="177">
        <f>S554*H554</f>
        <v>0.3015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178" t="s">
        <v>150</v>
      </c>
      <c r="AT554" s="178" t="s">
        <v>145</v>
      </c>
      <c r="AU554" s="178" t="s">
        <v>82</v>
      </c>
      <c r="AY554" s="20" t="s">
        <v>143</v>
      </c>
      <c r="BE554" s="179">
        <f>IF(N554="základní",J554,0)</f>
        <v>0</v>
      </c>
      <c r="BF554" s="179">
        <f>IF(N554="snížená",J554,0)</f>
        <v>0</v>
      </c>
      <c r="BG554" s="179">
        <f>IF(N554="zákl. přenesená",J554,0)</f>
        <v>0</v>
      </c>
      <c r="BH554" s="179">
        <f>IF(N554="sníž. přenesená",J554,0)</f>
        <v>0</v>
      </c>
      <c r="BI554" s="179">
        <f>IF(N554="nulová",J554,0)</f>
        <v>0</v>
      </c>
      <c r="BJ554" s="20" t="s">
        <v>80</v>
      </c>
      <c r="BK554" s="179">
        <f>ROUND(I554*H554,2)</f>
        <v>0</v>
      </c>
      <c r="BL554" s="20" t="s">
        <v>150</v>
      </c>
      <c r="BM554" s="178" t="s">
        <v>762</v>
      </c>
    </row>
    <row r="555" spans="1:47" s="2" customFormat="1" ht="12">
      <c r="A555" s="39"/>
      <c r="B555" s="40"/>
      <c r="C555" s="39"/>
      <c r="D555" s="180" t="s">
        <v>152</v>
      </c>
      <c r="E555" s="39"/>
      <c r="F555" s="181" t="s">
        <v>763</v>
      </c>
      <c r="G555" s="39"/>
      <c r="H555" s="39"/>
      <c r="I555" s="182"/>
      <c r="J555" s="39"/>
      <c r="K555" s="39"/>
      <c r="L555" s="40"/>
      <c r="M555" s="183"/>
      <c r="N555" s="184"/>
      <c r="O555" s="73"/>
      <c r="P555" s="73"/>
      <c r="Q555" s="73"/>
      <c r="R555" s="73"/>
      <c r="S555" s="73"/>
      <c r="T555" s="74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T555" s="20" t="s">
        <v>152</v>
      </c>
      <c r="AU555" s="20" t="s">
        <v>82</v>
      </c>
    </row>
    <row r="556" spans="1:51" s="14" customFormat="1" ht="12">
      <c r="A556" s="14"/>
      <c r="B556" s="193"/>
      <c r="C556" s="14"/>
      <c r="D556" s="186" t="s">
        <v>154</v>
      </c>
      <c r="E556" s="194" t="s">
        <v>3</v>
      </c>
      <c r="F556" s="195" t="s">
        <v>764</v>
      </c>
      <c r="G556" s="14"/>
      <c r="H556" s="196">
        <v>4.5</v>
      </c>
      <c r="I556" s="197"/>
      <c r="J556" s="14"/>
      <c r="K556" s="14"/>
      <c r="L556" s="193"/>
      <c r="M556" s="198"/>
      <c r="N556" s="199"/>
      <c r="O556" s="199"/>
      <c r="P556" s="199"/>
      <c r="Q556" s="199"/>
      <c r="R556" s="199"/>
      <c r="S556" s="199"/>
      <c r="T556" s="200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194" t="s">
        <v>154</v>
      </c>
      <c r="AU556" s="194" t="s">
        <v>82</v>
      </c>
      <c r="AV556" s="14" t="s">
        <v>82</v>
      </c>
      <c r="AW556" s="14" t="s">
        <v>33</v>
      </c>
      <c r="AX556" s="14" t="s">
        <v>80</v>
      </c>
      <c r="AY556" s="194" t="s">
        <v>143</v>
      </c>
    </row>
    <row r="557" spans="1:65" s="2" customFormat="1" ht="24.15" customHeight="1">
      <c r="A557" s="39"/>
      <c r="B557" s="166"/>
      <c r="C557" s="167" t="s">
        <v>765</v>
      </c>
      <c r="D557" s="167" t="s">
        <v>145</v>
      </c>
      <c r="E557" s="168" t="s">
        <v>766</v>
      </c>
      <c r="F557" s="169" t="s">
        <v>767</v>
      </c>
      <c r="G557" s="170" t="s">
        <v>204</v>
      </c>
      <c r="H557" s="171">
        <v>31</v>
      </c>
      <c r="I557" s="172"/>
      <c r="J557" s="173">
        <f>ROUND(I557*H557,2)</f>
        <v>0</v>
      </c>
      <c r="K557" s="169" t="s">
        <v>149</v>
      </c>
      <c r="L557" s="40"/>
      <c r="M557" s="174" t="s">
        <v>3</v>
      </c>
      <c r="N557" s="175" t="s">
        <v>43</v>
      </c>
      <c r="O557" s="73"/>
      <c r="P557" s="176">
        <f>O557*H557</f>
        <v>0</v>
      </c>
      <c r="Q557" s="176">
        <v>0</v>
      </c>
      <c r="R557" s="176">
        <f>Q557*H557</f>
        <v>0</v>
      </c>
      <c r="S557" s="176">
        <v>0.055</v>
      </c>
      <c r="T557" s="177">
        <f>S557*H557</f>
        <v>1.705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178" t="s">
        <v>150</v>
      </c>
      <c r="AT557" s="178" t="s">
        <v>145</v>
      </c>
      <c r="AU557" s="178" t="s">
        <v>82</v>
      </c>
      <c r="AY557" s="20" t="s">
        <v>143</v>
      </c>
      <c r="BE557" s="179">
        <f>IF(N557="základní",J557,0)</f>
        <v>0</v>
      </c>
      <c r="BF557" s="179">
        <f>IF(N557="snížená",J557,0)</f>
        <v>0</v>
      </c>
      <c r="BG557" s="179">
        <f>IF(N557="zákl. přenesená",J557,0)</f>
        <v>0</v>
      </c>
      <c r="BH557" s="179">
        <f>IF(N557="sníž. přenesená",J557,0)</f>
        <v>0</v>
      </c>
      <c r="BI557" s="179">
        <f>IF(N557="nulová",J557,0)</f>
        <v>0</v>
      </c>
      <c r="BJ557" s="20" t="s">
        <v>80</v>
      </c>
      <c r="BK557" s="179">
        <f>ROUND(I557*H557,2)</f>
        <v>0</v>
      </c>
      <c r="BL557" s="20" t="s">
        <v>150</v>
      </c>
      <c r="BM557" s="178" t="s">
        <v>768</v>
      </c>
    </row>
    <row r="558" spans="1:47" s="2" customFormat="1" ht="12">
      <c r="A558" s="39"/>
      <c r="B558" s="40"/>
      <c r="C558" s="39"/>
      <c r="D558" s="180" t="s">
        <v>152</v>
      </c>
      <c r="E558" s="39"/>
      <c r="F558" s="181" t="s">
        <v>769</v>
      </c>
      <c r="G558" s="39"/>
      <c r="H558" s="39"/>
      <c r="I558" s="182"/>
      <c r="J558" s="39"/>
      <c r="K558" s="39"/>
      <c r="L558" s="40"/>
      <c r="M558" s="183"/>
      <c r="N558" s="184"/>
      <c r="O558" s="73"/>
      <c r="P558" s="73"/>
      <c r="Q558" s="73"/>
      <c r="R558" s="73"/>
      <c r="S558" s="73"/>
      <c r="T558" s="74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20" t="s">
        <v>152</v>
      </c>
      <c r="AU558" s="20" t="s">
        <v>82</v>
      </c>
    </row>
    <row r="559" spans="1:51" s="14" customFormat="1" ht="12">
      <c r="A559" s="14"/>
      <c r="B559" s="193"/>
      <c r="C559" s="14"/>
      <c r="D559" s="186" t="s">
        <v>154</v>
      </c>
      <c r="E559" s="194" t="s">
        <v>3</v>
      </c>
      <c r="F559" s="195" t="s">
        <v>770</v>
      </c>
      <c r="G559" s="14"/>
      <c r="H559" s="196">
        <v>1</v>
      </c>
      <c r="I559" s="197"/>
      <c r="J559" s="14"/>
      <c r="K559" s="14"/>
      <c r="L559" s="193"/>
      <c r="M559" s="198"/>
      <c r="N559" s="199"/>
      <c r="O559" s="199"/>
      <c r="P559" s="199"/>
      <c r="Q559" s="199"/>
      <c r="R559" s="199"/>
      <c r="S559" s="199"/>
      <c r="T559" s="200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194" t="s">
        <v>154</v>
      </c>
      <c r="AU559" s="194" t="s">
        <v>82</v>
      </c>
      <c r="AV559" s="14" t="s">
        <v>82</v>
      </c>
      <c r="AW559" s="14" t="s">
        <v>33</v>
      </c>
      <c r="AX559" s="14" t="s">
        <v>72</v>
      </c>
      <c r="AY559" s="194" t="s">
        <v>143</v>
      </c>
    </row>
    <row r="560" spans="1:51" s="14" customFormat="1" ht="12">
      <c r="A560" s="14"/>
      <c r="B560" s="193"/>
      <c r="C560" s="14"/>
      <c r="D560" s="186" t="s">
        <v>154</v>
      </c>
      <c r="E560" s="194" t="s">
        <v>3</v>
      </c>
      <c r="F560" s="195" t="s">
        <v>771</v>
      </c>
      <c r="G560" s="14"/>
      <c r="H560" s="196">
        <v>14</v>
      </c>
      <c r="I560" s="197"/>
      <c r="J560" s="14"/>
      <c r="K560" s="14"/>
      <c r="L560" s="193"/>
      <c r="M560" s="198"/>
      <c r="N560" s="199"/>
      <c r="O560" s="199"/>
      <c r="P560" s="199"/>
      <c r="Q560" s="199"/>
      <c r="R560" s="199"/>
      <c r="S560" s="199"/>
      <c r="T560" s="200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194" t="s">
        <v>154</v>
      </c>
      <c r="AU560" s="194" t="s">
        <v>82</v>
      </c>
      <c r="AV560" s="14" t="s">
        <v>82</v>
      </c>
      <c r="AW560" s="14" t="s">
        <v>33</v>
      </c>
      <c r="AX560" s="14" t="s">
        <v>72</v>
      </c>
      <c r="AY560" s="194" t="s">
        <v>143</v>
      </c>
    </row>
    <row r="561" spans="1:51" s="14" customFormat="1" ht="12">
      <c r="A561" s="14"/>
      <c r="B561" s="193"/>
      <c r="C561" s="14"/>
      <c r="D561" s="186" t="s">
        <v>154</v>
      </c>
      <c r="E561" s="194" t="s">
        <v>3</v>
      </c>
      <c r="F561" s="195" t="s">
        <v>772</v>
      </c>
      <c r="G561" s="14"/>
      <c r="H561" s="196">
        <v>16</v>
      </c>
      <c r="I561" s="197"/>
      <c r="J561" s="14"/>
      <c r="K561" s="14"/>
      <c r="L561" s="193"/>
      <c r="M561" s="198"/>
      <c r="N561" s="199"/>
      <c r="O561" s="199"/>
      <c r="P561" s="199"/>
      <c r="Q561" s="199"/>
      <c r="R561" s="199"/>
      <c r="S561" s="199"/>
      <c r="T561" s="200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194" t="s">
        <v>154</v>
      </c>
      <c r="AU561" s="194" t="s">
        <v>82</v>
      </c>
      <c r="AV561" s="14" t="s">
        <v>82</v>
      </c>
      <c r="AW561" s="14" t="s">
        <v>33</v>
      </c>
      <c r="AX561" s="14" t="s">
        <v>72</v>
      </c>
      <c r="AY561" s="194" t="s">
        <v>143</v>
      </c>
    </row>
    <row r="562" spans="1:51" s="15" customFormat="1" ht="12">
      <c r="A562" s="15"/>
      <c r="B562" s="201"/>
      <c r="C562" s="15"/>
      <c r="D562" s="186" t="s">
        <v>154</v>
      </c>
      <c r="E562" s="202" t="s">
        <v>3</v>
      </c>
      <c r="F562" s="203" t="s">
        <v>172</v>
      </c>
      <c r="G562" s="15"/>
      <c r="H562" s="204">
        <v>31</v>
      </c>
      <c r="I562" s="205"/>
      <c r="J562" s="15"/>
      <c r="K562" s="15"/>
      <c r="L562" s="201"/>
      <c r="M562" s="206"/>
      <c r="N562" s="207"/>
      <c r="O562" s="207"/>
      <c r="P562" s="207"/>
      <c r="Q562" s="207"/>
      <c r="R562" s="207"/>
      <c r="S562" s="207"/>
      <c r="T562" s="208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T562" s="202" t="s">
        <v>154</v>
      </c>
      <c r="AU562" s="202" t="s">
        <v>82</v>
      </c>
      <c r="AV562" s="15" t="s">
        <v>150</v>
      </c>
      <c r="AW562" s="15" t="s">
        <v>33</v>
      </c>
      <c r="AX562" s="15" t="s">
        <v>80</v>
      </c>
      <c r="AY562" s="202" t="s">
        <v>143</v>
      </c>
    </row>
    <row r="563" spans="1:65" s="2" customFormat="1" ht="24.15" customHeight="1">
      <c r="A563" s="39"/>
      <c r="B563" s="166"/>
      <c r="C563" s="167" t="s">
        <v>773</v>
      </c>
      <c r="D563" s="167" t="s">
        <v>145</v>
      </c>
      <c r="E563" s="168" t="s">
        <v>774</v>
      </c>
      <c r="F563" s="169" t="s">
        <v>775</v>
      </c>
      <c r="G563" s="170" t="s">
        <v>148</v>
      </c>
      <c r="H563" s="171">
        <v>21.96</v>
      </c>
      <c r="I563" s="172"/>
      <c r="J563" s="173">
        <f>ROUND(I563*H563,2)</f>
        <v>0</v>
      </c>
      <c r="K563" s="169" t="s">
        <v>149</v>
      </c>
      <c r="L563" s="40"/>
      <c r="M563" s="174" t="s">
        <v>3</v>
      </c>
      <c r="N563" s="175" t="s">
        <v>43</v>
      </c>
      <c r="O563" s="73"/>
      <c r="P563" s="176">
        <f>O563*H563</f>
        <v>0</v>
      </c>
      <c r="Q563" s="176">
        <v>0</v>
      </c>
      <c r="R563" s="176">
        <f>Q563*H563</f>
        <v>0</v>
      </c>
      <c r="S563" s="176">
        <v>0.046</v>
      </c>
      <c r="T563" s="177">
        <f>S563*H563</f>
        <v>1.01016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178" t="s">
        <v>150</v>
      </c>
      <c r="AT563" s="178" t="s">
        <v>145</v>
      </c>
      <c r="AU563" s="178" t="s">
        <v>82</v>
      </c>
      <c r="AY563" s="20" t="s">
        <v>143</v>
      </c>
      <c r="BE563" s="179">
        <f>IF(N563="základní",J563,0)</f>
        <v>0</v>
      </c>
      <c r="BF563" s="179">
        <f>IF(N563="snížená",J563,0)</f>
        <v>0</v>
      </c>
      <c r="BG563" s="179">
        <f>IF(N563="zákl. přenesená",J563,0)</f>
        <v>0</v>
      </c>
      <c r="BH563" s="179">
        <f>IF(N563="sníž. přenesená",J563,0)</f>
        <v>0</v>
      </c>
      <c r="BI563" s="179">
        <f>IF(N563="nulová",J563,0)</f>
        <v>0</v>
      </c>
      <c r="BJ563" s="20" t="s">
        <v>80</v>
      </c>
      <c r="BK563" s="179">
        <f>ROUND(I563*H563,2)</f>
        <v>0</v>
      </c>
      <c r="BL563" s="20" t="s">
        <v>150</v>
      </c>
      <c r="BM563" s="178" t="s">
        <v>776</v>
      </c>
    </row>
    <row r="564" spans="1:47" s="2" customFormat="1" ht="12">
      <c r="A564" s="39"/>
      <c r="B564" s="40"/>
      <c r="C564" s="39"/>
      <c r="D564" s="180" t="s">
        <v>152</v>
      </c>
      <c r="E564" s="39"/>
      <c r="F564" s="181" t="s">
        <v>777</v>
      </c>
      <c r="G564" s="39"/>
      <c r="H564" s="39"/>
      <c r="I564" s="182"/>
      <c r="J564" s="39"/>
      <c r="K564" s="39"/>
      <c r="L564" s="40"/>
      <c r="M564" s="183"/>
      <c r="N564" s="184"/>
      <c r="O564" s="73"/>
      <c r="P564" s="73"/>
      <c r="Q564" s="73"/>
      <c r="R564" s="73"/>
      <c r="S564" s="73"/>
      <c r="T564" s="74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20" t="s">
        <v>152</v>
      </c>
      <c r="AU564" s="20" t="s">
        <v>82</v>
      </c>
    </row>
    <row r="565" spans="1:51" s="13" customFormat="1" ht="12">
      <c r="A565" s="13"/>
      <c r="B565" s="185"/>
      <c r="C565" s="13"/>
      <c r="D565" s="186" t="s">
        <v>154</v>
      </c>
      <c r="E565" s="187" t="s">
        <v>3</v>
      </c>
      <c r="F565" s="188" t="s">
        <v>778</v>
      </c>
      <c r="G565" s="13"/>
      <c r="H565" s="187" t="s">
        <v>3</v>
      </c>
      <c r="I565" s="189"/>
      <c r="J565" s="13"/>
      <c r="K565" s="13"/>
      <c r="L565" s="185"/>
      <c r="M565" s="190"/>
      <c r="N565" s="191"/>
      <c r="O565" s="191"/>
      <c r="P565" s="191"/>
      <c r="Q565" s="191"/>
      <c r="R565" s="191"/>
      <c r="S565" s="191"/>
      <c r="T565" s="192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187" t="s">
        <v>154</v>
      </c>
      <c r="AU565" s="187" t="s">
        <v>82</v>
      </c>
      <c r="AV565" s="13" t="s">
        <v>80</v>
      </c>
      <c r="AW565" s="13" t="s">
        <v>33</v>
      </c>
      <c r="AX565" s="13" t="s">
        <v>72</v>
      </c>
      <c r="AY565" s="187" t="s">
        <v>143</v>
      </c>
    </row>
    <row r="566" spans="1:51" s="14" customFormat="1" ht="12">
      <c r="A566" s="14"/>
      <c r="B566" s="193"/>
      <c r="C566" s="14"/>
      <c r="D566" s="186" t="s">
        <v>154</v>
      </c>
      <c r="E566" s="194" t="s">
        <v>3</v>
      </c>
      <c r="F566" s="195" t="s">
        <v>361</v>
      </c>
      <c r="G566" s="14"/>
      <c r="H566" s="196">
        <v>21.96</v>
      </c>
      <c r="I566" s="197"/>
      <c r="J566" s="14"/>
      <c r="K566" s="14"/>
      <c r="L566" s="193"/>
      <c r="M566" s="198"/>
      <c r="N566" s="199"/>
      <c r="O566" s="199"/>
      <c r="P566" s="199"/>
      <c r="Q566" s="199"/>
      <c r="R566" s="199"/>
      <c r="S566" s="199"/>
      <c r="T566" s="200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194" t="s">
        <v>154</v>
      </c>
      <c r="AU566" s="194" t="s">
        <v>82</v>
      </c>
      <c r="AV566" s="14" t="s">
        <v>82</v>
      </c>
      <c r="AW566" s="14" t="s">
        <v>33</v>
      </c>
      <c r="AX566" s="14" t="s">
        <v>80</v>
      </c>
      <c r="AY566" s="194" t="s">
        <v>143</v>
      </c>
    </row>
    <row r="567" spans="1:63" s="12" customFormat="1" ht="22.8" customHeight="1">
      <c r="A567" s="12"/>
      <c r="B567" s="153"/>
      <c r="C567" s="12"/>
      <c r="D567" s="154" t="s">
        <v>71</v>
      </c>
      <c r="E567" s="164" t="s">
        <v>779</v>
      </c>
      <c r="F567" s="164" t="s">
        <v>780</v>
      </c>
      <c r="G567" s="12"/>
      <c r="H567" s="12"/>
      <c r="I567" s="156"/>
      <c r="J567" s="165">
        <f>BK567</f>
        <v>0</v>
      </c>
      <c r="K567" s="12"/>
      <c r="L567" s="153"/>
      <c r="M567" s="158"/>
      <c r="N567" s="159"/>
      <c r="O567" s="159"/>
      <c r="P567" s="160">
        <f>SUM(P568:P576)</f>
        <v>0</v>
      </c>
      <c r="Q567" s="159"/>
      <c r="R567" s="160">
        <f>SUM(R568:R576)</f>
        <v>0</v>
      </c>
      <c r="S567" s="159"/>
      <c r="T567" s="161">
        <f>SUM(T568:T576)</f>
        <v>0</v>
      </c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R567" s="154" t="s">
        <v>80</v>
      </c>
      <c r="AT567" s="162" t="s">
        <v>71</v>
      </c>
      <c r="AU567" s="162" t="s">
        <v>80</v>
      </c>
      <c r="AY567" s="154" t="s">
        <v>143</v>
      </c>
      <c r="BK567" s="163">
        <f>SUM(BK568:BK576)</f>
        <v>0</v>
      </c>
    </row>
    <row r="568" spans="1:65" s="2" customFormat="1" ht="24.15" customHeight="1">
      <c r="A568" s="39"/>
      <c r="B568" s="166"/>
      <c r="C568" s="167" t="s">
        <v>781</v>
      </c>
      <c r="D568" s="167" t="s">
        <v>145</v>
      </c>
      <c r="E568" s="168" t="s">
        <v>782</v>
      </c>
      <c r="F568" s="169" t="s">
        <v>783</v>
      </c>
      <c r="G568" s="170" t="s">
        <v>784</v>
      </c>
      <c r="H568" s="171">
        <v>280.827</v>
      </c>
      <c r="I568" s="172"/>
      <c r="J568" s="173">
        <f>ROUND(I568*H568,2)</f>
        <v>0</v>
      </c>
      <c r="K568" s="169" t="s">
        <v>149</v>
      </c>
      <c r="L568" s="40"/>
      <c r="M568" s="174" t="s">
        <v>3</v>
      </c>
      <c r="N568" s="175" t="s">
        <v>43</v>
      </c>
      <c r="O568" s="73"/>
      <c r="P568" s="176">
        <f>O568*H568</f>
        <v>0</v>
      </c>
      <c r="Q568" s="176">
        <v>0</v>
      </c>
      <c r="R568" s="176">
        <f>Q568*H568</f>
        <v>0</v>
      </c>
      <c r="S568" s="176">
        <v>0</v>
      </c>
      <c r="T568" s="177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178" t="s">
        <v>150</v>
      </c>
      <c r="AT568" s="178" t="s">
        <v>145</v>
      </c>
      <c r="AU568" s="178" t="s">
        <v>82</v>
      </c>
      <c r="AY568" s="20" t="s">
        <v>143</v>
      </c>
      <c r="BE568" s="179">
        <f>IF(N568="základní",J568,0)</f>
        <v>0</v>
      </c>
      <c r="BF568" s="179">
        <f>IF(N568="snížená",J568,0)</f>
        <v>0</v>
      </c>
      <c r="BG568" s="179">
        <f>IF(N568="zákl. přenesená",J568,0)</f>
        <v>0</v>
      </c>
      <c r="BH568" s="179">
        <f>IF(N568="sníž. přenesená",J568,0)</f>
        <v>0</v>
      </c>
      <c r="BI568" s="179">
        <f>IF(N568="nulová",J568,0)</f>
        <v>0</v>
      </c>
      <c r="BJ568" s="20" t="s">
        <v>80</v>
      </c>
      <c r="BK568" s="179">
        <f>ROUND(I568*H568,2)</f>
        <v>0</v>
      </c>
      <c r="BL568" s="20" t="s">
        <v>150</v>
      </c>
      <c r="BM568" s="178" t="s">
        <v>785</v>
      </c>
    </row>
    <row r="569" spans="1:47" s="2" customFormat="1" ht="12">
      <c r="A569" s="39"/>
      <c r="B569" s="40"/>
      <c r="C569" s="39"/>
      <c r="D569" s="180" t="s">
        <v>152</v>
      </c>
      <c r="E569" s="39"/>
      <c r="F569" s="181" t="s">
        <v>786</v>
      </c>
      <c r="G569" s="39"/>
      <c r="H569" s="39"/>
      <c r="I569" s="182"/>
      <c r="J569" s="39"/>
      <c r="K569" s="39"/>
      <c r="L569" s="40"/>
      <c r="M569" s="183"/>
      <c r="N569" s="184"/>
      <c r="O569" s="73"/>
      <c r="P569" s="73"/>
      <c r="Q569" s="73"/>
      <c r="R569" s="73"/>
      <c r="S569" s="73"/>
      <c r="T569" s="74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T569" s="20" t="s">
        <v>152</v>
      </c>
      <c r="AU569" s="20" t="s">
        <v>82</v>
      </c>
    </row>
    <row r="570" spans="1:65" s="2" customFormat="1" ht="21.75" customHeight="1">
      <c r="A570" s="39"/>
      <c r="B570" s="166"/>
      <c r="C570" s="167" t="s">
        <v>787</v>
      </c>
      <c r="D570" s="167" t="s">
        <v>145</v>
      </c>
      <c r="E570" s="168" t="s">
        <v>788</v>
      </c>
      <c r="F570" s="169" t="s">
        <v>789</v>
      </c>
      <c r="G570" s="170" t="s">
        <v>784</v>
      </c>
      <c r="H570" s="171">
        <v>280.827</v>
      </c>
      <c r="I570" s="172"/>
      <c r="J570" s="173">
        <f>ROUND(I570*H570,2)</f>
        <v>0</v>
      </c>
      <c r="K570" s="169" t="s">
        <v>149</v>
      </c>
      <c r="L570" s="40"/>
      <c r="M570" s="174" t="s">
        <v>3</v>
      </c>
      <c r="N570" s="175" t="s">
        <v>43</v>
      </c>
      <c r="O570" s="73"/>
      <c r="P570" s="176">
        <f>O570*H570</f>
        <v>0</v>
      </c>
      <c r="Q570" s="176">
        <v>0</v>
      </c>
      <c r="R570" s="176">
        <f>Q570*H570</f>
        <v>0</v>
      </c>
      <c r="S570" s="176">
        <v>0</v>
      </c>
      <c r="T570" s="177">
        <f>S570*H570</f>
        <v>0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178" t="s">
        <v>150</v>
      </c>
      <c r="AT570" s="178" t="s">
        <v>145</v>
      </c>
      <c r="AU570" s="178" t="s">
        <v>82</v>
      </c>
      <c r="AY570" s="20" t="s">
        <v>143</v>
      </c>
      <c r="BE570" s="179">
        <f>IF(N570="základní",J570,0)</f>
        <v>0</v>
      </c>
      <c r="BF570" s="179">
        <f>IF(N570="snížená",J570,0)</f>
        <v>0</v>
      </c>
      <c r="BG570" s="179">
        <f>IF(N570="zákl. přenesená",J570,0)</f>
        <v>0</v>
      </c>
      <c r="BH570" s="179">
        <f>IF(N570="sníž. přenesená",J570,0)</f>
        <v>0</v>
      </c>
      <c r="BI570" s="179">
        <f>IF(N570="nulová",J570,0)</f>
        <v>0</v>
      </c>
      <c r="BJ570" s="20" t="s">
        <v>80</v>
      </c>
      <c r="BK570" s="179">
        <f>ROUND(I570*H570,2)</f>
        <v>0</v>
      </c>
      <c r="BL570" s="20" t="s">
        <v>150</v>
      </c>
      <c r="BM570" s="178" t="s">
        <v>790</v>
      </c>
    </row>
    <row r="571" spans="1:47" s="2" customFormat="1" ht="12">
      <c r="A571" s="39"/>
      <c r="B571" s="40"/>
      <c r="C571" s="39"/>
      <c r="D571" s="180" t="s">
        <v>152</v>
      </c>
      <c r="E571" s="39"/>
      <c r="F571" s="181" t="s">
        <v>791</v>
      </c>
      <c r="G571" s="39"/>
      <c r="H571" s="39"/>
      <c r="I571" s="182"/>
      <c r="J571" s="39"/>
      <c r="K571" s="39"/>
      <c r="L571" s="40"/>
      <c r="M571" s="183"/>
      <c r="N571" s="184"/>
      <c r="O571" s="73"/>
      <c r="P571" s="73"/>
      <c r="Q571" s="73"/>
      <c r="R571" s="73"/>
      <c r="S571" s="73"/>
      <c r="T571" s="74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T571" s="20" t="s">
        <v>152</v>
      </c>
      <c r="AU571" s="20" t="s">
        <v>82</v>
      </c>
    </row>
    <row r="572" spans="1:65" s="2" customFormat="1" ht="24.15" customHeight="1">
      <c r="A572" s="39"/>
      <c r="B572" s="166"/>
      <c r="C572" s="167" t="s">
        <v>792</v>
      </c>
      <c r="D572" s="167" t="s">
        <v>145</v>
      </c>
      <c r="E572" s="168" t="s">
        <v>793</v>
      </c>
      <c r="F572" s="169" t="s">
        <v>794</v>
      </c>
      <c r="G572" s="170" t="s">
        <v>784</v>
      </c>
      <c r="H572" s="171">
        <v>2808.27</v>
      </c>
      <c r="I572" s="172"/>
      <c r="J572" s="173">
        <f>ROUND(I572*H572,2)</f>
        <v>0</v>
      </c>
      <c r="K572" s="169" t="s">
        <v>149</v>
      </c>
      <c r="L572" s="40"/>
      <c r="M572" s="174" t="s">
        <v>3</v>
      </c>
      <c r="N572" s="175" t="s">
        <v>43</v>
      </c>
      <c r="O572" s="73"/>
      <c r="P572" s="176">
        <f>O572*H572</f>
        <v>0</v>
      </c>
      <c r="Q572" s="176">
        <v>0</v>
      </c>
      <c r="R572" s="176">
        <f>Q572*H572</f>
        <v>0</v>
      </c>
      <c r="S572" s="176">
        <v>0</v>
      </c>
      <c r="T572" s="177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178" t="s">
        <v>150</v>
      </c>
      <c r="AT572" s="178" t="s">
        <v>145</v>
      </c>
      <c r="AU572" s="178" t="s">
        <v>82</v>
      </c>
      <c r="AY572" s="20" t="s">
        <v>143</v>
      </c>
      <c r="BE572" s="179">
        <f>IF(N572="základní",J572,0)</f>
        <v>0</v>
      </c>
      <c r="BF572" s="179">
        <f>IF(N572="snížená",J572,0)</f>
        <v>0</v>
      </c>
      <c r="BG572" s="179">
        <f>IF(N572="zákl. přenesená",J572,0)</f>
        <v>0</v>
      </c>
      <c r="BH572" s="179">
        <f>IF(N572="sníž. přenesená",J572,0)</f>
        <v>0</v>
      </c>
      <c r="BI572" s="179">
        <f>IF(N572="nulová",J572,0)</f>
        <v>0</v>
      </c>
      <c r="BJ572" s="20" t="s">
        <v>80</v>
      </c>
      <c r="BK572" s="179">
        <f>ROUND(I572*H572,2)</f>
        <v>0</v>
      </c>
      <c r="BL572" s="20" t="s">
        <v>150</v>
      </c>
      <c r="BM572" s="178" t="s">
        <v>795</v>
      </c>
    </row>
    <row r="573" spans="1:47" s="2" customFormat="1" ht="12">
      <c r="A573" s="39"/>
      <c r="B573" s="40"/>
      <c r="C573" s="39"/>
      <c r="D573" s="180" t="s">
        <v>152</v>
      </c>
      <c r="E573" s="39"/>
      <c r="F573" s="181" t="s">
        <v>796</v>
      </c>
      <c r="G573" s="39"/>
      <c r="H573" s="39"/>
      <c r="I573" s="182"/>
      <c r="J573" s="39"/>
      <c r="K573" s="39"/>
      <c r="L573" s="40"/>
      <c r="M573" s="183"/>
      <c r="N573" s="184"/>
      <c r="O573" s="73"/>
      <c r="P573" s="73"/>
      <c r="Q573" s="73"/>
      <c r="R573" s="73"/>
      <c r="S573" s="73"/>
      <c r="T573" s="74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T573" s="20" t="s">
        <v>152</v>
      </c>
      <c r="AU573" s="20" t="s">
        <v>82</v>
      </c>
    </row>
    <row r="574" spans="1:51" s="14" customFormat="1" ht="12">
      <c r="A574" s="14"/>
      <c r="B574" s="193"/>
      <c r="C574" s="14"/>
      <c r="D574" s="186" t="s">
        <v>154</v>
      </c>
      <c r="E574" s="14"/>
      <c r="F574" s="195" t="s">
        <v>797</v>
      </c>
      <c r="G574" s="14"/>
      <c r="H574" s="196">
        <v>2808.27</v>
      </c>
      <c r="I574" s="197"/>
      <c r="J574" s="14"/>
      <c r="K574" s="14"/>
      <c r="L574" s="193"/>
      <c r="M574" s="198"/>
      <c r="N574" s="199"/>
      <c r="O574" s="199"/>
      <c r="P574" s="199"/>
      <c r="Q574" s="199"/>
      <c r="R574" s="199"/>
      <c r="S574" s="199"/>
      <c r="T574" s="200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194" t="s">
        <v>154</v>
      </c>
      <c r="AU574" s="194" t="s">
        <v>82</v>
      </c>
      <c r="AV574" s="14" t="s">
        <v>82</v>
      </c>
      <c r="AW574" s="14" t="s">
        <v>4</v>
      </c>
      <c r="AX574" s="14" t="s">
        <v>80</v>
      </c>
      <c r="AY574" s="194" t="s">
        <v>143</v>
      </c>
    </row>
    <row r="575" spans="1:65" s="2" customFormat="1" ht="24.15" customHeight="1">
      <c r="A575" s="39"/>
      <c r="B575" s="166"/>
      <c r="C575" s="167" t="s">
        <v>798</v>
      </c>
      <c r="D575" s="167" t="s">
        <v>145</v>
      </c>
      <c r="E575" s="168" t="s">
        <v>799</v>
      </c>
      <c r="F575" s="169" t="s">
        <v>800</v>
      </c>
      <c r="G575" s="170" t="s">
        <v>784</v>
      </c>
      <c r="H575" s="171">
        <v>280.827</v>
      </c>
      <c r="I575" s="172"/>
      <c r="J575" s="173">
        <f>ROUND(I575*H575,2)</f>
        <v>0</v>
      </c>
      <c r="K575" s="169" t="s">
        <v>149</v>
      </c>
      <c r="L575" s="40"/>
      <c r="M575" s="174" t="s">
        <v>3</v>
      </c>
      <c r="N575" s="175" t="s">
        <v>43</v>
      </c>
      <c r="O575" s="73"/>
      <c r="P575" s="176">
        <f>O575*H575</f>
        <v>0</v>
      </c>
      <c r="Q575" s="176">
        <v>0</v>
      </c>
      <c r="R575" s="176">
        <f>Q575*H575</f>
        <v>0</v>
      </c>
      <c r="S575" s="176">
        <v>0</v>
      </c>
      <c r="T575" s="177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178" t="s">
        <v>150</v>
      </c>
      <c r="AT575" s="178" t="s">
        <v>145</v>
      </c>
      <c r="AU575" s="178" t="s">
        <v>82</v>
      </c>
      <c r="AY575" s="20" t="s">
        <v>143</v>
      </c>
      <c r="BE575" s="179">
        <f>IF(N575="základní",J575,0)</f>
        <v>0</v>
      </c>
      <c r="BF575" s="179">
        <f>IF(N575="snížená",J575,0)</f>
        <v>0</v>
      </c>
      <c r="BG575" s="179">
        <f>IF(N575="zákl. přenesená",J575,0)</f>
        <v>0</v>
      </c>
      <c r="BH575" s="179">
        <f>IF(N575="sníž. přenesená",J575,0)</f>
        <v>0</v>
      </c>
      <c r="BI575" s="179">
        <f>IF(N575="nulová",J575,0)</f>
        <v>0</v>
      </c>
      <c r="BJ575" s="20" t="s">
        <v>80</v>
      </c>
      <c r="BK575" s="179">
        <f>ROUND(I575*H575,2)</f>
        <v>0</v>
      </c>
      <c r="BL575" s="20" t="s">
        <v>150</v>
      </c>
      <c r="BM575" s="178" t="s">
        <v>801</v>
      </c>
    </row>
    <row r="576" spans="1:47" s="2" customFormat="1" ht="12">
      <c r="A576" s="39"/>
      <c r="B576" s="40"/>
      <c r="C576" s="39"/>
      <c r="D576" s="180" t="s">
        <v>152</v>
      </c>
      <c r="E576" s="39"/>
      <c r="F576" s="181" t="s">
        <v>802</v>
      </c>
      <c r="G576" s="39"/>
      <c r="H576" s="39"/>
      <c r="I576" s="182"/>
      <c r="J576" s="39"/>
      <c r="K576" s="39"/>
      <c r="L576" s="40"/>
      <c r="M576" s="183"/>
      <c r="N576" s="184"/>
      <c r="O576" s="73"/>
      <c r="P576" s="73"/>
      <c r="Q576" s="73"/>
      <c r="R576" s="73"/>
      <c r="S576" s="73"/>
      <c r="T576" s="74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T576" s="20" t="s">
        <v>152</v>
      </c>
      <c r="AU576" s="20" t="s">
        <v>82</v>
      </c>
    </row>
    <row r="577" spans="1:63" s="12" customFormat="1" ht="22.8" customHeight="1">
      <c r="A577" s="12"/>
      <c r="B577" s="153"/>
      <c r="C577" s="12"/>
      <c r="D577" s="154" t="s">
        <v>71</v>
      </c>
      <c r="E577" s="164" t="s">
        <v>803</v>
      </c>
      <c r="F577" s="164" t="s">
        <v>804</v>
      </c>
      <c r="G577" s="12"/>
      <c r="H577" s="12"/>
      <c r="I577" s="156"/>
      <c r="J577" s="165">
        <f>BK577</f>
        <v>0</v>
      </c>
      <c r="K577" s="12"/>
      <c r="L577" s="153"/>
      <c r="M577" s="158"/>
      <c r="N577" s="159"/>
      <c r="O577" s="159"/>
      <c r="P577" s="160">
        <f>SUM(P578:P579)</f>
        <v>0</v>
      </c>
      <c r="Q577" s="159"/>
      <c r="R577" s="160">
        <f>SUM(R578:R579)</f>
        <v>0</v>
      </c>
      <c r="S577" s="159"/>
      <c r="T577" s="161">
        <f>SUM(T578:T579)</f>
        <v>0</v>
      </c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R577" s="154" t="s">
        <v>80</v>
      </c>
      <c r="AT577" s="162" t="s">
        <v>71</v>
      </c>
      <c r="AU577" s="162" t="s">
        <v>80</v>
      </c>
      <c r="AY577" s="154" t="s">
        <v>143</v>
      </c>
      <c r="BK577" s="163">
        <f>SUM(BK578:BK579)</f>
        <v>0</v>
      </c>
    </row>
    <row r="578" spans="1:65" s="2" customFormat="1" ht="33" customHeight="1">
      <c r="A578" s="39"/>
      <c r="B578" s="166"/>
      <c r="C578" s="167" t="s">
        <v>805</v>
      </c>
      <c r="D578" s="167" t="s">
        <v>145</v>
      </c>
      <c r="E578" s="168" t="s">
        <v>806</v>
      </c>
      <c r="F578" s="169" t="s">
        <v>807</v>
      </c>
      <c r="G578" s="170" t="s">
        <v>784</v>
      </c>
      <c r="H578" s="171">
        <v>83.656</v>
      </c>
      <c r="I578" s="172"/>
      <c r="J578" s="173">
        <f>ROUND(I578*H578,2)</f>
        <v>0</v>
      </c>
      <c r="K578" s="169" t="s">
        <v>149</v>
      </c>
      <c r="L578" s="40"/>
      <c r="M578" s="174" t="s">
        <v>3</v>
      </c>
      <c r="N578" s="175" t="s">
        <v>43</v>
      </c>
      <c r="O578" s="73"/>
      <c r="P578" s="176">
        <f>O578*H578</f>
        <v>0</v>
      </c>
      <c r="Q578" s="176">
        <v>0</v>
      </c>
      <c r="R578" s="176">
        <f>Q578*H578</f>
        <v>0</v>
      </c>
      <c r="S578" s="176">
        <v>0</v>
      </c>
      <c r="T578" s="177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178" t="s">
        <v>150</v>
      </c>
      <c r="AT578" s="178" t="s">
        <v>145</v>
      </c>
      <c r="AU578" s="178" t="s">
        <v>82</v>
      </c>
      <c r="AY578" s="20" t="s">
        <v>143</v>
      </c>
      <c r="BE578" s="179">
        <f>IF(N578="základní",J578,0)</f>
        <v>0</v>
      </c>
      <c r="BF578" s="179">
        <f>IF(N578="snížená",J578,0)</f>
        <v>0</v>
      </c>
      <c r="BG578" s="179">
        <f>IF(N578="zákl. přenesená",J578,0)</f>
        <v>0</v>
      </c>
      <c r="BH578" s="179">
        <f>IF(N578="sníž. přenesená",J578,0)</f>
        <v>0</v>
      </c>
      <c r="BI578" s="179">
        <f>IF(N578="nulová",J578,0)</f>
        <v>0</v>
      </c>
      <c r="BJ578" s="20" t="s">
        <v>80</v>
      </c>
      <c r="BK578" s="179">
        <f>ROUND(I578*H578,2)</f>
        <v>0</v>
      </c>
      <c r="BL578" s="20" t="s">
        <v>150</v>
      </c>
      <c r="BM578" s="178" t="s">
        <v>808</v>
      </c>
    </row>
    <row r="579" spans="1:47" s="2" customFormat="1" ht="12">
      <c r="A579" s="39"/>
      <c r="B579" s="40"/>
      <c r="C579" s="39"/>
      <c r="D579" s="180" t="s">
        <v>152</v>
      </c>
      <c r="E579" s="39"/>
      <c r="F579" s="181" t="s">
        <v>809</v>
      </c>
      <c r="G579" s="39"/>
      <c r="H579" s="39"/>
      <c r="I579" s="182"/>
      <c r="J579" s="39"/>
      <c r="K579" s="39"/>
      <c r="L579" s="40"/>
      <c r="M579" s="183"/>
      <c r="N579" s="184"/>
      <c r="O579" s="73"/>
      <c r="P579" s="73"/>
      <c r="Q579" s="73"/>
      <c r="R579" s="73"/>
      <c r="S579" s="73"/>
      <c r="T579" s="74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T579" s="20" t="s">
        <v>152</v>
      </c>
      <c r="AU579" s="20" t="s">
        <v>82</v>
      </c>
    </row>
    <row r="580" spans="1:63" s="12" customFormat="1" ht="25.9" customHeight="1">
      <c r="A580" s="12"/>
      <c r="B580" s="153"/>
      <c r="C580" s="12"/>
      <c r="D580" s="154" t="s">
        <v>71</v>
      </c>
      <c r="E580" s="155" t="s">
        <v>810</v>
      </c>
      <c r="F580" s="155" t="s">
        <v>811</v>
      </c>
      <c r="G580" s="12"/>
      <c r="H580" s="12"/>
      <c r="I580" s="156"/>
      <c r="J580" s="157">
        <f>BK580</f>
        <v>0</v>
      </c>
      <c r="K580" s="12"/>
      <c r="L580" s="153"/>
      <c r="M580" s="158"/>
      <c r="N580" s="159"/>
      <c r="O580" s="159"/>
      <c r="P580" s="160">
        <f>P581+P606+P635+P641+P655+P670+P681+P725+P782+P818+P839+P848+P863+P870</f>
        <v>0</v>
      </c>
      <c r="Q580" s="159"/>
      <c r="R580" s="160">
        <f>R581+R606+R635+R641+R655+R670+R681+R725+R782+R818+R839+R848+R863+R870</f>
        <v>21.36915984</v>
      </c>
      <c r="S580" s="159"/>
      <c r="T580" s="161">
        <f>T581+T606+T635+T641+T655+T670+T681+T725+T782+T818+T839+T848+T863+T870</f>
        <v>2.150483</v>
      </c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R580" s="154" t="s">
        <v>82</v>
      </c>
      <c r="AT580" s="162" t="s">
        <v>71</v>
      </c>
      <c r="AU580" s="162" t="s">
        <v>72</v>
      </c>
      <c r="AY580" s="154" t="s">
        <v>143</v>
      </c>
      <c r="BK580" s="163">
        <f>BK581+BK606+BK635+BK641+BK655+BK670+BK681+BK725+BK782+BK818+BK839+BK848+BK863+BK870</f>
        <v>0</v>
      </c>
    </row>
    <row r="581" spans="1:63" s="12" customFormat="1" ht="22.8" customHeight="1">
      <c r="A581" s="12"/>
      <c r="B581" s="153"/>
      <c r="C581" s="12"/>
      <c r="D581" s="154" t="s">
        <v>71</v>
      </c>
      <c r="E581" s="164" t="s">
        <v>812</v>
      </c>
      <c r="F581" s="164" t="s">
        <v>813</v>
      </c>
      <c r="G581" s="12"/>
      <c r="H581" s="12"/>
      <c r="I581" s="156"/>
      <c r="J581" s="165">
        <f>BK581</f>
        <v>0</v>
      </c>
      <c r="K581" s="12"/>
      <c r="L581" s="153"/>
      <c r="M581" s="158"/>
      <c r="N581" s="159"/>
      <c r="O581" s="159"/>
      <c r="P581" s="160">
        <f>SUM(P582:P605)</f>
        <v>0</v>
      </c>
      <c r="Q581" s="159"/>
      <c r="R581" s="160">
        <f>SUM(R582:R605)</f>
        <v>3.4932281699999996</v>
      </c>
      <c r="S581" s="159"/>
      <c r="T581" s="161">
        <f>SUM(T582:T605)</f>
        <v>0</v>
      </c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R581" s="154" t="s">
        <v>82</v>
      </c>
      <c r="AT581" s="162" t="s">
        <v>71</v>
      </c>
      <c r="AU581" s="162" t="s">
        <v>80</v>
      </c>
      <c r="AY581" s="154" t="s">
        <v>143</v>
      </c>
      <c r="BK581" s="163">
        <f>SUM(BK582:BK605)</f>
        <v>0</v>
      </c>
    </row>
    <row r="582" spans="1:65" s="2" customFormat="1" ht="24.15" customHeight="1">
      <c r="A582" s="39"/>
      <c r="B582" s="166"/>
      <c r="C582" s="167" t="s">
        <v>814</v>
      </c>
      <c r="D582" s="167" t="s">
        <v>145</v>
      </c>
      <c r="E582" s="168" t="s">
        <v>815</v>
      </c>
      <c r="F582" s="169" t="s">
        <v>816</v>
      </c>
      <c r="G582" s="170" t="s">
        <v>721</v>
      </c>
      <c r="H582" s="171">
        <v>1</v>
      </c>
      <c r="I582" s="172"/>
      <c r="J582" s="173">
        <f>ROUND(I582*H582,2)</f>
        <v>0</v>
      </c>
      <c r="K582" s="169" t="s">
        <v>3</v>
      </c>
      <c r="L582" s="40"/>
      <c r="M582" s="174" t="s">
        <v>3</v>
      </c>
      <c r="N582" s="175" t="s">
        <v>43</v>
      </c>
      <c r="O582" s="73"/>
      <c r="P582" s="176">
        <f>O582*H582</f>
        <v>0</v>
      </c>
      <c r="Q582" s="176">
        <v>0</v>
      </c>
      <c r="R582" s="176">
        <f>Q582*H582</f>
        <v>0</v>
      </c>
      <c r="S582" s="176">
        <v>0</v>
      </c>
      <c r="T582" s="177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178" t="s">
        <v>253</v>
      </c>
      <c r="AT582" s="178" t="s">
        <v>145</v>
      </c>
      <c r="AU582" s="178" t="s">
        <v>82</v>
      </c>
      <c r="AY582" s="20" t="s">
        <v>143</v>
      </c>
      <c r="BE582" s="179">
        <f>IF(N582="základní",J582,0)</f>
        <v>0</v>
      </c>
      <c r="BF582" s="179">
        <f>IF(N582="snížená",J582,0)</f>
        <v>0</v>
      </c>
      <c r="BG582" s="179">
        <f>IF(N582="zákl. přenesená",J582,0)</f>
        <v>0</v>
      </c>
      <c r="BH582" s="179">
        <f>IF(N582="sníž. přenesená",J582,0)</f>
        <v>0</v>
      </c>
      <c r="BI582" s="179">
        <f>IF(N582="nulová",J582,0)</f>
        <v>0</v>
      </c>
      <c r="BJ582" s="20" t="s">
        <v>80</v>
      </c>
      <c r="BK582" s="179">
        <f>ROUND(I582*H582,2)</f>
        <v>0</v>
      </c>
      <c r="BL582" s="20" t="s">
        <v>253</v>
      </c>
      <c r="BM582" s="178" t="s">
        <v>817</v>
      </c>
    </row>
    <row r="583" spans="1:65" s="2" customFormat="1" ht="16.5" customHeight="1">
      <c r="A583" s="39"/>
      <c r="B583" s="166"/>
      <c r="C583" s="167" t="s">
        <v>818</v>
      </c>
      <c r="D583" s="167" t="s">
        <v>145</v>
      </c>
      <c r="E583" s="168" t="s">
        <v>819</v>
      </c>
      <c r="F583" s="169" t="s">
        <v>820</v>
      </c>
      <c r="G583" s="170" t="s">
        <v>148</v>
      </c>
      <c r="H583" s="171">
        <v>36.356</v>
      </c>
      <c r="I583" s="172"/>
      <c r="J583" s="173">
        <f>ROUND(I583*H583,2)</f>
        <v>0</v>
      </c>
      <c r="K583" s="169" t="s">
        <v>149</v>
      </c>
      <c r="L583" s="40"/>
      <c r="M583" s="174" t="s">
        <v>3</v>
      </c>
      <c r="N583" s="175" t="s">
        <v>43</v>
      </c>
      <c r="O583" s="73"/>
      <c r="P583" s="176">
        <f>O583*H583</f>
        <v>0</v>
      </c>
      <c r="Q583" s="176">
        <v>0.00088</v>
      </c>
      <c r="R583" s="176">
        <f>Q583*H583</f>
        <v>0.031993280000000006</v>
      </c>
      <c r="S583" s="176">
        <v>0</v>
      </c>
      <c r="T583" s="177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178" t="s">
        <v>253</v>
      </c>
      <c r="AT583" s="178" t="s">
        <v>145</v>
      </c>
      <c r="AU583" s="178" t="s">
        <v>82</v>
      </c>
      <c r="AY583" s="20" t="s">
        <v>143</v>
      </c>
      <c r="BE583" s="179">
        <f>IF(N583="základní",J583,0)</f>
        <v>0</v>
      </c>
      <c r="BF583" s="179">
        <f>IF(N583="snížená",J583,0)</f>
        <v>0</v>
      </c>
      <c r="BG583" s="179">
        <f>IF(N583="zákl. přenesená",J583,0)</f>
        <v>0</v>
      </c>
      <c r="BH583" s="179">
        <f>IF(N583="sníž. přenesená",J583,0)</f>
        <v>0</v>
      </c>
      <c r="BI583" s="179">
        <f>IF(N583="nulová",J583,0)</f>
        <v>0</v>
      </c>
      <c r="BJ583" s="20" t="s">
        <v>80</v>
      </c>
      <c r="BK583" s="179">
        <f>ROUND(I583*H583,2)</f>
        <v>0</v>
      </c>
      <c r="BL583" s="20" t="s">
        <v>253</v>
      </c>
      <c r="BM583" s="178" t="s">
        <v>821</v>
      </c>
    </row>
    <row r="584" spans="1:47" s="2" customFormat="1" ht="12">
      <c r="A584" s="39"/>
      <c r="B584" s="40"/>
      <c r="C584" s="39"/>
      <c r="D584" s="180" t="s">
        <v>152</v>
      </c>
      <c r="E584" s="39"/>
      <c r="F584" s="181" t="s">
        <v>822</v>
      </c>
      <c r="G584" s="39"/>
      <c r="H584" s="39"/>
      <c r="I584" s="182"/>
      <c r="J584" s="39"/>
      <c r="K584" s="39"/>
      <c r="L584" s="40"/>
      <c r="M584" s="183"/>
      <c r="N584" s="184"/>
      <c r="O584" s="73"/>
      <c r="P584" s="73"/>
      <c r="Q584" s="73"/>
      <c r="R584" s="73"/>
      <c r="S584" s="73"/>
      <c r="T584" s="74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T584" s="20" t="s">
        <v>152</v>
      </c>
      <c r="AU584" s="20" t="s">
        <v>82</v>
      </c>
    </row>
    <row r="585" spans="1:51" s="14" customFormat="1" ht="12">
      <c r="A585" s="14"/>
      <c r="B585" s="193"/>
      <c r="C585" s="14"/>
      <c r="D585" s="186" t="s">
        <v>154</v>
      </c>
      <c r="E585" s="194" t="s">
        <v>3</v>
      </c>
      <c r="F585" s="195" t="s">
        <v>823</v>
      </c>
      <c r="G585" s="14"/>
      <c r="H585" s="196">
        <v>36.356</v>
      </c>
      <c r="I585" s="197"/>
      <c r="J585" s="14"/>
      <c r="K585" s="14"/>
      <c r="L585" s="193"/>
      <c r="M585" s="198"/>
      <c r="N585" s="199"/>
      <c r="O585" s="199"/>
      <c r="P585" s="199"/>
      <c r="Q585" s="199"/>
      <c r="R585" s="199"/>
      <c r="S585" s="199"/>
      <c r="T585" s="200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194" t="s">
        <v>154</v>
      </c>
      <c r="AU585" s="194" t="s">
        <v>82</v>
      </c>
      <c r="AV585" s="14" t="s">
        <v>82</v>
      </c>
      <c r="AW585" s="14" t="s">
        <v>33</v>
      </c>
      <c r="AX585" s="14" t="s">
        <v>80</v>
      </c>
      <c r="AY585" s="194" t="s">
        <v>143</v>
      </c>
    </row>
    <row r="586" spans="1:65" s="2" customFormat="1" ht="24.15" customHeight="1">
      <c r="A586" s="39"/>
      <c r="B586" s="166"/>
      <c r="C586" s="217" t="s">
        <v>824</v>
      </c>
      <c r="D586" s="217" t="s">
        <v>345</v>
      </c>
      <c r="E586" s="218" t="s">
        <v>825</v>
      </c>
      <c r="F586" s="219" t="s">
        <v>826</v>
      </c>
      <c r="G586" s="220" t="s">
        <v>148</v>
      </c>
      <c r="H586" s="221">
        <v>42.373</v>
      </c>
      <c r="I586" s="222"/>
      <c r="J586" s="223">
        <f>ROUND(I586*H586,2)</f>
        <v>0</v>
      </c>
      <c r="K586" s="219" t="s">
        <v>149</v>
      </c>
      <c r="L586" s="224"/>
      <c r="M586" s="225" t="s">
        <v>3</v>
      </c>
      <c r="N586" s="226" t="s">
        <v>43</v>
      </c>
      <c r="O586" s="73"/>
      <c r="P586" s="176">
        <f>O586*H586</f>
        <v>0</v>
      </c>
      <c r="Q586" s="176">
        <v>0.0052</v>
      </c>
      <c r="R586" s="176">
        <f>Q586*H586</f>
        <v>0.22033959999999997</v>
      </c>
      <c r="S586" s="176">
        <v>0</v>
      </c>
      <c r="T586" s="177">
        <f>S586*H586</f>
        <v>0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178" t="s">
        <v>385</v>
      </c>
      <c r="AT586" s="178" t="s">
        <v>345</v>
      </c>
      <c r="AU586" s="178" t="s">
        <v>82</v>
      </c>
      <c r="AY586" s="20" t="s">
        <v>143</v>
      </c>
      <c r="BE586" s="179">
        <f>IF(N586="základní",J586,0)</f>
        <v>0</v>
      </c>
      <c r="BF586" s="179">
        <f>IF(N586="snížená",J586,0)</f>
        <v>0</v>
      </c>
      <c r="BG586" s="179">
        <f>IF(N586="zákl. přenesená",J586,0)</f>
        <v>0</v>
      </c>
      <c r="BH586" s="179">
        <f>IF(N586="sníž. přenesená",J586,0)</f>
        <v>0</v>
      </c>
      <c r="BI586" s="179">
        <f>IF(N586="nulová",J586,0)</f>
        <v>0</v>
      </c>
      <c r="BJ586" s="20" t="s">
        <v>80</v>
      </c>
      <c r="BK586" s="179">
        <f>ROUND(I586*H586,2)</f>
        <v>0</v>
      </c>
      <c r="BL586" s="20" t="s">
        <v>253</v>
      </c>
      <c r="BM586" s="178" t="s">
        <v>827</v>
      </c>
    </row>
    <row r="587" spans="1:51" s="14" customFormat="1" ht="12">
      <c r="A587" s="14"/>
      <c r="B587" s="193"/>
      <c r="C587" s="14"/>
      <c r="D587" s="186" t="s">
        <v>154</v>
      </c>
      <c r="E587" s="14"/>
      <c r="F587" s="195" t="s">
        <v>828</v>
      </c>
      <c r="G587" s="14"/>
      <c r="H587" s="196">
        <v>42.373</v>
      </c>
      <c r="I587" s="197"/>
      <c r="J587" s="14"/>
      <c r="K587" s="14"/>
      <c r="L587" s="193"/>
      <c r="M587" s="198"/>
      <c r="N587" s="199"/>
      <c r="O587" s="199"/>
      <c r="P587" s="199"/>
      <c r="Q587" s="199"/>
      <c r="R587" s="199"/>
      <c r="S587" s="199"/>
      <c r="T587" s="200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194" t="s">
        <v>154</v>
      </c>
      <c r="AU587" s="194" t="s">
        <v>82</v>
      </c>
      <c r="AV587" s="14" t="s">
        <v>82</v>
      </c>
      <c r="AW587" s="14" t="s">
        <v>4</v>
      </c>
      <c r="AX587" s="14" t="s">
        <v>80</v>
      </c>
      <c r="AY587" s="194" t="s">
        <v>143</v>
      </c>
    </row>
    <row r="588" spans="1:65" s="2" customFormat="1" ht="24.15" customHeight="1">
      <c r="A588" s="39"/>
      <c r="B588" s="166"/>
      <c r="C588" s="167" t="s">
        <v>829</v>
      </c>
      <c r="D588" s="167" t="s">
        <v>145</v>
      </c>
      <c r="E588" s="168" t="s">
        <v>830</v>
      </c>
      <c r="F588" s="169" t="s">
        <v>831</v>
      </c>
      <c r="G588" s="170" t="s">
        <v>227</v>
      </c>
      <c r="H588" s="171">
        <v>133.7</v>
      </c>
      <c r="I588" s="172"/>
      <c r="J588" s="173">
        <f>ROUND(I588*H588,2)</f>
        <v>0</v>
      </c>
      <c r="K588" s="169" t="s">
        <v>149</v>
      </c>
      <c r="L588" s="40"/>
      <c r="M588" s="174" t="s">
        <v>3</v>
      </c>
      <c r="N588" s="175" t="s">
        <v>43</v>
      </c>
      <c r="O588" s="73"/>
      <c r="P588" s="176">
        <f>O588*H588</f>
        <v>0</v>
      </c>
      <c r="Q588" s="176">
        <v>0.0006</v>
      </c>
      <c r="R588" s="176">
        <f>Q588*H588</f>
        <v>0.08021999999999999</v>
      </c>
      <c r="S588" s="176">
        <v>0</v>
      </c>
      <c r="T588" s="177">
        <f>S588*H588</f>
        <v>0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178" t="s">
        <v>253</v>
      </c>
      <c r="AT588" s="178" t="s">
        <v>145</v>
      </c>
      <c r="AU588" s="178" t="s">
        <v>82</v>
      </c>
      <c r="AY588" s="20" t="s">
        <v>143</v>
      </c>
      <c r="BE588" s="179">
        <f>IF(N588="základní",J588,0)</f>
        <v>0</v>
      </c>
      <c r="BF588" s="179">
        <f>IF(N588="snížená",J588,0)</f>
        <v>0</v>
      </c>
      <c r="BG588" s="179">
        <f>IF(N588="zákl. přenesená",J588,0)</f>
        <v>0</v>
      </c>
      <c r="BH588" s="179">
        <f>IF(N588="sníž. přenesená",J588,0)</f>
        <v>0</v>
      </c>
      <c r="BI588" s="179">
        <f>IF(N588="nulová",J588,0)</f>
        <v>0</v>
      </c>
      <c r="BJ588" s="20" t="s">
        <v>80</v>
      </c>
      <c r="BK588" s="179">
        <f>ROUND(I588*H588,2)</f>
        <v>0</v>
      </c>
      <c r="BL588" s="20" t="s">
        <v>253</v>
      </c>
      <c r="BM588" s="178" t="s">
        <v>832</v>
      </c>
    </row>
    <row r="589" spans="1:47" s="2" customFormat="1" ht="12">
      <c r="A589" s="39"/>
      <c r="B589" s="40"/>
      <c r="C589" s="39"/>
      <c r="D589" s="180" t="s">
        <v>152</v>
      </c>
      <c r="E589" s="39"/>
      <c r="F589" s="181" t="s">
        <v>833</v>
      </c>
      <c r="G589" s="39"/>
      <c r="H589" s="39"/>
      <c r="I589" s="182"/>
      <c r="J589" s="39"/>
      <c r="K589" s="39"/>
      <c r="L589" s="40"/>
      <c r="M589" s="183"/>
      <c r="N589" s="184"/>
      <c r="O589" s="73"/>
      <c r="P589" s="73"/>
      <c r="Q589" s="73"/>
      <c r="R589" s="73"/>
      <c r="S589" s="73"/>
      <c r="T589" s="74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T589" s="20" t="s">
        <v>152</v>
      </c>
      <c r="AU589" s="20" t="s">
        <v>82</v>
      </c>
    </row>
    <row r="590" spans="1:65" s="2" customFormat="1" ht="24.15" customHeight="1">
      <c r="A590" s="39"/>
      <c r="B590" s="166"/>
      <c r="C590" s="167" t="s">
        <v>834</v>
      </c>
      <c r="D590" s="167" t="s">
        <v>145</v>
      </c>
      <c r="E590" s="168" t="s">
        <v>835</v>
      </c>
      <c r="F590" s="169" t="s">
        <v>836</v>
      </c>
      <c r="G590" s="170" t="s">
        <v>227</v>
      </c>
      <c r="H590" s="171">
        <v>133.7</v>
      </c>
      <c r="I590" s="172"/>
      <c r="J590" s="173">
        <f>ROUND(I590*H590,2)</f>
        <v>0</v>
      </c>
      <c r="K590" s="169" t="s">
        <v>149</v>
      </c>
      <c r="L590" s="40"/>
      <c r="M590" s="174" t="s">
        <v>3</v>
      </c>
      <c r="N590" s="175" t="s">
        <v>43</v>
      </c>
      <c r="O590" s="73"/>
      <c r="P590" s="176">
        <f>O590*H590</f>
        <v>0</v>
      </c>
      <c r="Q590" s="176">
        <v>0.0006</v>
      </c>
      <c r="R590" s="176">
        <f>Q590*H590</f>
        <v>0.08021999999999999</v>
      </c>
      <c r="S590" s="176">
        <v>0</v>
      </c>
      <c r="T590" s="177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178" t="s">
        <v>253</v>
      </c>
      <c r="AT590" s="178" t="s">
        <v>145</v>
      </c>
      <c r="AU590" s="178" t="s">
        <v>82</v>
      </c>
      <c r="AY590" s="20" t="s">
        <v>143</v>
      </c>
      <c r="BE590" s="179">
        <f>IF(N590="základní",J590,0)</f>
        <v>0</v>
      </c>
      <c r="BF590" s="179">
        <f>IF(N590="snížená",J590,0)</f>
        <v>0</v>
      </c>
      <c r="BG590" s="179">
        <f>IF(N590="zákl. přenesená",J590,0)</f>
        <v>0</v>
      </c>
      <c r="BH590" s="179">
        <f>IF(N590="sníž. přenesená",J590,0)</f>
        <v>0</v>
      </c>
      <c r="BI590" s="179">
        <f>IF(N590="nulová",J590,0)</f>
        <v>0</v>
      </c>
      <c r="BJ590" s="20" t="s">
        <v>80</v>
      </c>
      <c r="BK590" s="179">
        <f>ROUND(I590*H590,2)</f>
        <v>0</v>
      </c>
      <c r="BL590" s="20" t="s">
        <v>253</v>
      </c>
      <c r="BM590" s="178" t="s">
        <v>837</v>
      </c>
    </row>
    <row r="591" spans="1:47" s="2" customFormat="1" ht="12">
      <c r="A591" s="39"/>
      <c r="B591" s="40"/>
      <c r="C591" s="39"/>
      <c r="D591" s="180" t="s">
        <v>152</v>
      </c>
      <c r="E591" s="39"/>
      <c r="F591" s="181" t="s">
        <v>838</v>
      </c>
      <c r="G591" s="39"/>
      <c r="H591" s="39"/>
      <c r="I591" s="182"/>
      <c r="J591" s="39"/>
      <c r="K591" s="39"/>
      <c r="L591" s="40"/>
      <c r="M591" s="183"/>
      <c r="N591" s="184"/>
      <c r="O591" s="73"/>
      <c r="P591" s="73"/>
      <c r="Q591" s="73"/>
      <c r="R591" s="73"/>
      <c r="S591" s="73"/>
      <c r="T591" s="74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T591" s="20" t="s">
        <v>152</v>
      </c>
      <c r="AU591" s="20" t="s">
        <v>82</v>
      </c>
    </row>
    <row r="592" spans="1:65" s="2" customFormat="1" ht="21.75" customHeight="1">
      <c r="A592" s="39"/>
      <c r="B592" s="166"/>
      <c r="C592" s="167" t="s">
        <v>839</v>
      </c>
      <c r="D592" s="167" t="s">
        <v>145</v>
      </c>
      <c r="E592" s="168" t="s">
        <v>840</v>
      </c>
      <c r="F592" s="169" t="s">
        <v>841</v>
      </c>
      <c r="G592" s="170" t="s">
        <v>227</v>
      </c>
      <c r="H592" s="171">
        <v>122.7</v>
      </c>
      <c r="I592" s="172"/>
      <c r="J592" s="173">
        <f>ROUND(I592*H592,2)</f>
        <v>0</v>
      </c>
      <c r="K592" s="169" t="s">
        <v>149</v>
      </c>
      <c r="L592" s="40"/>
      <c r="M592" s="174" t="s">
        <v>3</v>
      </c>
      <c r="N592" s="175" t="s">
        <v>43</v>
      </c>
      <c r="O592" s="73"/>
      <c r="P592" s="176">
        <f>O592*H592</f>
        <v>0</v>
      </c>
      <c r="Q592" s="176">
        <v>0.0015</v>
      </c>
      <c r="R592" s="176">
        <f>Q592*H592</f>
        <v>0.18405000000000002</v>
      </c>
      <c r="S592" s="176">
        <v>0</v>
      </c>
      <c r="T592" s="177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178" t="s">
        <v>253</v>
      </c>
      <c r="AT592" s="178" t="s">
        <v>145</v>
      </c>
      <c r="AU592" s="178" t="s">
        <v>82</v>
      </c>
      <c r="AY592" s="20" t="s">
        <v>143</v>
      </c>
      <c r="BE592" s="179">
        <f>IF(N592="základní",J592,0)</f>
        <v>0</v>
      </c>
      <c r="BF592" s="179">
        <f>IF(N592="snížená",J592,0)</f>
        <v>0</v>
      </c>
      <c r="BG592" s="179">
        <f>IF(N592="zákl. přenesená",J592,0)</f>
        <v>0</v>
      </c>
      <c r="BH592" s="179">
        <f>IF(N592="sníž. přenesená",J592,0)</f>
        <v>0</v>
      </c>
      <c r="BI592" s="179">
        <f>IF(N592="nulová",J592,0)</f>
        <v>0</v>
      </c>
      <c r="BJ592" s="20" t="s">
        <v>80</v>
      </c>
      <c r="BK592" s="179">
        <f>ROUND(I592*H592,2)</f>
        <v>0</v>
      </c>
      <c r="BL592" s="20" t="s">
        <v>253</v>
      </c>
      <c r="BM592" s="178" t="s">
        <v>842</v>
      </c>
    </row>
    <row r="593" spans="1:47" s="2" customFormat="1" ht="12">
      <c r="A593" s="39"/>
      <c r="B593" s="40"/>
      <c r="C593" s="39"/>
      <c r="D593" s="180" t="s">
        <v>152</v>
      </c>
      <c r="E593" s="39"/>
      <c r="F593" s="181" t="s">
        <v>843</v>
      </c>
      <c r="G593" s="39"/>
      <c r="H593" s="39"/>
      <c r="I593" s="182"/>
      <c r="J593" s="39"/>
      <c r="K593" s="39"/>
      <c r="L593" s="40"/>
      <c r="M593" s="183"/>
      <c r="N593" s="184"/>
      <c r="O593" s="73"/>
      <c r="P593" s="73"/>
      <c r="Q593" s="73"/>
      <c r="R593" s="73"/>
      <c r="S593" s="73"/>
      <c r="T593" s="74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T593" s="20" t="s">
        <v>152</v>
      </c>
      <c r="AU593" s="20" t="s">
        <v>82</v>
      </c>
    </row>
    <row r="594" spans="1:65" s="2" customFormat="1" ht="21.75" customHeight="1">
      <c r="A594" s="39"/>
      <c r="B594" s="166"/>
      <c r="C594" s="167" t="s">
        <v>844</v>
      </c>
      <c r="D594" s="167" t="s">
        <v>145</v>
      </c>
      <c r="E594" s="168" t="s">
        <v>845</v>
      </c>
      <c r="F594" s="169" t="s">
        <v>846</v>
      </c>
      <c r="G594" s="170" t="s">
        <v>148</v>
      </c>
      <c r="H594" s="171">
        <v>874.057</v>
      </c>
      <c r="I594" s="172"/>
      <c r="J594" s="173">
        <f>ROUND(I594*H594,2)</f>
        <v>0</v>
      </c>
      <c r="K594" s="169" t="s">
        <v>149</v>
      </c>
      <c r="L594" s="40"/>
      <c r="M594" s="174" t="s">
        <v>3</v>
      </c>
      <c r="N594" s="175" t="s">
        <v>43</v>
      </c>
      <c r="O594" s="73"/>
      <c r="P594" s="176">
        <f>O594*H594</f>
        <v>0</v>
      </c>
      <c r="Q594" s="176">
        <v>0.00019</v>
      </c>
      <c r="R594" s="176">
        <f>Q594*H594</f>
        <v>0.16607083</v>
      </c>
      <c r="S594" s="176">
        <v>0</v>
      </c>
      <c r="T594" s="177">
        <f>S594*H594</f>
        <v>0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R594" s="178" t="s">
        <v>253</v>
      </c>
      <c r="AT594" s="178" t="s">
        <v>145</v>
      </c>
      <c r="AU594" s="178" t="s">
        <v>82</v>
      </c>
      <c r="AY594" s="20" t="s">
        <v>143</v>
      </c>
      <c r="BE594" s="179">
        <f>IF(N594="základní",J594,0)</f>
        <v>0</v>
      </c>
      <c r="BF594" s="179">
        <f>IF(N594="snížená",J594,0)</f>
        <v>0</v>
      </c>
      <c r="BG594" s="179">
        <f>IF(N594="zákl. přenesená",J594,0)</f>
        <v>0</v>
      </c>
      <c r="BH594" s="179">
        <f>IF(N594="sníž. přenesená",J594,0)</f>
        <v>0</v>
      </c>
      <c r="BI594" s="179">
        <f>IF(N594="nulová",J594,0)</f>
        <v>0</v>
      </c>
      <c r="BJ594" s="20" t="s">
        <v>80</v>
      </c>
      <c r="BK594" s="179">
        <f>ROUND(I594*H594,2)</f>
        <v>0</v>
      </c>
      <c r="BL594" s="20" t="s">
        <v>253</v>
      </c>
      <c r="BM594" s="178" t="s">
        <v>847</v>
      </c>
    </row>
    <row r="595" spans="1:47" s="2" customFormat="1" ht="12">
      <c r="A595" s="39"/>
      <c r="B595" s="40"/>
      <c r="C595" s="39"/>
      <c r="D595" s="180" t="s">
        <v>152</v>
      </c>
      <c r="E595" s="39"/>
      <c r="F595" s="181" t="s">
        <v>848</v>
      </c>
      <c r="G595" s="39"/>
      <c r="H595" s="39"/>
      <c r="I595" s="182"/>
      <c r="J595" s="39"/>
      <c r="K595" s="39"/>
      <c r="L595" s="40"/>
      <c r="M595" s="183"/>
      <c r="N595" s="184"/>
      <c r="O595" s="73"/>
      <c r="P595" s="73"/>
      <c r="Q595" s="73"/>
      <c r="R595" s="73"/>
      <c r="S595" s="73"/>
      <c r="T595" s="74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T595" s="20" t="s">
        <v>152</v>
      </c>
      <c r="AU595" s="20" t="s">
        <v>82</v>
      </c>
    </row>
    <row r="596" spans="1:51" s="14" customFormat="1" ht="12">
      <c r="A596" s="14"/>
      <c r="B596" s="193"/>
      <c r="C596" s="14"/>
      <c r="D596" s="186" t="s">
        <v>154</v>
      </c>
      <c r="E596" s="194" t="s">
        <v>3</v>
      </c>
      <c r="F596" s="195" t="s">
        <v>849</v>
      </c>
      <c r="G596" s="14"/>
      <c r="H596" s="196">
        <v>874.057</v>
      </c>
      <c r="I596" s="197"/>
      <c r="J596" s="14"/>
      <c r="K596" s="14"/>
      <c r="L596" s="193"/>
      <c r="M596" s="198"/>
      <c r="N596" s="199"/>
      <c r="O596" s="199"/>
      <c r="P596" s="199"/>
      <c r="Q596" s="199"/>
      <c r="R596" s="199"/>
      <c r="S596" s="199"/>
      <c r="T596" s="200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194" t="s">
        <v>154</v>
      </c>
      <c r="AU596" s="194" t="s">
        <v>82</v>
      </c>
      <c r="AV596" s="14" t="s">
        <v>82</v>
      </c>
      <c r="AW596" s="14" t="s">
        <v>33</v>
      </c>
      <c r="AX596" s="14" t="s">
        <v>80</v>
      </c>
      <c r="AY596" s="194" t="s">
        <v>143</v>
      </c>
    </row>
    <row r="597" spans="1:65" s="2" customFormat="1" ht="16.5" customHeight="1">
      <c r="A597" s="39"/>
      <c r="B597" s="166"/>
      <c r="C597" s="217" t="s">
        <v>850</v>
      </c>
      <c r="D597" s="217" t="s">
        <v>345</v>
      </c>
      <c r="E597" s="218" t="s">
        <v>851</v>
      </c>
      <c r="F597" s="219" t="s">
        <v>852</v>
      </c>
      <c r="G597" s="220" t="s">
        <v>148</v>
      </c>
      <c r="H597" s="221">
        <v>1018.713</v>
      </c>
      <c r="I597" s="222"/>
      <c r="J597" s="223">
        <f>ROUND(I597*H597,2)</f>
        <v>0</v>
      </c>
      <c r="K597" s="219" t="s">
        <v>149</v>
      </c>
      <c r="L597" s="224"/>
      <c r="M597" s="225" t="s">
        <v>3</v>
      </c>
      <c r="N597" s="226" t="s">
        <v>43</v>
      </c>
      <c r="O597" s="73"/>
      <c r="P597" s="176">
        <f>O597*H597</f>
        <v>0</v>
      </c>
      <c r="Q597" s="176">
        <v>0.0025</v>
      </c>
      <c r="R597" s="176">
        <f>Q597*H597</f>
        <v>2.5467825</v>
      </c>
      <c r="S597" s="176">
        <v>0</v>
      </c>
      <c r="T597" s="177">
        <f>S597*H597</f>
        <v>0</v>
      </c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R597" s="178" t="s">
        <v>385</v>
      </c>
      <c r="AT597" s="178" t="s">
        <v>345</v>
      </c>
      <c r="AU597" s="178" t="s">
        <v>82</v>
      </c>
      <c r="AY597" s="20" t="s">
        <v>143</v>
      </c>
      <c r="BE597" s="179">
        <f>IF(N597="základní",J597,0)</f>
        <v>0</v>
      </c>
      <c r="BF597" s="179">
        <f>IF(N597="snížená",J597,0)</f>
        <v>0</v>
      </c>
      <c r="BG597" s="179">
        <f>IF(N597="zákl. přenesená",J597,0)</f>
        <v>0</v>
      </c>
      <c r="BH597" s="179">
        <f>IF(N597="sníž. přenesená",J597,0)</f>
        <v>0</v>
      </c>
      <c r="BI597" s="179">
        <f>IF(N597="nulová",J597,0)</f>
        <v>0</v>
      </c>
      <c r="BJ597" s="20" t="s">
        <v>80</v>
      </c>
      <c r="BK597" s="179">
        <f>ROUND(I597*H597,2)</f>
        <v>0</v>
      </c>
      <c r="BL597" s="20" t="s">
        <v>253</v>
      </c>
      <c r="BM597" s="178" t="s">
        <v>853</v>
      </c>
    </row>
    <row r="598" spans="1:51" s="14" customFormat="1" ht="12">
      <c r="A598" s="14"/>
      <c r="B598" s="193"/>
      <c r="C598" s="14"/>
      <c r="D598" s="186" t="s">
        <v>154</v>
      </c>
      <c r="E598" s="14"/>
      <c r="F598" s="195" t="s">
        <v>854</v>
      </c>
      <c r="G598" s="14"/>
      <c r="H598" s="196">
        <v>1018.713</v>
      </c>
      <c r="I598" s="197"/>
      <c r="J598" s="14"/>
      <c r="K598" s="14"/>
      <c r="L598" s="193"/>
      <c r="M598" s="198"/>
      <c r="N598" s="199"/>
      <c r="O598" s="199"/>
      <c r="P598" s="199"/>
      <c r="Q598" s="199"/>
      <c r="R598" s="199"/>
      <c r="S598" s="199"/>
      <c r="T598" s="200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194" t="s">
        <v>154</v>
      </c>
      <c r="AU598" s="194" t="s">
        <v>82</v>
      </c>
      <c r="AV598" s="14" t="s">
        <v>82</v>
      </c>
      <c r="AW598" s="14" t="s">
        <v>4</v>
      </c>
      <c r="AX598" s="14" t="s">
        <v>80</v>
      </c>
      <c r="AY598" s="194" t="s">
        <v>143</v>
      </c>
    </row>
    <row r="599" spans="1:65" s="2" customFormat="1" ht="37.8" customHeight="1">
      <c r="A599" s="39"/>
      <c r="B599" s="166"/>
      <c r="C599" s="167" t="s">
        <v>855</v>
      </c>
      <c r="D599" s="167" t="s">
        <v>145</v>
      </c>
      <c r="E599" s="168" t="s">
        <v>856</v>
      </c>
      <c r="F599" s="169" t="s">
        <v>857</v>
      </c>
      <c r="G599" s="170" t="s">
        <v>204</v>
      </c>
      <c r="H599" s="171">
        <v>4370.285</v>
      </c>
      <c r="I599" s="172"/>
      <c r="J599" s="173">
        <f>ROUND(I599*H599,2)</f>
        <v>0</v>
      </c>
      <c r="K599" s="169" t="s">
        <v>149</v>
      </c>
      <c r="L599" s="40"/>
      <c r="M599" s="174" t="s">
        <v>3</v>
      </c>
      <c r="N599" s="175" t="s">
        <v>43</v>
      </c>
      <c r="O599" s="73"/>
      <c r="P599" s="176">
        <f>O599*H599</f>
        <v>0</v>
      </c>
      <c r="Q599" s="176">
        <v>0</v>
      </c>
      <c r="R599" s="176">
        <f>Q599*H599</f>
        <v>0</v>
      </c>
      <c r="S599" s="176">
        <v>0</v>
      </c>
      <c r="T599" s="177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178" t="s">
        <v>253</v>
      </c>
      <c r="AT599" s="178" t="s">
        <v>145</v>
      </c>
      <c r="AU599" s="178" t="s">
        <v>82</v>
      </c>
      <c r="AY599" s="20" t="s">
        <v>143</v>
      </c>
      <c r="BE599" s="179">
        <f>IF(N599="základní",J599,0)</f>
        <v>0</v>
      </c>
      <c r="BF599" s="179">
        <f>IF(N599="snížená",J599,0)</f>
        <v>0</v>
      </c>
      <c r="BG599" s="179">
        <f>IF(N599="zákl. přenesená",J599,0)</f>
        <v>0</v>
      </c>
      <c r="BH599" s="179">
        <f>IF(N599="sníž. přenesená",J599,0)</f>
        <v>0</v>
      </c>
      <c r="BI599" s="179">
        <f>IF(N599="nulová",J599,0)</f>
        <v>0</v>
      </c>
      <c r="BJ599" s="20" t="s">
        <v>80</v>
      </c>
      <c r="BK599" s="179">
        <f>ROUND(I599*H599,2)</f>
        <v>0</v>
      </c>
      <c r="BL599" s="20" t="s">
        <v>253</v>
      </c>
      <c r="BM599" s="178" t="s">
        <v>858</v>
      </c>
    </row>
    <row r="600" spans="1:47" s="2" customFormat="1" ht="12">
      <c r="A600" s="39"/>
      <c r="B600" s="40"/>
      <c r="C600" s="39"/>
      <c r="D600" s="180" t="s">
        <v>152</v>
      </c>
      <c r="E600" s="39"/>
      <c r="F600" s="181" t="s">
        <v>859</v>
      </c>
      <c r="G600" s="39"/>
      <c r="H600" s="39"/>
      <c r="I600" s="182"/>
      <c r="J600" s="39"/>
      <c r="K600" s="39"/>
      <c r="L600" s="40"/>
      <c r="M600" s="183"/>
      <c r="N600" s="184"/>
      <c r="O600" s="73"/>
      <c r="P600" s="73"/>
      <c r="Q600" s="73"/>
      <c r="R600" s="73"/>
      <c r="S600" s="73"/>
      <c r="T600" s="74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T600" s="20" t="s">
        <v>152</v>
      </c>
      <c r="AU600" s="20" t="s">
        <v>82</v>
      </c>
    </row>
    <row r="601" spans="1:51" s="14" customFormat="1" ht="12">
      <c r="A601" s="14"/>
      <c r="B601" s="193"/>
      <c r="C601" s="14"/>
      <c r="D601" s="186" t="s">
        <v>154</v>
      </c>
      <c r="E601" s="194" t="s">
        <v>3</v>
      </c>
      <c r="F601" s="195" t="s">
        <v>860</v>
      </c>
      <c r="G601" s="14"/>
      <c r="H601" s="196">
        <v>4370.285</v>
      </c>
      <c r="I601" s="197"/>
      <c r="J601" s="14"/>
      <c r="K601" s="14"/>
      <c r="L601" s="193"/>
      <c r="M601" s="198"/>
      <c r="N601" s="199"/>
      <c r="O601" s="199"/>
      <c r="P601" s="199"/>
      <c r="Q601" s="199"/>
      <c r="R601" s="199"/>
      <c r="S601" s="199"/>
      <c r="T601" s="200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194" t="s">
        <v>154</v>
      </c>
      <c r="AU601" s="194" t="s">
        <v>82</v>
      </c>
      <c r="AV601" s="14" t="s">
        <v>82</v>
      </c>
      <c r="AW601" s="14" t="s">
        <v>33</v>
      </c>
      <c r="AX601" s="14" t="s">
        <v>80</v>
      </c>
      <c r="AY601" s="194" t="s">
        <v>143</v>
      </c>
    </row>
    <row r="602" spans="1:65" s="2" customFormat="1" ht="16.5" customHeight="1">
      <c r="A602" s="39"/>
      <c r="B602" s="166"/>
      <c r="C602" s="217" t="s">
        <v>861</v>
      </c>
      <c r="D602" s="217" t="s">
        <v>345</v>
      </c>
      <c r="E602" s="218" t="s">
        <v>862</v>
      </c>
      <c r="F602" s="219" t="s">
        <v>863</v>
      </c>
      <c r="G602" s="220" t="s">
        <v>204</v>
      </c>
      <c r="H602" s="221">
        <v>4588.799</v>
      </c>
      <c r="I602" s="222"/>
      <c r="J602" s="223">
        <f>ROUND(I602*H602,2)</f>
        <v>0</v>
      </c>
      <c r="K602" s="219" t="s">
        <v>149</v>
      </c>
      <c r="L602" s="224"/>
      <c r="M602" s="225" t="s">
        <v>3</v>
      </c>
      <c r="N602" s="226" t="s">
        <v>43</v>
      </c>
      <c r="O602" s="73"/>
      <c r="P602" s="176">
        <f>O602*H602</f>
        <v>0</v>
      </c>
      <c r="Q602" s="176">
        <v>4E-05</v>
      </c>
      <c r="R602" s="176">
        <f>Q602*H602</f>
        <v>0.18355196000000001</v>
      </c>
      <c r="S602" s="176">
        <v>0</v>
      </c>
      <c r="T602" s="177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178" t="s">
        <v>385</v>
      </c>
      <c r="AT602" s="178" t="s">
        <v>345</v>
      </c>
      <c r="AU602" s="178" t="s">
        <v>82</v>
      </c>
      <c r="AY602" s="20" t="s">
        <v>143</v>
      </c>
      <c r="BE602" s="179">
        <f>IF(N602="základní",J602,0)</f>
        <v>0</v>
      </c>
      <c r="BF602" s="179">
        <f>IF(N602="snížená",J602,0)</f>
        <v>0</v>
      </c>
      <c r="BG602" s="179">
        <f>IF(N602="zákl. přenesená",J602,0)</f>
        <v>0</v>
      </c>
      <c r="BH602" s="179">
        <f>IF(N602="sníž. přenesená",J602,0)</f>
        <v>0</v>
      </c>
      <c r="BI602" s="179">
        <f>IF(N602="nulová",J602,0)</f>
        <v>0</v>
      </c>
      <c r="BJ602" s="20" t="s">
        <v>80</v>
      </c>
      <c r="BK602" s="179">
        <f>ROUND(I602*H602,2)</f>
        <v>0</v>
      </c>
      <c r="BL602" s="20" t="s">
        <v>253</v>
      </c>
      <c r="BM602" s="178" t="s">
        <v>864</v>
      </c>
    </row>
    <row r="603" spans="1:51" s="14" customFormat="1" ht="12">
      <c r="A603" s="14"/>
      <c r="B603" s="193"/>
      <c r="C603" s="14"/>
      <c r="D603" s="186" t="s">
        <v>154</v>
      </c>
      <c r="E603" s="14"/>
      <c r="F603" s="195" t="s">
        <v>865</v>
      </c>
      <c r="G603" s="14"/>
      <c r="H603" s="196">
        <v>4588.799</v>
      </c>
      <c r="I603" s="197"/>
      <c r="J603" s="14"/>
      <c r="K603" s="14"/>
      <c r="L603" s="193"/>
      <c r="M603" s="198"/>
      <c r="N603" s="199"/>
      <c r="O603" s="199"/>
      <c r="P603" s="199"/>
      <c r="Q603" s="199"/>
      <c r="R603" s="199"/>
      <c r="S603" s="199"/>
      <c r="T603" s="200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194" t="s">
        <v>154</v>
      </c>
      <c r="AU603" s="194" t="s">
        <v>82</v>
      </c>
      <c r="AV603" s="14" t="s">
        <v>82</v>
      </c>
      <c r="AW603" s="14" t="s">
        <v>4</v>
      </c>
      <c r="AX603" s="14" t="s">
        <v>80</v>
      </c>
      <c r="AY603" s="194" t="s">
        <v>143</v>
      </c>
    </row>
    <row r="604" spans="1:65" s="2" customFormat="1" ht="24.15" customHeight="1">
      <c r="A604" s="39"/>
      <c r="B604" s="166"/>
      <c r="C604" s="167" t="s">
        <v>866</v>
      </c>
      <c r="D604" s="167" t="s">
        <v>145</v>
      </c>
      <c r="E604" s="168" t="s">
        <v>867</v>
      </c>
      <c r="F604" s="169" t="s">
        <v>868</v>
      </c>
      <c r="G604" s="170" t="s">
        <v>869</v>
      </c>
      <c r="H604" s="227"/>
      <c r="I604" s="172"/>
      <c r="J604" s="173">
        <f>ROUND(I604*H604,2)</f>
        <v>0</v>
      </c>
      <c r="K604" s="169" t="s">
        <v>149</v>
      </c>
      <c r="L604" s="40"/>
      <c r="M604" s="174" t="s">
        <v>3</v>
      </c>
      <c r="N604" s="175" t="s">
        <v>43</v>
      </c>
      <c r="O604" s="73"/>
      <c r="P604" s="176">
        <f>O604*H604</f>
        <v>0</v>
      </c>
      <c r="Q604" s="176">
        <v>0</v>
      </c>
      <c r="R604" s="176">
        <f>Q604*H604</f>
        <v>0</v>
      </c>
      <c r="S604" s="176">
        <v>0</v>
      </c>
      <c r="T604" s="177">
        <f>S604*H604</f>
        <v>0</v>
      </c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R604" s="178" t="s">
        <v>253</v>
      </c>
      <c r="AT604" s="178" t="s">
        <v>145</v>
      </c>
      <c r="AU604" s="178" t="s">
        <v>82</v>
      </c>
      <c r="AY604" s="20" t="s">
        <v>143</v>
      </c>
      <c r="BE604" s="179">
        <f>IF(N604="základní",J604,0)</f>
        <v>0</v>
      </c>
      <c r="BF604" s="179">
        <f>IF(N604="snížená",J604,0)</f>
        <v>0</v>
      </c>
      <c r="BG604" s="179">
        <f>IF(N604="zákl. přenesená",J604,0)</f>
        <v>0</v>
      </c>
      <c r="BH604" s="179">
        <f>IF(N604="sníž. přenesená",J604,0)</f>
        <v>0</v>
      </c>
      <c r="BI604" s="179">
        <f>IF(N604="nulová",J604,0)</f>
        <v>0</v>
      </c>
      <c r="BJ604" s="20" t="s">
        <v>80</v>
      </c>
      <c r="BK604" s="179">
        <f>ROUND(I604*H604,2)</f>
        <v>0</v>
      </c>
      <c r="BL604" s="20" t="s">
        <v>253</v>
      </c>
      <c r="BM604" s="178" t="s">
        <v>870</v>
      </c>
    </row>
    <row r="605" spans="1:47" s="2" customFormat="1" ht="12">
      <c r="A605" s="39"/>
      <c r="B605" s="40"/>
      <c r="C605" s="39"/>
      <c r="D605" s="180" t="s">
        <v>152</v>
      </c>
      <c r="E605" s="39"/>
      <c r="F605" s="181" t="s">
        <v>871</v>
      </c>
      <c r="G605" s="39"/>
      <c r="H605" s="39"/>
      <c r="I605" s="182"/>
      <c r="J605" s="39"/>
      <c r="K605" s="39"/>
      <c r="L605" s="40"/>
      <c r="M605" s="183"/>
      <c r="N605" s="184"/>
      <c r="O605" s="73"/>
      <c r="P605" s="73"/>
      <c r="Q605" s="73"/>
      <c r="R605" s="73"/>
      <c r="S605" s="73"/>
      <c r="T605" s="74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T605" s="20" t="s">
        <v>152</v>
      </c>
      <c r="AU605" s="20" t="s">
        <v>82</v>
      </c>
    </row>
    <row r="606" spans="1:63" s="12" customFormat="1" ht="22.8" customHeight="1">
      <c r="A606" s="12"/>
      <c r="B606" s="153"/>
      <c r="C606" s="12"/>
      <c r="D606" s="154" t="s">
        <v>71</v>
      </c>
      <c r="E606" s="164" t="s">
        <v>872</v>
      </c>
      <c r="F606" s="164" t="s">
        <v>873</v>
      </c>
      <c r="G606" s="12"/>
      <c r="H606" s="12"/>
      <c r="I606" s="156"/>
      <c r="J606" s="165">
        <f>BK606</f>
        <v>0</v>
      </c>
      <c r="K606" s="12"/>
      <c r="L606" s="153"/>
      <c r="M606" s="158"/>
      <c r="N606" s="159"/>
      <c r="O606" s="159"/>
      <c r="P606" s="160">
        <f>SUM(P607:P634)</f>
        <v>0</v>
      </c>
      <c r="Q606" s="159"/>
      <c r="R606" s="160">
        <f>SUM(R607:R634)</f>
        <v>6.6591377099999995</v>
      </c>
      <c r="S606" s="159"/>
      <c r="T606" s="161">
        <f>SUM(T607:T634)</f>
        <v>0</v>
      </c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R606" s="154" t="s">
        <v>82</v>
      </c>
      <c r="AT606" s="162" t="s">
        <v>71</v>
      </c>
      <c r="AU606" s="162" t="s">
        <v>80</v>
      </c>
      <c r="AY606" s="154" t="s">
        <v>143</v>
      </c>
      <c r="BK606" s="163">
        <f>SUM(BK607:BK634)</f>
        <v>0</v>
      </c>
    </row>
    <row r="607" spans="1:65" s="2" customFormat="1" ht="24.15" customHeight="1">
      <c r="A607" s="39"/>
      <c r="B607" s="166"/>
      <c r="C607" s="167" t="s">
        <v>874</v>
      </c>
      <c r="D607" s="167" t="s">
        <v>145</v>
      </c>
      <c r="E607" s="168" t="s">
        <v>875</v>
      </c>
      <c r="F607" s="169" t="s">
        <v>876</v>
      </c>
      <c r="G607" s="170" t="s">
        <v>148</v>
      </c>
      <c r="H607" s="171">
        <v>44.16</v>
      </c>
      <c r="I607" s="172"/>
      <c r="J607" s="173">
        <f>ROUND(I607*H607,2)</f>
        <v>0</v>
      </c>
      <c r="K607" s="169" t="s">
        <v>149</v>
      </c>
      <c r="L607" s="40"/>
      <c r="M607" s="174" t="s">
        <v>3</v>
      </c>
      <c r="N607" s="175" t="s">
        <v>43</v>
      </c>
      <c r="O607" s="73"/>
      <c r="P607" s="176">
        <f>O607*H607</f>
        <v>0</v>
      </c>
      <c r="Q607" s="176">
        <v>0.00606</v>
      </c>
      <c r="R607" s="176">
        <f>Q607*H607</f>
        <v>0.2676096</v>
      </c>
      <c r="S607" s="176">
        <v>0</v>
      </c>
      <c r="T607" s="177">
        <f>S607*H607</f>
        <v>0</v>
      </c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R607" s="178" t="s">
        <v>253</v>
      </c>
      <c r="AT607" s="178" t="s">
        <v>145</v>
      </c>
      <c r="AU607" s="178" t="s">
        <v>82</v>
      </c>
      <c r="AY607" s="20" t="s">
        <v>143</v>
      </c>
      <c r="BE607" s="179">
        <f>IF(N607="základní",J607,0)</f>
        <v>0</v>
      </c>
      <c r="BF607" s="179">
        <f>IF(N607="snížená",J607,0)</f>
        <v>0</v>
      </c>
      <c r="BG607" s="179">
        <f>IF(N607="zákl. přenesená",J607,0)</f>
        <v>0</v>
      </c>
      <c r="BH607" s="179">
        <f>IF(N607="sníž. přenesená",J607,0)</f>
        <v>0</v>
      </c>
      <c r="BI607" s="179">
        <f>IF(N607="nulová",J607,0)</f>
        <v>0</v>
      </c>
      <c r="BJ607" s="20" t="s">
        <v>80</v>
      </c>
      <c r="BK607" s="179">
        <f>ROUND(I607*H607,2)</f>
        <v>0</v>
      </c>
      <c r="BL607" s="20" t="s">
        <v>253</v>
      </c>
      <c r="BM607" s="178" t="s">
        <v>877</v>
      </c>
    </row>
    <row r="608" spans="1:47" s="2" customFormat="1" ht="12">
      <c r="A608" s="39"/>
      <c r="B608" s="40"/>
      <c r="C608" s="39"/>
      <c r="D608" s="180" t="s">
        <v>152</v>
      </c>
      <c r="E608" s="39"/>
      <c r="F608" s="181" t="s">
        <v>878</v>
      </c>
      <c r="G608" s="39"/>
      <c r="H608" s="39"/>
      <c r="I608" s="182"/>
      <c r="J608" s="39"/>
      <c r="K608" s="39"/>
      <c r="L608" s="40"/>
      <c r="M608" s="183"/>
      <c r="N608" s="184"/>
      <c r="O608" s="73"/>
      <c r="P608" s="73"/>
      <c r="Q608" s="73"/>
      <c r="R608" s="73"/>
      <c r="S608" s="73"/>
      <c r="T608" s="74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T608" s="20" t="s">
        <v>152</v>
      </c>
      <c r="AU608" s="20" t="s">
        <v>82</v>
      </c>
    </row>
    <row r="609" spans="1:51" s="13" customFormat="1" ht="12">
      <c r="A609" s="13"/>
      <c r="B609" s="185"/>
      <c r="C609" s="13"/>
      <c r="D609" s="186" t="s">
        <v>154</v>
      </c>
      <c r="E609" s="187" t="s">
        <v>3</v>
      </c>
      <c r="F609" s="188" t="s">
        <v>213</v>
      </c>
      <c r="G609" s="13"/>
      <c r="H609" s="187" t="s">
        <v>3</v>
      </c>
      <c r="I609" s="189"/>
      <c r="J609" s="13"/>
      <c r="K609" s="13"/>
      <c r="L609" s="185"/>
      <c r="M609" s="190"/>
      <c r="N609" s="191"/>
      <c r="O609" s="191"/>
      <c r="P609" s="191"/>
      <c r="Q609" s="191"/>
      <c r="R609" s="191"/>
      <c r="S609" s="191"/>
      <c r="T609" s="192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187" t="s">
        <v>154</v>
      </c>
      <c r="AU609" s="187" t="s">
        <v>82</v>
      </c>
      <c r="AV609" s="13" t="s">
        <v>80</v>
      </c>
      <c r="AW609" s="13" t="s">
        <v>33</v>
      </c>
      <c r="AX609" s="13" t="s">
        <v>72</v>
      </c>
      <c r="AY609" s="187" t="s">
        <v>143</v>
      </c>
    </row>
    <row r="610" spans="1:51" s="14" customFormat="1" ht="12">
      <c r="A610" s="14"/>
      <c r="B610" s="193"/>
      <c r="C610" s="14"/>
      <c r="D610" s="186" t="s">
        <v>154</v>
      </c>
      <c r="E610" s="194" t="s">
        <v>3</v>
      </c>
      <c r="F610" s="195" t="s">
        <v>214</v>
      </c>
      <c r="G610" s="14"/>
      <c r="H610" s="196">
        <v>24.96</v>
      </c>
      <c r="I610" s="197"/>
      <c r="J610" s="14"/>
      <c r="K610" s="14"/>
      <c r="L610" s="193"/>
      <c r="M610" s="198"/>
      <c r="N610" s="199"/>
      <c r="O610" s="199"/>
      <c r="P610" s="199"/>
      <c r="Q610" s="199"/>
      <c r="R610" s="199"/>
      <c r="S610" s="199"/>
      <c r="T610" s="200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194" t="s">
        <v>154</v>
      </c>
      <c r="AU610" s="194" t="s">
        <v>82</v>
      </c>
      <c r="AV610" s="14" t="s">
        <v>82</v>
      </c>
      <c r="AW610" s="14" t="s">
        <v>33</v>
      </c>
      <c r="AX610" s="14" t="s">
        <v>72</v>
      </c>
      <c r="AY610" s="194" t="s">
        <v>143</v>
      </c>
    </row>
    <row r="611" spans="1:51" s="13" customFormat="1" ht="12">
      <c r="A611" s="13"/>
      <c r="B611" s="185"/>
      <c r="C611" s="13"/>
      <c r="D611" s="186" t="s">
        <v>154</v>
      </c>
      <c r="E611" s="187" t="s">
        <v>3</v>
      </c>
      <c r="F611" s="188" t="s">
        <v>215</v>
      </c>
      <c r="G611" s="13"/>
      <c r="H611" s="187" t="s">
        <v>3</v>
      </c>
      <c r="I611" s="189"/>
      <c r="J611" s="13"/>
      <c r="K611" s="13"/>
      <c r="L611" s="185"/>
      <c r="M611" s="190"/>
      <c r="N611" s="191"/>
      <c r="O611" s="191"/>
      <c r="P611" s="191"/>
      <c r="Q611" s="191"/>
      <c r="R611" s="191"/>
      <c r="S611" s="191"/>
      <c r="T611" s="192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187" t="s">
        <v>154</v>
      </c>
      <c r="AU611" s="187" t="s">
        <v>82</v>
      </c>
      <c r="AV611" s="13" t="s">
        <v>80</v>
      </c>
      <c r="AW611" s="13" t="s">
        <v>33</v>
      </c>
      <c r="AX611" s="13" t="s">
        <v>72</v>
      </c>
      <c r="AY611" s="187" t="s">
        <v>143</v>
      </c>
    </row>
    <row r="612" spans="1:51" s="14" customFormat="1" ht="12">
      <c r="A612" s="14"/>
      <c r="B612" s="193"/>
      <c r="C612" s="14"/>
      <c r="D612" s="186" t="s">
        <v>154</v>
      </c>
      <c r="E612" s="194" t="s">
        <v>3</v>
      </c>
      <c r="F612" s="195" t="s">
        <v>216</v>
      </c>
      <c r="G612" s="14"/>
      <c r="H612" s="196">
        <v>19.2</v>
      </c>
      <c r="I612" s="197"/>
      <c r="J612" s="14"/>
      <c r="K612" s="14"/>
      <c r="L612" s="193"/>
      <c r="M612" s="198"/>
      <c r="N612" s="199"/>
      <c r="O612" s="199"/>
      <c r="P612" s="199"/>
      <c r="Q612" s="199"/>
      <c r="R612" s="199"/>
      <c r="S612" s="199"/>
      <c r="T612" s="200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194" t="s">
        <v>154</v>
      </c>
      <c r="AU612" s="194" t="s">
        <v>82</v>
      </c>
      <c r="AV612" s="14" t="s">
        <v>82</v>
      </c>
      <c r="AW612" s="14" t="s">
        <v>33</v>
      </c>
      <c r="AX612" s="14" t="s">
        <v>72</v>
      </c>
      <c r="AY612" s="194" t="s">
        <v>143</v>
      </c>
    </row>
    <row r="613" spans="1:51" s="15" customFormat="1" ht="12">
      <c r="A613" s="15"/>
      <c r="B613" s="201"/>
      <c r="C613" s="15"/>
      <c r="D613" s="186" t="s">
        <v>154</v>
      </c>
      <c r="E613" s="202" t="s">
        <v>3</v>
      </c>
      <c r="F613" s="203" t="s">
        <v>172</v>
      </c>
      <c r="G613" s="15"/>
      <c r="H613" s="204">
        <v>44.16</v>
      </c>
      <c r="I613" s="205"/>
      <c r="J613" s="15"/>
      <c r="K613" s="15"/>
      <c r="L613" s="201"/>
      <c r="M613" s="206"/>
      <c r="N613" s="207"/>
      <c r="O613" s="207"/>
      <c r="P613" s="207"/>
      <c r="Q613" s="207"/>
      <c r="R613" s="207"/>
      <c r="S613" s="207"/>
      <c r="T613" s="208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T613" s="202" t="s">
        <v>154</v>
      </c>
      <c r="AU613" s="202" t="s">
        <v>82</v>
      </c>
      <c r="AV613" s="15" t="s">
        <v>150</v>
      </c>
      <c r="AW613" s="15" t="s">
        <v>33</v>
      </c>
      <c r="AX613" s="15" t="s">
        <v>80</v>
      </c>
      <c r="AY613" s="202" t="s">
        <v>143</v>
      </c>
    </row>
    <row r="614" spans="1:65" s="2" customFormat="1" ht="33" customHeight="1">
      <c r="A614" s="39"/>
      <c r="B614" s="166"/>
      <c r="C614" s="217" t="s">
        <v>879</v>
      </c>
      <c r="D614" s="217" t="s">
        <v>345</v>
      </c>
      <c r="E614" s="218" t="s">
        <v>880</v>
      </c>
      <c r="F614" s="219" t="s">
        <v>881</v>
      </c>
      <c r="G614" s="220" t="s">
        <v>148</v>
      </c>
      <c r="H614" s="221">
        <v>46.368</v>
      </c>
      <c r="I614" s="222"/>
      <c r="J614" s="223">
        <f>ROUND(I614*H614,2)</f>
        <v>0</v>
      </c>
      <c r="K614" s="219" t="s">
        <v>3</v>
      </c>
      <c r="L614" s="224"/>
      <c r="M614" s="225" t="s">
        <v>3</v>
      </c>
      <c r="N614" s="226" t="s">
        <v>43</v>
      </c>
      <c r="O614" s="73"/>
      <c r="P614" s="176">
        <f>O614*H614</f>
        <v>0</v>
      </c>
      <c r="Q614" s="176">
        <v>0.0009</v>
      </c>
      <c r="R614" s="176">
        <f>Q614*H614</f>
        <v>0.0417312</v>
      </c>
      <c r="S614" s="176">
        <v>0</v>
      </c>
      <c r="T614" s="177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178" t="s">
        <v>385</v>
      </c>
      <c r="AT614" s="178" t="s">
        <v>345</v>
      </c>
      <c r="AU614" s="178" t="s">
        <v>82</v>
      </c>
      <c r="AY614" s="20" t="s">
        <v>143</v>
      </c>
      <c r="BE614" s="179">
        <f>IF(N614="základní",J614,0)</f>
        <v>0</v>
      </c>
      <c r="BF614" s="179">
        <f>IF(N614="snížená",J614,0)</f>
        <v>0</v>
      </c>
      <c r="BG614" s="179">
        <f>IF(N614="zákl. přenesená",J614,0)</f>
        <v>0</v>
      </c>
      <c r="BH614" s="179">
        <f>IF(N614="sníž. přenesená",J614,0)</f>
        <v>0</v>
      </c>
      <c r="BI614" s="179">
        <f>IF(N614="nulová",J614,0)</f>
        <v>0</v>
      </c>
      <c r="BJ614" s="20" t="s">
        <v>80</v>
      </c>
      <c r="BK614" s="179">
        <f>ROUND(I614*H614,2)</f>
        <v>0</v>
      </c>
      <c r="BL614" s="20" t="s">
        <v>253</v>
      </c>
      <c r="BM614" s="178" t="s">
        <v>882</v>
      </c>
    </row>
    <row r="615" spans="1:51" s="14" customFormat="1" ht="12">
      <c r="A615" s="14"/>
      <c r="B615" s="193"/>
      <c r="C615" s="14"/>
      <c r="D615" s="186" t="s">
        <v>154</v>
      </c>
      <c r="E615" s="14"/>
      <c r="F615" s="195" t="s">
        <v>883</v>
      </c>
      <c r="G615" s="14"/>
      <c r="H615" s="196">
        <v>46.368</v>
      </c>
      <c r="I615" s="197"/>
      <c r="J615" s="14"/>
      <c r="K615" s="14"/>
      <c r="L615" s="193"/>
      <c r="M615" s="198"/>
      <c r="N615" s="199"/>
      <c r="O615" s="199"/>
      <c r="P615" s="199"/>
      <c r="Q615" s="199"/>
      <c r="R615" s="199"/>
      <c r="S615" s="199"/>
      <c r="T615" s="200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194" t="s">
        <v>154</v>
      </c>
      <c r="AU615" s="194" t="s">
        <v>82</v>
      </c>
      <c r="AV615" s="14" t="s">
        <v>82</v>
      </c>
      <c r="AW615" s="14" t="s">
        <v>4</v>
      </c>
      <c r="AX615" s="14" t="s">
        <v>80</v>
      </c>
      <c r="AY615" s="194" t="s">
        <v>143</v>
      </c>
    </row>
    <row r="616" spans="1:65" s="2" customFormat="1" ht="24.15" customHeight="1">
      <c r="A616" s="39"/>
      <c r="B616" s="166"/>
      <c r="C616" s="167" t="s">
        <v>884</v>
      </c>
      <c r="D616" s="167" t="s">
        <v>145</v>
      </c>
      <c r="E616" s="168" t="s">
        <v>885</v>
      </c>
      <c r="F616" s="169" t="s">
        <v>886</v>
      </c>
      <c r="G616" s="170" t="s">
        <v>148</v>
      </c>
      <c r="H616" s="171">
        <v>105.097</v>
      </c>
      <c r="I616" s="172"/>
      <c r="J616" s="173">
        <f>ROUND(I616*H616,2)</f>
        <v>0</v>
      </c>
      <c r="K616" s="169" t="s">
        <v>149</v>
      </c>
      <c r="L616" s="40"/>
      <c r="M616" s="174" t="s">
        <v>3</v>
      </c>
      <c r="N616" s="175" t="s">
        <v>43</v>
      </c>
      <c r="O616" s="73"/>
      <c r="P616" s="176">
        <f>O616*H616</f>
        <v>0</v>
      </c>
      <c r="Q616" s="176">
        <v>3E-05</v>
      </c>
      <c r="R616" s="176">
        <f>Q616*H616</f>
        <v>0.00315291</v>
      </c>
      <c r="S616" s="176">
        <v>0</v>
      </c>
      <c r="T616" s="177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178" t="s">
        <v>253</v>
      </c>
      <c r="AT616" s="178" t="s">
        <v>145</v>
      </c>
      <c r="AU616" s="178" t="s">
        <v>82</v>
      </c>
      <c r="AY616" s="20" t="s">
        <v>143</v>
      </c>
      <c r="BE616" s="179">
        <f>IF(N616="základní",J616,0)</f>
        <v>0</v>
      </c>
      <c r="BF616" s="179">
        <f>IF(N616="snížená",J616,0)</f>
        <v>0</v>
      </c>
      <c r="BG616" s="179">
        <f>IF(N616="zákl. přenesená",J616,0)</f>
        <v>0</v>
      </c>
      <c r="BH616" s="179">
        <f>IF(N616="sníž. přenesená",J616,0)</f>
        <v>0</v>
      </c>
      <c r="BI616" s="179">
        <f>IF(N616="nulová",J616,0)</f>
        <v>0</v>
      </c>
      <c r="BJ616" s="20" t="s">
        <v>80</v>
      </c>
      <c r="BK616" s="179">
        <f>ROUND(I616*H616,2)</f>
        <v>0</v>
      </c>
      <c r="BL616" s="20" t="s">
        <v>253</v>
      </c>
      <c r="BM616" s="178" t="s">
        <v>887</v>
      </c>
    </row>
    <row r="617" spans="1:47" s="2" customFormat="1" ht="12">
      <c r="A617" s="39"/>
      <c r="B617" s="40"/>
      <c r="C617" s="39"/>
      <c r="D617" s="180" t="s">
        <v>152</v>
      </c>
      <c r="E617" s="39"/>
      <c r="F617" s="181" t="s">
        <v>888</v>
      </c>
      <c r="G617" s="39"/>
      <c r="H617" s="39"/>
      <c r="I617" s="182"/>
      <c r="J617" s="39"/>
      <c r="K617" s="39"/>
      <c r="L617" s="40"/>
      <c r="M617" s="183"/>
      <c r="N617" s="184"/>
      <c r="O617" s="73"/>
      <c r="P617" s="73"/>
      <c r="Q617" s="73"/>
      <c r="R617" s="73"/>
      <c r="S617" s="73"/>
      <c r="T617" s="74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T617" s="20" t="s">
        <v>152</v>
      </c>
      <c r="AU617" s="20" t="s">
        <v>82</v>
      </c>
    </row>
    <row r="618" spans="1:51" s="13" customFormat="1" ht="12">
      <c r="A618" s="13"/>
      <c r="B618" s="185"/>
      <c r="C618" s="13"/>
      <c r="D618" s="186" t="s">
        <v>154</v>
      </c>
      <c r="E618" s="187" t="s">
        <v>3</v>
      </c>
      <c r="F618" s="188" t="s">
        <v>889</v>
      </c>
      <c r="G618" s="13"/>
      <c r="H618" s="187" t="s">
        <v>3</v>
      </c>
      <c r="I618" s="189"/>
      <c r="J618" s="13"/>
      <c r="K618" s="13"/>
      <c r="L618" s="185"/>
      <c r="M618" s="190"/>
      <c r="N618" s="191"/>
      <c r="O618" s="191"/>
      <c r="P618" s="191"/>
      <c r="Q618" s="191"/>
      <c r="R618" s="191"/>
      <c r="S618" s="191"/>
      <c r="T618" s="192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187" t="s">
        <v>154</v>
      </c>
      <c r="AU618" s="187" t="s">
        <v>82</v>
      </c>
      <c r="AV618" s="13" t="s">
        <v>80</v>
      </c>
      <c r="AW618" s="13" t="s">
        <v>33</v>
      </c>
      <c r="AX618" s="13" t="s">
        <v>72</v>
      </c>
      <c r="AY618" s="187" t="s">
        <v>143</v>
      </c>
    </row>
    <row r="619" spans="1:51" s="14" customFormat="1" ht="12">
      <c r="A619" s="14"/>
      <c r="B619" s="193"/>
      <c r="C619" s="14"/>
      <c r="D619" s="186" t="s">
        <v>154</v>
      </c>
      <c r="E619" s="194" t="s">
        <v>3</v>
      </c>
      <c r="F619" s="195" t="s">
        <v>890</v>
      </c>
      <c r="G619" s="14"/>
      <c r="H619" s="196">
        <v>30.047</v>
      </c>
      <c r="I619" s="197"/>
      <c r="J619" s="14"/>
      <c r="K619" s="14"/>
      <c r="L619" s="193"/>
      <c r="M619" s="198"/>
      <c r="N619" s="199"/>
      <c r="O619" s="199"/>
      <c r="P619" s="199"/>
      <c r="Q619" s="199"/>
      <c r="R619" s="199"/>
      <c r="S619" s="199"/>
      <c r="T619" s="200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194" t="s">
        <v>154</v>
      </c>
      <c r="AU619" s="194" t="s">
        <v>82</v>
      </c>
      <c r="AV619" s="14" t="s">
        <v>82</v>
      </c>
      <c r="AW619" s="14" t="s">
        <v>33</v>
      </c>
      <c r="AX619" s="14" t="s">
        <v>72</v>
      </c>
      <c r="AY619" s="194" t="s">
        <v>143</v>
      </c>
    </row>
    <row r="620" spans="1:51" s="13" customFormat="1" ht="12">
      <c r="A620" s="13"/>
      <c r="B620" s="185"/>
      <c r="C620" s="13"/>
      <c r="D620" s="186" t="s">
        <v>154</v>
      </c>
      <c r="E620" s="187" t="s">
        <v>3</v>
      </c>
      <c r="F620" s="188" t="s">
        <v>891</v>
      </c>
      <c r="G620" s="13"/>
      <c r="H620" s="187" t="s">
        <v>3</v>
      </c>
      <c r="I620" s="189"/>
      <c r="J620" s="13"/>
      <c r="K620" s="13"/>
      <c r="L620" s="185"/>
      <c r="M620" s="190"/>
      <c r="N620" s="191"/>
      <c r="O620" s="191"/>
      <c r="P620" s="191"/>
      <c r="Q620" s="191"/>
      <c r="R620" s="191"/>
      <c r="S620" s="191"/>
      <c r="T620" s="192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187" t="s">
        <v>154</v>
      </c>
      <c r="AU620" s="187" t="s">
        <v>82</v>
      </c>
      <c r="AV620" s="13" t="s">
        <v>80</v>
      </c>
      <c r="AW620" s="13" t="s">
        <v>33</v>
      </c>
      <c r="AX620" s="13" t="s">
        <v>72</v>
      </c>
      <c r="AY620" s="187" t="s">
        <v>143</v>
      </c>
    </row>
    <row r="621" spans="1:51" s="14" customFormat="1" ht="12">
      <c r="A621" s="14"/>
      <c r="B621" s="193"/>
      <c r="C621" s="14"/>
      <c r="D621" s="186" t="s">
        <v>154</v>
      </c>
      <c r="E621" s="194" t="s">
        <v>3</v>
      </c>
      <c r="F621" s="195" t="s">
        <v>892</v>
      </c>
      <c r="G621" s="14"/>
      <c r="H621" s="196">
        <v>59.65</v>
      </c>
      <c r="I621" s="197"/>
      <c r="J621" s="14"/>
      <c r="K621" s="14"/>
      <c r="L621" s="193"/>
      <c r="M621" s="198"/>
      <c r="N621" s="199"/>
      <c r="O621" s="199"/>
      <c r="P621" s="199"/>
      <c r="Q621" s="199"/>
      <c r="R621" s="199"/>
      <c r="S621" s="199"/>
      <c r="T621" s="200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194" t="s">
        <v>154</v>
      </c>
      <c r="AU621" s="194" t="s">
        <v>82</v>
      </c>
      <c r="AV621" s="14" t="s">
        <v>82</v>
      </c>
      <c r="AW621" s="14" t="s">
        <v>33</v>
      </c>
      <c r="AX621" s="14" t="s">
        <v>72</v>
      </c>
      <c r="AY621" s="194" t="s">
        <v>143</v>
      </c>
    </row>
    <row r="622" spans="1:51" s="13" customFormat="1" ht="12">
      <c r="A622" s="13"/>
      <c r="B622" s="185"/>
      <c r="C622" s="13"/>
      <c r="D622" s="186" t="s">
        <v>154</v>
      </c>
      <c r="E622" s="187" t="s">
        <v>3</v>
      </c>
      <c r="F622" s="188" t="s">
        <v>893</v>
      </c>
      <c r="G622" s="13"/>
      <c r="H622" s="187" t="s">
        <v>3</v>
      </c>
      <c r="I622" s="189"/>
      <c r="J622" s="13"/>
      <c r="K622" s="13"/>
      <c r="L622" s="185"/>
      <c r="M622" s="190"/>
      <c r="N622" s="191"/>
      <c r="O622" s="191"/>
      <c r="P622" s="191"/>
      <c r="Q622" s="191"/>
      <c r="R622" s="191"/>
      <c r="S622" s="191"/>
      <c r="T622" s="192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187" t="s">
        <v>154</v>
      </c>
      <c r="AU622" s="187" t="s">
        <v>82</v>
      </c>
      <c r="AV622" s="13" t="s">
        <v>80</v>
      </c>
      <c r="AW622" s="13" t="s">
        <v>33</v>
      </c>
      <c r="AX622" s="13" t="s">
        <v>72</v>
      </c>
      <c r="AY622" s="187" t="s">
        <v>143</v>
      </c>
    </row>
    <row r="623" spans="1:51" s="14" customFormat="1" ht="12">
      <c r="A623" s="14"/>
      <c r="B623" s="193"/>
      <c r="C623" s="14"/>
      <c r="D623" s="186" t="s">
        <v>154</v>
      </c>
      <c r="E623" s="194" t="s">
        <v>3</v>
      </c>
      <c r="F623" s="195" t="s">
        <v>894</v>
      </c>
      <c r="G623" s="14"/>
      <c r="H623" s="196">
        <v>7.7</v>
      </c>
      <c r="I623" s="197"/>
      <c r="J623" s="14"/>
      <c r="K623" s="14"/>
      <c r="L623" s="193"/>
      <c r="M623" s="198"/>
      <c r="N623" s="199"/>
      <c r="O623" s="199"/>
      <c r="P623" s="199"/>
      <c r="Q623" s="199"/>
      <c r="R623" s="199"/>
      <c r="S623" s="199"/>
      <c r="T623" s="200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194" t="s">
        <v>154</v>
      </c>
      <c r="AU623" s="194" t="s">
        <v>82</v>
      </c>
      <c r="AV623" s="14" t="s">
        <v>82</v>
      </c>
      <c r="AW623" s="14" t="s">
        <v>33</v>
      </c>
      <c r="AX623" s="14" t="s">
        <v>72</v>
      </c>
      <c r="AY623" s="194" t="s">
        <v>143</v>
      </c>
    </row>
    <row r="624" spans="1:51" s="14" customFormat="1" ht="12">
      <c r="A624" s="14"/>
      <c r="B624" s="193"/>
      <c r="C624" s="14"/>
      <c r="D624" s="186" t="s">
        <v>154</v>
      </c>
      <c r="E624" s="194" t="s">
        <v>3</v>
      </c>
      <c r="F624" s="195" t="s">
        <v>894</v>
      </c>
      <c r="G624" s="14"/>
      <c r="H624" s="196">
        <v>7.7</v>
      </c>
      <c r="I624" s="197"/>
      <c r="J624" s="14"/>
      <c r="K624" s="14"/>
      <c r="L624" s="193"/>
      <c r="M624" s="198"/>
      <c r="N624" s="199"/>
      <c r="O624" s="199"/>
      <c r="P624" s="199"/>
      <c r="Q624" s="199"/>
      <c r="R624" s="199"/>
      <c r="S624" s="199"/>
      <c r="T624" s="200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194" t="s">
        <v>154</v>
      </c>
      <c r="AU624" s="194" t="s">
        <v>82</v>
      </c>
      <c r="AV624" s="14" t="s">
        <v>82</v>
      </c>
      <c r="AW624" s="14" t="s">
        <v>33</v>
      </c>
      <c r="AX624" s="14" t="s">
        <v>72</v>
      </c>
      <c r="AY624" s="194" t="s">
        <v>143</v>
      </c>
    </row>
    <row r="625" spans="1:51" s="15" customFormat="1" ht="12">
      <c r="A625" s="15"/>
      <c r="B625" s="201"/>
      <c r="C625" s="15"/>
      <c r="D625" s="186" t="s">
        <v>154</v>
      </c>
      <c r="E625" s="202" t="s">
        <v>91</v>
      </c>
      <c r="F625" s="203" t="s">
        <v>172</v>
      </c>
      <c r="G625" s="15"/>
      <c r="H625" s="204">
        <v>105.097</v>
      </c>
      <c r="I625" s="205"/>
      <c r="J625" s="15"/>
      <c r="K625" s="15"/>
      <c r="L625" s="201"/>
      <c r="M625" s="206"/>
      <c r="N625" s="207"/>
      <c r="O625" s="207"/>
      <c r="P625" s="207"/>
      <c r="Q625" s="207"/>
      <c r="R625" s="207"/>
      <c r="S625" s="207"/>
      <c r="T625" s="208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T625" s="202" t="s">
        <v>154</v>
      </c>
      <c r="AU625" s="202" t="s">
        <v>82</v>
      </c>
      <c r="AV625" s="15" t="s">
        <v>150</v>
      </c>
      <c r="AW625" s="15" t="s">
        <v>33</v>
      </c>
      <c r="AX625" s="15" t="s">
        <v>80</v>
      </c>
      <c r="AY625" s="202" t="s">
        <v>143</v>
      </c>
    </row>
    <row r="626" spans="1:65" s="2" customFormat="1" ht="21.75" customHeight="1">
      <c r="A626" s="39"/>
      <c r="B626" s="166"/>
      <c r="C626" s="217" t="s">
        <v>895</v>
      </c>
      <c r="D626" s="217" t="s">
        <v>345</v>
      </c>
      <c r="E626" s="218" t="s">
        <v>896</v>
      </c>
      <c r="F626" s="219" t="s">
        <v>897</v>
      </c>
      <c r="G626" s="220" t="s">
        <v>148</v>
      </c>
      <c r="H626" s="221">
        <v>110.352</v>
      </c>
      <c r="I626" s="222"/>
      <c r="J626" s="223">
        <f>ROUND(I626*H626,2)</f>
        <v>0</v>
      </c>
      <c r="K626" s="219" t="s">
        <v>3</v>
      </c>
      <c r="L626" s="224"/>
      <c r="M626" s="225" t="s">
        <v>3</v>
      </c>
      <c r="N626" s="226" t="s">
        <v>43</v>
      </c>
      <c r="O626" s="73"/>
      <c r="P626" s="176">
        <f>O626*H626</f>
        <v>0</v>
      </c>
      <c r="Q626" s="176">
        <v>0.00215</v>
      </c>
      <c r="R626" s="176">
        <f>Q626*H626</f>
        <v>0.23725680000000002</v>
      </c>
      <c r="S626" s="176">
        <v>0</v>
      </c>
      <c r="T626" s="177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178" t="s">
        <v>385</v>
      </c>
      <c r="AT626" s="178" t="s">
        <v>345</v>
      </c>
      <c r="AU626" s="178" t="s">
        <v>82</v>
      </c>
      <c r="AY626" s="20" t="s">
        <v>143</v>
      </c>
      <c r="BE626" s="179">
        <f>IF(N626="základní",J626,0)</f>
        <v>0</v>
      </c>
      <c r="BF626" s="179">
        <f>IF(N626="snížená",J626,0)</f>
        <v>0</v>
      </c>
      <c r="BG626" s="179">
        <f>IF(N626="zákl. přenesená",J626,0)</f>
        <v>0</v>
      </c>
      <c r="BH626" s="179">
        <f>IF(N626="sníž. přenesená",J626,0)</f>
        <v>0</v>
      </c>
      <c r="BI626" s="179">
        <f>IF(N626="nulová",J626,0)</f>
        <v>0</v>
      </c>
      <c r="BJ626" s="20" t="s">
        <v>80</v>
      </c>
      <c r="BK626" s="179">
        <f>ROUND(I626*H626,2)</f>
        <v>0</v>
      </c>
      <c r="BL626" s="20" t="s">
        <v>253</v>
      </c>
      <c r="BM626" s="178" t="s">
        <v>898</v>
      </c>
    </row>
    <row r="627" spans="1:51" s="14" customFormat="1" ht="12">
      <c r="A627" s="14"/>
      <c r="B627" s="193"/>
      <c r="C627" s="14"/>
      <c r="D627" s="186" t="s">
        <v>154</v>
      </c>
      <c r="E627" s="194" t="s">
        <v>3</v>
      </c>
      <c r="F627" s="195" t="s">
        <v>899</v>
      </c>
      <c r="G627" s="14"/>
      <c r="H627" s="196">
        <v>110.352</v>
      </c>
      <c r="I627" s="197"/>
      <c r="J627" s="14"/>
      <c r="K627" s="14"/>
      <c r="L627" s="193"/>
      <c r="M627" s="198"/>
      <c r="N627" s="199"/>
      <c r="O627" s="199"/>
      <c r="P627" s="199"/>
      <c r="Q627" s="199"/>
      <c r="R627" s="199"/>
      <c r="S627" s="199"/>
      <c r="T627" s="200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194" t="s">
        <v>154</v>
      </c>
      <c r="AU627" s="194" t="s">
        <v>82</v>
      </c>
      <c r="AV627" s="14" t="s">
        <v>82</v>
      </c>
      <c r="AW627" s="14" t="s">
        <v>33</v>
      </c>
      <c r="AX627" s="14" t="s">
        <v>80</v>
      </c>
      <c r="AY627" s="194" t="s">
        <v>143</v>
      </c>
    </row>
    <row r="628" spans="1:65" s="2" customFormat="1" ht="24.15" customHeight="1">
      <c r="A628" s="39"/>
      <c r="B628" s="166"/>
      <c r="C628" s="167" t="s">
        <v>900</v>
      </c>
      <c r="D628" s="167" t="s">
        <v>145</v>
      </c>
      <c r="E628" s="168" t="s">
        <v>901</v>
      </c>
      <c r="F628" s="169" t="s">
        <v>902</v>
      </c>
      <c r="G628" s="170" t="s">
        <v>148</v>
      </c>
      <c r="H628" s="171">
        <v>768.96</v>
      </c>
      <c r="I628" s="172"/>
      <c r="J628" s="173">
        <f>ROUND(I628*H628,2)</f>
        <v>0</v>
      </c>
      <c r="K628" s="169" t="s">
        <v>149</v>
      </c>
      <c r="L628" s="40"/>
      <c r="M628" s="174" t="s">
        <v>3</v>
      </c>
      <c r="N628" s="175" t="s">
        <v>43</v>
      </c>
      <c r="O628" s="73"/>
      <c r="P628" s="176">
        <f>O628*H628</f>
        <v>0</v>
      </c>
      <c r="Q628" s="176">
        <v>7E-05</v>
      </c>
      <c r="R628" s="176">
        <f>Q628*H628</f>
        <v>0.0538272</v>
      </c>
      <c r="S628" s="176">
        <v>0</v>
      </c>
      <c r="T628" s="177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178" t="s">
        <v>253</v>
      </c>
      <c r="AT628" s="178" t="s">
        <v>145</v>
      </c>
      <c r="AU628" s="178" t="s">
        <v>82</v>
      </c>
      <c r="AY628" s="20" t="s">
        <v>143</v>
      </c>
      <c r="BE628" s="179">
        <f>IF(N628="základní",J628,0)</f>
        <v>0</v>
      </c>
      <c r="BF628" s="179">
        <f>IF(N628="snížená",J628,0)</f>
        <v>0</v>
      </c>
      <c r="BG628" s="179">
        <f>IF(N628="zákl. přenesená",J628,0)</f>
        <v>0</v>
      </c>
      <c r="BH628" s="179">
        <f>IF(N628="sníž. přenesená",J628,0)</f>
        <v>0</v>
      </c>
      <c r="BI628" s="179">
        <f>IF(N628="nulová",J628,0)</f>
        <v>0</v>
      </c>
      <c r="BJ628" s="20" t="s">
        <v>80</v>
      </c>
      <c r="BK628" s="179">
        <f>ROUND(I628*H628,2)</f>
        <v>0</v>
      </c>
      <c r="BL628" s="20" t="s">
        <v>253</v>
      </c>
      <c r="BM628" s="178" t="s">
        <v>903</v>
      </c>
    </row>
    <row r="629" spans="1:47" s="2" customFormat="1" ht="12">
      <c r="A629" s="39"/>
      <c r="B629" s="40"/>
      <c r="C629" s="39"/>
      <c r="D629" s="180" t="s">
        <v>152</v>
      </c>
      <c r="E629" s="39"/>
      <c r="F629" s="181" t="s">
        <v>904</v>
      </c>
      <c r="G629" s="39"/>
      <c r="H629" s="39"/>
      <c r="I629" s="182"/>
      <c r="J629" s="39"/>
      <c r="K629" s="39"/>
      <c r="L629" s="40"/>
      <c r="M629" s="183"/>
      <c r="N629" s="184"/>
      <c r="O629" s="73"/>
      <c r="P629" s="73"/>
      <c r="Q629" s="73"/>
      <c r="R629" s="73"/>
      <c r="S629" s="73"/>
      <c r="T629" s="74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T629" s="20" t="s">
        <v>152</v>
      </c>
      <c r="AU629" s="20" t="s">
        <v>82</v>
      </c>
    </row>
    <row r="630" spans="1:51" s="14" customFormat="1" ht="12">
      <c r="A630" s="14"/>
      <c r="B630" s="193"/>
      <c r="C630" s="14"/>
      <c r="D630" s="186" t="s">
        <v>154</v>
      </c>
      <c r="E630" s="194" t="s">
        <v>88</v>
      </c>
      <c r="F630" s="195" t="s">
        <v>905</v>
      </c>
      <c r="G630" s="14"/>
      <c r="H630" s="196">
        <v>768.96</v>
      </c>
      <c r="I630" s="197"/>
      <c r="J630" s="14"/>
      <c r="K630" s="14"/>
      <c r="L630" s="193"/>
      <c r="M630" s="198"/>
      <c r="N630" s="199"/>
      <c r="O630" s="199"/>
      <c r="P630" s="199"/>
      <c r="Q630" s="199"/>
      <c r="R630" s="199"/>
      <c r="S630" s="199"/>
      <c r="T630" s="200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194" t="s">
        <v>154</v>
      </c>
      <c r="AU630" s="194" t="s">
        <v>82</v>
      </c>
      <c r="AV630" s="14" t="s">
        <v>82</v>
      </c>
      <c r="AW630" s="14" t="s">
        <v>33</v>
      </c>
      <c r="AX630" s="14" t="s">
        <v>80</v>
      </c>
      <c r="AY630" s="194" t="s">
        <v>143</v>
      </c>
    </row>
    <row r="631" spans="1:65" s="2" customFormat="1" ht="21.75" customHeight="1">
      <c r="A631" s="39"/>
      <c r="B631" s="166"/>
      <c r="C631" s="217" t="s">
        <v>906</v>
      </c>
      <c r="D631" s="217" t="s">
        <v>345</v>
      </c>
      <c r="E631" s="218" t="s">
        <v>907</v>
      </c>
      <c r="F631" s="219" t="s">
        <v>908</v>
      </c>
      <c r="G631" s="220" t="s">
        <v>148</v>
      </c>
      <c r="H631" s="221">
        <v>807.408</v>
      </c>
      <c r="I631" s="222"/>
      <c r="J631" s="223">
        <f>ROUND(I631*H631,2)</f>
        <v>0</v>
      </c>
      <c r="K631" s="219" t="s">
        <v>3</v>
      </c>
      <c r="L631" s="224"/>
      <c r="M631" s="225" t="s">
        <v>3</v>
      </c>
      <c r="N631" s="226" t="s">
        <v>43</v>
      </c>
      <c r="O631" s="73"/>
      <c r="P631" s="176">
        <f>O631*H631</f>
        <v>0</v>
      </c>
      <c r="Q631" s="176">
        <v>0.0075</v>
      </c>
      <c r="R631" s="176">
        <f>Q631*H631</f>
        <v>6.05556</v>
      </c>
      <c r="S631" s="176">
        <v>0</v>
      </c>
      <c r="T631" s="177">
        <f>S631*H631</f>
        <v>0</v>
      </c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R631" s="178" t="s">
        <v>385</v>
      </c>
      <c r="AT631" s="178" t="s">
        <v>345</v>
      </c>
      <c r="AU631" s="178" t="s">
        <v>82</v>
      </c>
      <c r="AY631" s="20" t="s">
        <v>143</v>
      </c>
      <c r="BE631" s="179">
        <f>IF(N631="základní",J631,0)</f>
        <v>0</v>
      </c>
      <c r="BF631" s="179">
        <f>IF(N631="snížená",J631,0)</f>
        <v>0</v>
      </c>
      <c r="BG631" s="179">
        <f>IF(N631="zákl. přenesená",J631,0)</f>
        <v>0</v>
      </c>
      <c r="BH631" s="179">
        <f>IF(N631="sníž. přenesená",J631,0)</f>
        <v>0</v>
      </c>
      <c r="BI631" s="179">
        <f>IF(N631="nulová",J631,0)</f>
        <v>0</v>
      </c>
      <c r="BJ631" s="20" t="s">
        <v>80</v>
      </c>
      <c r="BK631" s="179">
        <f>ROUND(I631*H631,2)</f>
        <v>0</v>
      </c>
      <c r="BL631" s="20" t="s">
        <v>253</v>
      </c>
      <c r="BM631" s="178" t="s">
        <v>909</v>
      </c>
    </row>
    <row r="632" spans="1:51" s="14" customFormat="1" ht="12">
      <c r="A632" s="14"/>
      <c r="B632" s="193"/>
      <c r="C632" s="14"/>
      <c r="D632" s="186" t="s">
        <v>154</v>
      </c>
      <c r="E632" s="194" t="s">
        <v>3</v>
      </c>
      <c r="F632" s="195" t="s">
        <v>910</v>
      </c>
      <c r="G632" s="14"/>
      <c r="H632" s="196">
        <v>807.408</v>
      </c>
      <c r="I632" s="197"/>
      <c r="J632" s="14"/>
      <c r="K632" s="14"/>
      <c r="L632" s="193"/>
      <c r="M632" s="198"/>
      <c r="N632" s="199"/>
      <c r="O632" s="199"/>
      <c r="P632" s="199"/>
      <c r="Q632" s="199"/>
      <c r="R632" s="199"/>
      <c r="S632" s="199"/>
      <c r="T632" s="200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194" t="s">
        <v>154</v>
      </c>
      <c r="AU632" s="194" t="s">
        <v>82</v>
      </c>
      <c r="AV632" s="14" t="s">
        <v>82</v>
      </c>
      <c r="AW632" s="14" t="s">
        <v>33</v>
      </c>
      <c r="AX632" s="14" t="s">
        <v>80</v>
      </c>
      <c r="AY632" s="194" t="s">
        <v>143</v>
      </c>
    </row>
    <row r="633" spans="1:65" s="2" customFormat="1" ht="24.15" customHeight="1">
      <c r="A633" s="39"/>
      <c r="B633" s="166"/>
      <c r="C633" s="167" t="s">
        <v>911</v>
      </c>
      <c r="D633" s="167" t="s">
        <v>145</v>
      </c>
      <c r="E633" s="168" t="s">
        <v>912</v>
      </c>
      <c r="F633" s="169" t="s">
        <v>913</v>
      </c>
      <c r="G633" s="170" t="s">
        <v>869</v>
      </c>
      <c r="H633" s="227"/>
      <c r="I633" s="172"/>
      <c r="J633" s="173">
        <f>ROUND(I633*H633,2)</f>
        <v>0</v>
      </c>
      <c r="K633" s="169" t="s">
        <v>149</v>
      </c>
      <c r="L633" s="40"/>
      <c r="M633" s="174" t="s">
        <v>3</v>
      </c>
      <c r="N633" s="175" t="s">
        <v>43</v>
      </c>
      <c r="O633" s="73"/>
      <c r="P633" s="176">
        <f>O633*H633</f>
        <v>0</v>
      </c>
      <c r="Q633" s="176">
        <v>0</v>
      </c>
      <c r="R633" s="176">
        <f>Q633*H633</f>
        <v>0</v>
      </c>
      <c r="S633" s="176">
        <v>0</v>
      </c>
      <c r="T633" s="177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178" t="s">
        <v>253</v>
      </c>
      <c r="AT633" s="178" t="s">
        <v>145</v>
      </c>
      <c r="AU633" s="178" t="s">
        <v>82</v>
      </c>
      <c r="AY633" s="20" t="s">
        <v>143</v>
      </c>
      <c r="BE633" s="179">
        <f>IF(N633="základní",J633,0)</f>
        <v>0</v>
      </c>
      <c r="BF633" s="179">
        <f>IF(N633="snížená",J633,0)</f>
        <v>0</v>
      </c>
      <c r="BG633" s="179">
        <f>IF(N633="zákl. přenesená",J633,0)</f>
        <v>0</v>
      </c>
      <c r="BH633" s="179">
        <f>IF(N633="sníž. přenesená",J633,0)</f>
        <v>0</v>
      </c>
      <c r="BI633" s="179">
        <f>IF(N633="nulová",J633,0)</f>
        <v>0</v>
      </c>
      <c r="BJ633" s="20" t="s">
        <v>80</v>
      </c>
      <c r="BK633" s="179">
        <f>ROUND(I633*H633,2)</f>
        <v>0</v>
      </c>
      <c r="BL633" s="20" t="s">
        <v>253</v>
      </c>
      <c r="BM633" s="178" t="s">
        <v>914</v>
      </c>
    </row>
    <row r="634" spans="1:47" s="2" customFormat="1" ht="12">
      <c r="A634" s="39"/>
      <c r="B634" s="40"/>
      <c r="C634" s="39"/>
      <c r="D634" s="180" t="s">
        <v>152</v>
      </c>
      <c r="E634" s="39"/>
      <c r="F634" s="181" t="s">
        <v>915</v>
      </c>
      <c r="G634" s="39"/>
      <c r="H634" s="39"/>
      <c r="I634" s="182"/>
      <c r="J634" s="39"/>
      <c r="K634" s="39"/>
      <c r="L634" s="40"/>
      <c r="M634" s="183"/>
      <c r="N634" s="184"/>
      <c r="O634" s="73"/>
      <c r="P634" s="73"/>
      <c r="Q634" s="73"/>
      <c r="R634" s="73"/>
      <c r="S634" s="73"/>
      <c r="T634" s="74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T634" s="20" t="s">
        <v>152</v>
      </c>
      <c r="AU634" s="20" t="s">
        <v>82</v>
      </c>
    </row>
    <row r="635" spans="1:63" s="12" customFormat="1" ht="22.8" customHeight="1">
      <c r="A635" s="12"/>
      <c r="B635" s="153"/>
      <c r="C635" s="12"/>
      <c r="D635" s="154" t="s">
        <v>71</v>
      </c>
      <c r="E635" s="164" t="s">
        <v>916</v>
      </c>
      <c r="F635" s="164" t="s">
        <v>917</v>
      </c>
      <c r="G635" s="12"/>
      <c r="H635" s="12"/>
      <c r="I635" s="156"/>
      <c r="J635" s="165">
        <f>BK635</f>
        <v>0</v>
      </c>
      <c r="K635" s="12"/>
      <c r="L635" s="153"/>
      <c r="M635" s="158"/>
      <c r="N635" s="159"/>
      <c r="O635" s="159"/>
      <c r="P635" s="160">
        <f>SUM(P636:P640)</f>
        <v>0</v>
      </c>
      <c r="Q635" s="159"/>
      <c r="R635" s="160">
        <f>SUM(R636:R640)</f>
        <v>0.00526</v>
      </c>
      <c r="S635" s="159"/>
      <c r="T635" s="161">
        <f>SUM(T636:T640)</f>
        <v>0</v>
      </c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R635" s="154" t="s">
        <v>82</v>
      </c>
      <c r="AT635" s="162" t="s">
        <v>71</v>
      </c>
      <c r="AU635" s="162" t="s">
        <v>80</v>
      </c>
      <c r="AY635" s="154" t="s">
        <v>143</v>
      </c>
      <c r="BK635" s="163">
        <f>SUM(BK636:BK640)</f>
        <v>0</v>
      </c>
    </row>
    <row r="636" spans="1:65" s="2" customFormat="1" ht="16.5" customHeight="1">
      <c r="A636" s="39"/>
      <c r="B636" s="166"/>
      <c r="C636" s="167" t="s">
        <v>918</v>
      </c>
      <c r="D636" s="167" t="s">
        <v>145</v>
      </c>
      <c r="E636" s="168" t="s">
        <v>919</v>
      </c>
      <c r="F636" s="169" t="s">
        <v>920</v>
      </c>
      <c r="G636" s="170" t="s">
        <v>204</v>
      </c>
      <c r="H636" s="171">
        <v>2</v>
      </c>
      <c r="I636" s="172"/>
      <c r="J636" s="173">
        <f>ROUND(I636*H636,2)</f>
        <v>0</v>
      </c>
      <c r="K636" s="169" t="s">
        <v>149</v>
      </c>
      <c r="L636" s="40"/>
      <c r="M636" s="174" t="s">
        <v>3</v>
      </c>
      <c r="N636" s="175" t="s">
        <v>43</v>
      </c>
      <c r="O636" s="73"/>
      <c r="P636" s="176">
        <f>O636*H636</f>
        <v>0</v>
      </c>
      <c r="Q636" s="176">
        <v>0.00115</v>
      </c>
      <c r="R636" s="176">
        <f>Q636*H636</f>
        <v>0.0023</v>
      </c>
      <c r="S636" s="176">
        <v>0</v>
      </c>
      <c r="T636" s="177">
        <f>S636*H636</f>
        <v>0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R636" s="178" t="s">
        <v>253</v>
      </c>
      <c r="AT636" s="178" t="s">
        <v>145</v>
      </c>
      <c r="AU636" s="178" t="s">
        <v>82</v>
      </c>
      <c r="AY636" s="20" t="s">
        <v>143</v>
      </c>
      <c r="BE636" s="179">
        <f>IF(N636="základní",J636,0)</f>
        <v>0</v>
      </c>
      <c r="BF636" s="179">
        <f>IF(N636="snížená",J636,0)</f>
        <v>0</v>
      </c>
      <c r="BG636" s="179">
        <f>IF(N636="zákl. přenesená",J636,0)</f>
        <v>0</v>
      </c>
      <c r="BH636" s="179">
        <f>IF(N636="sníž. přenesená",J636,0)</f>
        <v>0</v>
      </c>
      <c r="BI636" s="179">
        <f>IF(N636="nulová",J636,0)</f>
        <v>0</v>
      </c>
      <c r="BJ636" s="20" t="s">
        <v>80</v>
      </c>
      <c r="BK636" s="179">
        <f>ROUND(I636*H636,2)</f>
        <v>0</v>
      </c>
      <c r="BL636" s="20" t="s">
        <v>253</v>
      </c>
      <c r="BM636" s="178" t="s">
        <v>921</v>
      </c>
    </row>
    <row r="637" spans="1:47" s="2" customFormat="1" ht="12">
      <c r="A637" s="39"/>
      <c r="B637" s="40"/>
      <c r="C637" s="39"/>
      <c r="D637" s="180" t="s">
        <v>152</v>
      </c>
      <c r="E637" s="39"/>
      <c r="F637" s="181" t="s">
        <v>922</v>
      </c>
      <c r="G637" s="39"/>
      <c r="H637" s="39"/>
      <c r="I637" s="182"/>
      <c r="J637" s="39"/>
      <c r="K637" s="39"/>
      <c r="L637" s="40"/>
      <c r="M637" s="183"/>
      <c r="N637" s="184"/>
      <c r="O637" s="73"/>
      <c r="P637" s="73"/>
      <c r="Q637" s="73"/>
      <c r="R637" s="73"/>
      <c r="S637" s="73"/>
      <c r="T637" s="74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T637" s="20" t="s">
        <v>152</v>
      </c>
      <c r="AU637" s="20" t="s">
        <v>82</v>
      </c>
    </row>
    <row r="638" spans="1:65" s="2" customFormat="1" ht="16.5" customHeight="1">
      <c r="A638" s="39"/>
      <c r="B638" s="166"/>
      <c r="C638" s="217" t="s">
        <v>923</v>
      </c>
      <c r="D638" s="217" t="s">
        <v>345</v>
      </c>
      <c r="E638" s="218" t="s">
        <v>924</v>
      </c>
      <c r="F638" s="219" t="s">
        <v>925</v>
      </c>
      <c r="G638" s="220" t="s">
        <v>204</v>
      </c>
      <c r="H638" s="221">
        <v>2</v>
      </c>
      <c r="I638" s="222"/>
      <c r="J638" s="223">
        <f>ROUND(I638*H638,2)</f>
        <v>0</v>
      </c>
      <c r="K638" s="219" t="s">
        <v>149</v>
      </c>
      <c r="L638" s="224"/>
      <c r="M638" s="225" t="s">
        <v>3</v>
      </c>
      <c r="N638" s="226" t="s">
        <v>43</v>
      </c>
      <c r="O638" s="73"/>
      <c r="P638" s="176">
        <f>O638*H638</f>
        <v>0</v>
      </c>
      <c r="Q638" s="176">
        <v>0.00148</v>
      </c>
      <c r="R638" s="176">
        <f>Q638*H638</f>
        <v>0.00296</v>
      </c>
      <c r="S638" s="176">
        <v>0</v>
      </c>
      <c r="T638" s="177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178" t="s">
        <v>385</v>
      </c>
      <c r="AT638" s="178" t="s">
        <v>345</v>
      </c>
      <c r="AU638" s="178" t="s">
        <v>82</v>
      </c>
      <c r="AY638" s="20" t="s">
        <v>143</v>
      </c>
      <c r="BE638" s="179">
        <f>IF(N638="základní",J638,0)</f>
        <v>0</v>
      </c>
      <c r="BF638" s="179">
        <f>IF(N638="snížená",J638,0)</f>
        <v>0</v>
      </c>
      <c r="BG638" s="179">
        <f>IF(N638="zákl. přenesená",J638,0)</f>
        <v>0</v>
      </c>
      <c r="BH638" s="179">
        <f>IF(N638="sníž. přenesená",J638,0)</f>
        <v>0</v>
      </c>
      <c r="BI638" s="179">
        <f>IF(N638="nulová",J638,0)</f>
        <v>0</v>
      </c>
      <c r="BJ638" s="20" t="s">
        <v>80</v>
      </c>
      <c r="BK638" s="179">
        <f>ROUND(I638*H638,2)</f>
        <v>0</v>
      </c>
      <c r="BL638" s="20" t="s">
        <v>253</v>
      </c>
      <c r="BM638" s="178" t="s">
        <v>926</v>
      </c>
    </row>
    <row r="639" spans="1:65" s="2" customFormat="1" ht="24.15" customHeight="1">
      <c r="A639" s="39"/>
      <c r="B639" s="166"/>
      <c r="C639" s="167" t="s">
        <v>927</v>
      </c>
      <c r="D639" s="167" t="s">
        <v>145</v>
      </c>
      <c r="E639" s="168" t="s">
        <v>928</v>
      </c>
      <c r="F639" s="169" t="s">
        <v>929</v>
      </c>
      <c r="G639" s="170" t="s">
        <v>869</v>
      </c>
      <c r="H639" s="227"/>
      <c r="I639" s="172"/>
      <c r="J639" s="173">
        <f>ROUND(I639*H639,2)</f>
        <v>0</v>
      </c>
      <c r="K639" s="169" t="s">
        <v>149</v>
      </c>
      <c r="L639" s="40"/>
      <c r="M639" s="174" t="s">
        <v>3</v>
      </c>
      <c r="N639" s="175" t="s">
        <v>43</v>
      </c>
      <c r="O639" s="73"/>
      <c r="P639" s="176">
        <f>O639*H639</f>
        <v>0</v>
      </c>
      <c r="Q639" s="176">
        <v>0</v>
      </c>
      <c r="R639" s="176">
        <f>Q639*H639</f>
        <v>0</v>
      </c>
      <c r="S639" s="176">
        <v>0</v>
      </c>
      <c r="T639" s="177">
        <f>S639*H639</f>
        <v>0</v>
      </c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R639" s="178" t="s">
        <v>253</v>
      </c>
      <c r="AT639" s="178" t="s">
        <v>145</v>
      </c>
      <c r="AU639" s="178" t="s">
        <v>82</v>
      </c>
      <c r="AY639" s="20" t="s">
        <v>143</v>
      </c>
      <c r="BE639" s="179">
        <f>IF(N639="základní",J639,0)</f>
        <v>0</v>
      </c>
      <c r="BF639" s="179">
        <f>IF(N639="snížená",J639,0)</f>
        <v>0</v>
      </c>
      <c r="BG639" s="179">
        <f>IF(N639="zákl. přenesená",J639,0)</f>
        <v>0</v>
      </c>
      <c r="BH639" s="179">
        <f>IF(N639="sníž. přenesená",J639,0)</f>
        <v>0</v>
      </c>
      <c r="BI639" s="179">
        <f>IF(N639="nulová",J639,0)</f>
        <v>0</v>
      </c>
      <c r="BJ639" s="20" t="s">
        <v>80</v>
      </c>
      <c r="BK639" s="179">
        <f>ROUND(I639*H639,2)</f>
        <v>0</v>
      </c>
      <c r="BL639" s="20" t="s">
        <v>253</v>
      </c>
      <c r="BM639" s="178" t="s">
        <v>930</v>
      </c>
    </row>
    <row r="640" spans="1:47" s="2" customFormat="1" ht="12">
      <c r="A640" s="39"/>
      <c r="B640" s="40"/>
      <c r="C640" s="39"/>
      <c r="D640" s="180" t="s">
        <v>152</v>
      </c>
      <c r="E640" s="39"/>
      <c r="F640" s="181" t="s">
        <v>931</v>
      </c>
      <c r="G640" s="39"/>
      <c r="H640" s="39"/>
      <c r="I640" s="182"/>
      <c r="J640" s="39"/>
      <c r="K640" s="39"/>
      <c r="L640" s="40"/>
      <c r="M640" s="183"/>
      <c r="N640" s="184"/>
      <c r="O640" s="73"/>
      <c r="P640" s="73"/>
      <c r="Q640" s="73"/>
      <c r="R640" s="73"/>
      <c r="S640" s="73"/>
      <c r="T640" s="74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T640" s="20" t="s">
        <v>152</v>
      </c>
      <c r="AU640" s="20" t="s">
        <v>82</v>
      </c>
    </row>
    <row r="641" spans="1:63" s="12" customFormat="1" ht="22.8" customHeight="1">
      <c r="A641" s="12"/>
      <c r="B641" s="153"/>
      <c r="C641" s="12"/>
      <c r="D641" s="154" t="s">
        <v>71</v>
      </c>
      <c r="E641" s="164" t="s">
        <v>932</v>
      </c>
      <c r="F641" s="164" t="s">
        <v>933</v>
      </c>
      <c r="G641" s="12"/>
      <c r="H641" s="12"/>
      <c r="I641" s="156"/>
      <c r="J641" s="165">
        <f>BK641</f>
        <v>0</v>
      </c>
      <c r="K641" s="12"/>
      <c r="L641" s="153"/>
      <c r="M641" s="158"/>
      <c r="N641" s="159"/>
      <c r="O641" s="159"/>
      <c r="P641" s="160">
        <f>SUM(P642:P654)</f>
        <v>0</v>
      </c>
      <c r="Q641" s="159"/>
      <c r="R641" s="160">
        <f>SUM(R642:R654)</f>
        <v>0.004</v>
      </c>
      <c r="S641" s="159"/>
      <c r="T641" s="161">
        <f>SUM(T642:T654)</f>
        <v>0.11610000000000001</v>
      </c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R641" s="154" t="s">
        <v>82</v>
      </c>
      <c r="AT641" s="162" t="s">
        <v>71</v>
      </c>
      <c r="AU641" s="162" t="s">
        <v>80</v>
      </c>
      <c r="AY641" s="154" t="s">
        <v>143</v>
      </c>
      <c r="BK641" s="163">
        <f>SUM(BK642:BK654)</f>
        <v>0</v>
      </c>
    </row>
    <row r="642" spans="1:65" s="2" customFormat="1" ht="24.15" customHeight="1">
      <c r="A642" s="39"/>
      <c r="B642" s="166"/>
      <c r="C642" s="167" t="s">
        <v>934</v>
      </c>
      <c r="D642" s="167" t="s">
        <v>145</v>
      </c>
      <c r="E642" s="168" t="s">
        <v>935</v>
      </c>
      <c r="F642" s="169" t="s">
        <v>936</v>
      </c>
      <c r="G642" s="170" t="s">
        <v>227</v>
      </c>
      <c r="H642" s="171">
        <v>34</v>
      </c>
      <c r="I642" s="172"/>
      <c r="J642" s="173">
        <f>ROUND(I642*H642,2)</f>
        <v>0</v>
      </c>
      <c r="K642" s="169" t="s">
        <v>149</v>
      </c>
      <c r="L642" s="40"/>
      <c r="M642" s="174" t="s">
        <v>3</v>
      </c>
      <c r="N642" s="175" t="s">
        <v>43</v>
      </c>
      <c r="O642" s="73"/>
      <c r="P642" s="176">
        <f>O642*H642</f>
        <v>0</v>
      </c>
      <c r="Q642" s="176">
        <v>0</v>
      </c>
      <c r="R642" s="176">
        <f>Q642*H642</f>
        <v>0</v>
      </c>
      <c r="S642" s="176">
        <v>0.0004</v>
      </c>
      <c r="T642" s="177">
        <f>S642*H642</f>
        <v>0.013600000000000001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178" t="s">
        <v>253</v>
      </c>
      <c r="AT642" s="178" t="s">
        <v>145</v>
      </c>
      <c r="AU642" s="178" t="s">
        <v>82</v>
      </c>
      <c r="AY642" s="20" t="s">
        <v>143</v>
      </c>
      <c r="BE642" s="179">
        <f>IF(N642="základní",J642,0)</f>
        <v>0</v>
      </c>
      <c r="BF642" s="179">
        <f>IF(N642="snížená",J642,0)</f>
        <v>0</v>
      </c>
      <c r="BG642" s="179">
        <f>IF(N642="zákl. přenesená",J642,0)</f>
        <v>0</v>
      </c>
      <c r="BH642" s="179">
        <f>IF(N642="sníž. přenesená",J642,0)</f>
        <v>0</v>
      </c>
      <c r="BI642" s="179">
        <f>IF(N642="nulová",J642,0)</f>
        <v>0</v>
      </c>
      <c r="BJ642" s="20" t="s">
        <v>80</v>
      </c>
      <c r="BK642" s="179">
        <f>ROUND(I642*H642,2)</f>
        <v>0</v>
      </c>
      <c r="BL642" s="20" t="s">
        <v>253</v>
      </c>
      <c r="BM642" s="178" t="s">
        <v>937</v>
      </c>
    </row>
    <row r="643" spans="1:47" s="2" customFormat="1" ht="12">
      <c r="A643" s="39"/>
      <c r="B643" s="40"/>
      <c r="C643" s="39"/>
      <c r="D643" s="180" t="s">
        <v>152</v>
      </c>
      <c r="E643" s="39"/>
      <c r="F643" s="181" t="s">
        <v>938</v>
      </c>
      <c r="G643" s="39"/>
      <c r="H643" s="39"/>
      <c r="I643" s="182"/>
      <c r="J643" s="39"/>
      <c r="K643" s="39"/>
      <c r="L643" s="40"/>
      <c r="M643" s="183"/>
      <c r="N643" s="184"/>
      <c r="O643" s="73"/>
      <c r="P643" s="73"/>
      <c r="Q643" s="73"/>
      <c r="R643" s="73"/>
      <c r="S643" s="73"/>
      <c r="T643" s="74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T643" s="20" t="s">
        <v>152</v>
      </c>
      <c r="AU643" s="20" t="s">
        <v>82</v>
      </c>
    </row>
    <row r="644" spans="1:51" s="14" customFormat="1" ht="12">
      <c r="A644" s="14"/>
      <c r="B644" s="193"/>
      <c r="C644" s="14"/>
      <c r="D644" s="186" t="s">
        <v>154</v>
      </c>
      <c r="E644" s="194" t="s">
        <v>3</v>
      </c>
      <c r="F644" s="195" t="s">
        <v>939</v>
      </c>
      <c r="G644" s="14"/>
      <c r="H644" s="196">
        <v>34</v>
      </c>
      <c r="I644" s="197"/>
      <c r="J644" s="14"/>
      <c r="K644" s="14"/>
      <c r="L644" s="193"/>
      <c r="M644" s="198"/>
      <c r="N644" s="199"/>
      <c r="O644" s="199"/>
      <c r="P644" s="199"/>
      <c r="Q644" s="199"/>
      <c r="R644" s="199"/>
      <c r="S644" s="199"/>
      <c r="T644" s="200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194" t="s">
        <v>154</v>
      </c>
      <c r="AU644" s="194" t="s">
        <v>82</v>
      </c>
      <c r="AV644" s="14" t="s">
        <v>82</v>
      </c>
      <c r="AW644" s="14" t="s">
        <v>33</v>
      </c>
      <c r="AX644" s="14" t="s">
        <v>80</v>
      </c>
      <c r="AY644" s="194" t="s">
        <v>143</v>
      </c>
    </row>
    <row r="645" spans="1:65" s="2" customFormat="1" ht="24.15" customHeight="1">
      <c r="A645" s="39"/>
      <c r="B645" s="166"/>
      <c r="C645" s="167" t="s">
        <v>940</v>
      </c>
      <c r="D645" s="167" t="s">
        <v>145</v>
      </c>
      <c r="E645" s="168" t="s">
        <v>941</v>
      </c>
      <c r="F645" s="169" t="s">
        <v>942</v>
      </c>
      <c r="G645" s="170" t="s">
        <v>227</v>
      </c>
      <c r="H645" s="171">
        <v>200.4</v>
      </c>
      <c r="I645" s="172"/>
      <c r="J645" s="173">
        <f>ROUND(I645*H645,2)</f>
        <v>0</v>
      </c>
      <c r="K645" s="169" t="s">
        <v>149</v>
      </c>
      <c r="L645" s="40"/>
      <c r="M645" s="174" t="s">
        <v>3</v>
      </c>
      <c r="N645" s="175" t="s">
        <v>43</v>
      </c>
      <c r="O645" s="73"/>
      <c r="P645" s="176">
        <f>O645*H645</f>
        <v>0</v>
      </c>
      <c r="Q645" s="176">
        <v>0</v>
      </c>
      <c r="R645" s="176">
        <f>Q645*H645</f>
        <v>0</v>
      </c>
      <c r="S645" s="176">
        <v>0.0004</v>
      </c>
      <c r="T645" s="177">
        <f>S645*H645</f>
        <v>0.08016000000000001</v>
      </c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R645" s="178" t="s">
        <v>253</v>
      </c>
      <c r="AT645" s="178" t="s">
        <v>145</v>
      </c>
      <c r="AU645" s="178" t="s">
        <v>82</v>
      </c>
      <c r="AY645" s="20" t="s">
        <v>143</v>
      </c>
      <c r="BE645" s="179">
        <f>IF(N645="základní",J645,0)</f>
        <v>0</v>
      </c>
      <c r="BF645" s="179">
        <f>IF(N645="snížená",J645,0)</f>
        <v>0</v>
      </c>
      <c r="BG645" s="179">
        <f>IF(N645="zákl. přenesená",J645,0)</f>
        <v>0</v>
      </c>
      <c r="BH645" s="179">
        <f>IF(N645="sníž. přenesená",J645,0)</f>
        <v>0</v>
      </c>
      <c r="BI645" s="179">
        <f>IF(N645="nulová",J645,0)</f>
        <v>0</v>
      </c>
      <c r="BJ645" s="20" t="s">
        <v>80</v>
      </c>
      <c r="BK645" s="179">
        <f>ROUND(I645*H645,2)</f>
        <v>0</v>
      </c>
      <c r="BL645" s="20" t="s">
        <v>253</v>
      </c>
      <c r="BM645" s="178" t="s">
        <v>943</v>
      </c>
    </row>
    <row r="646" spans="1:47" s="2" customFormat="1" ht="12">
      <c r="A646" s="39"/>
      <c r="B646" s="40"/>
      <c r="C646" s="39"/>
      <c r="D646" s="180" t="s">
        <v>152</v>
      </c>
      <c r="E646" s="39"/>
      <c r="F646" s="181" t="s">
        <v>944</v>
      </c>
      <c r="G646" s="39"/>
      <c r="H646" s="39"/>
      <c r="I646" s="182"/>
      <c r="J646" s="39"/>
      <c r="K646" s="39"/>
      <c r="L646" s="40"/>
      <c r="M646" s="183"/>
      <c r="N646" s="184"/>
      <c r="O646" s="73"/>
      <c r="P646" s="73"/>
      <c r="Q646" s="73"/>
      <c r="R646" s="73"/>
      <c r="S646" s="73"/>
      <c r="T646" s="74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T646" s="20" t="s">
        <v>152</v>
      </c>
      <c r="AU646" s="20" t="s">
        <v>82</v>
      </c>
    </row>
    <row r="647" spans="1:51" s="14" customFormat="1" ht="12">
      <c r="A647" s="14"/>
      <c r="B647" s="193"/>
      <c r="C647" s="14"/>
      <c r="D647" s="186" t="s">
        <v>154</v>
      </c>
      <c r="E647" s="194" t="s">
        <v>3</v>
      </c>
      <c r="F647" s="195" t="s">
        <v>945</v>
      </c>
      <c r="G647" s="14"/>
      <c r="H647" s="196">
        <v>200.4</v>
      </c>
      <c r="I647" s="197"/>
      <c r="J647" s="14"/>
      <c r="K647" s="14"/>
      <c r="L647" s="193"/>
      <c r="M647" s="198"/>
      <c r="N647" s="199"/>
      <c r="O647" s="199"/>
      <c r="P647" s="199"/>
      <c r="Q647" s="199"/>
      <c r="R647" s="199"/>
      <c r="S647" s="199"/>
      <c r="T647" s="200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194" t="s">
        <v>154</v>
      </c>
      <c r="AU647" s="194" t="s">
        <v>82</v>
      </c>
      <c r="AV647" s="14" t="s">
        <v>82</v>
      </c>
      <c r="AW647" s="14" t="s">
        <v>33</v>
      </c>
      <c r="AX647" s="14" t="s">
        <v>80</v>
      </c>
      <c r="AY647" s="194" t="s">
        <v>143</v>
      </c>
    </row>
    <row r="648" spans="1:65" s="2" customFormat="1" ht="16.5" customHeight="1">
      <c r="A648" s="39"/>
      <c r="B648" s="166"/>
      <c r="C648" s="167" t="s">
        <v>946</v>
      </c>
      <c r="D648" s="167" t="s">
        <v>145</v>
      </c>
      <c r="E648" s="168" t="s">
        <v>947</v>
      </c>
      <c r="F648" s="169" t="s">
        <v>948</v>
      </c>
      <c r="G648" s="170" t="s">
        <v>204</v>
      </c>
      <c r="H648" s="171">
        <v>30</v>
      </c>
      <c r="I648" s="172"/>
      <c r="J648" s="173">
        <f>ROUND(I648*H648,2)</f>
        <v>0</v>
      </c>
      <c r="K648" s="169" t="s">
        <v>149</v>
      </c>
      <c r="L648" s="40"/>
      <c r="M648" s="174" t="s">
        <v>3</v>
      </c>
      <c r="N648" s="175" t="s">
        <v>43</v>
      </c>
      <c r="O648" s="73"/>
      <c r="P648" s="176">
        <f>O648*H648</f>
        <v>0</v>
      </c>
      <c r="Q648" s="176">
        <v>0</v>
      </c>
      <c r="R648" s="176">
        <f>Q648*H648</f>
        <v>0</v>
      </c>
      <c r="S648" s="176">
        <v>0.00045</v>
      </c>
      <c r="T648" s="177">
        <f>S648*H648</f>
        <v>0.0135</v>
      </c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R648" s="178" t="s">
        <v>253</v>
      </c>
      <c r="AT648" s="178" t="s">
        <v>145</v>
      </c>
      <c r="AU648" s="178" t="s">
        <v>82</v>
      </c>
      <c r="AY648" s="20" t="s">
        <v>143</v>
      </c>
      <c r="BE648" s="179">
        <f>IF(N648="základní",J648,0)</f>
        <v>0</v>
      </c>
      <c r="BF648" s="179">
        <f>IF(N648="snížená",J648,0)</f>
        <v>0</v>
      </c>
      <c r="BG648" s="179">
        <f>IF(N648="zákl. přenesená",J648,0)</f>
        <v>0</v>
      </c>
      <c r="BH648" s="179">
        <f>IF(N648="sníž. přenesená",J648,0)</f>
        <v>0</v>
      </c>
      <c r="BI648" s="179">
        <f>IF(N648="nulová",J648,0)</f>
        <v>0</v>
      </c>
      <c r="BJ648" s="20" t="s">
        <v>80</v>
      </c>
      <c r="BK648" s="179">
        <f>ROUND(I648*H648,2)</f>
        <v>0</v>
      </c>
      <c r="BL648" s="20" t="s">
        <v>253</v>
      </c>
      <c r="BM648" s="178" t="s">
        <v>949</v>
      </c>
    </row>
    <row r="649" spans="1:47" s="2" customFormat="1" ht="12">
      <c r="A649" s="39"/>
      <c r="B649" s="40"/>
      <c r="C649" s="39"/>
      <c r="D649" s="180" t="s">
        <v>152</v>
      </c>
      <c r="E649" s="39"/>
      <c r="F649" s="181" t="s">
        <v>950</v>
      </c>
      <c r="G649" s="39"/>
      <c r="H649" s="39"/>
      <c r="I649" s="182"/>
      <c r="J649" s="39"/>
      <c r="K649" s="39"/>
      <c r="L649" s="40"/>
      <c r="M649" s="183"/>
      <c r="N649" s="184"/>
      <c r="O649" s="73"/>
      <c r="P649" s="73"/>
      <c r="Q649" s="73"/>
      <c r="R649" s="73"/>
      <c r="S649" s="73"/>
      <c r="T649" s="74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T649" s="20" t="s">
        <v>152</v>
      </c>
      <c r="AU649" s="20" t="s">
        <v>82</v>
      </c>
    </row>
    <row r="650" spans="1:65" s="2" customFormat="1" ht="16.5" customHeight="1">
      <c r="A650" s="39"/>
      <c r="B650" s="166"/>
      <c r="C650" s="167" t="s">
        <v>951</v>
      </c>
      <c r="D650" s="167" t="s">
        <v>145</v>
      </c>
      <c r="E650" s="168" t="s">
        <v>952</v>
      </c>
      <c r="F650" s="169" t="s">
        <v>953</v>
      </c>
      <c r="G650" s="170" t="s">
        <v>204</v>
      </c>
      <c r="H650" s="171">
        <v>4</v>
      </c>
      <c r="I650" s="172"/>
      <c r="J650" s="173">
        <f>ROUND(I650*H650,2)</f>
        <v>0</v>
      </c>
      <c r="K650" s="169" t="s">
        <v>149</v>
      </c>
      <c r="L650" s="40"/>
      <c r="M650" s="174" t="s">
        <v>3</v>
      </c>
      <c r="N650" s="175" t="s">
        <v>43</v>
      </c>
      <c r="O650" s="73"/>
      <c r="P650" s="176">
        <f>O650*H650</f>
        <v>0</v>
      </c>
      <c r="Q650" s="176">
        <v>0</v>
      </c>
      <c r="R650" s="176">
        <f>Q650*H650</f>
        <v>0</v>
      </c>
      <c r="S650" s="176">
        <v>0.00221</v>
      </c>
      <c r="T650" s="177">
        <f>S650*H650</f>
        <v>0.00884</v>
      </c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R650" s="178" t="s">
        <v>253</v>
      </c>
      <c r="AT650" s="178" t="s">
        <v>145</v>
      </c>
      <c r="AU650" s="178" t="s">
        <v>82</v>
      </c>
      <c r="AY650" s="20" t="s">
        <v>143</v>
      </c>
      <c r="BE650" s="179">
        <f>IF(N650="základní",J650,0)</f>
        <v>0</v>
      </c>
      <c r="BF650" s="179">
        <f>IF(N650="snížená",J650,0)</f>
        <v>0</v>
      </c>
      <c r="BG650" s="179">
        <f>IF(N650="zákl. přenesená",J650,0)</f>
        <v>0</v>
      </c>
      <c r="BH650" s="179">
        <f>IF(N650="sníž. přenesená",J650,0)</f>
        <v>0</v>
      </c>
      <c r="BI650" s="179">
        <f>IF(N650="nulová",J650,0)</f>
        <v>0</v>
      </c>
      <c r="BJ650" s="20" t="s">
        <v>80</v>
      </c>
      <c r="BK650" s="179">
        <f>ROUND(I650*H650,2)</f>
        <v>0</v>
      </c>
      <c r="BL650" s="20" t="s">
        <v>253</v>
      </c>
      <c r="BM650" s="178" t="s">
        <v>954</v>
      </c>
    </row>
    <row r="651" spans="1:47" s="2" customFormat="1" ht="12">
      <c r="A651" s="39"/>
      <c r="B651" s="40"/>
      <c r="C651" s="39"/>
      <c r="D651" s="180" t="s">
        <v>152</v>
      </c>
      <c r="E651" s="39"/>
      <c r="F651" s="181" t="s">
        <v>955</v>
      </c>
      <c r="G651" s="39"/>
      <c r="H651" s="39"/>
      <c r="I651" s="182"/>
      <c r="J651" s="39"/>
      <c r="K651" s="39"/>
      <c r="L651" s="40"/>
      <c r="M651" s="183"/>
      <c r="N651" s="184"/>
      <c r="O651" s="73"/>
      <c r="P651" s="73"/>
      <c r="Q651" s="73"/>
      <c r="R651" s="73"/>
      <c r="S651" s="73"/>
      <c r="T651" s="74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T651" s="20" t="s">
        <v>152</v>
      </c>
      <c r="AU651" s="20" t="s">
        <v>82</v>
      </c>
    </row>
    <row r="652" spans="1:65" s="2" customFormat="1" ht="24.15" customHeight="1">
      <c r="A652" s="39"/>
      <c r="B652" s="166"/>
      <c r="C652" s="167" t="s">
        <v>956</v>
      </c>
      <c r="D652" s="167" t="s">
        <v>145</v>
      </c>
      <c r="E652" s="168" t="s">
        <v>957</v>
      </c>
      <c r="F652" s="169" t="s">
        <v>958</v>
      </c>
      <c r="G652" s="170" t="s">
        <v>204</v>
      </c>
      <c r="H652" s="171">
        <v>1</v>
      </c>
      <c r="I652" s="172"/>
      <c r="J652" s="173">
        <f>ROUND(I652*H652,2)</f>
        <v>0</v>
      </c>
      <c r="K652" s="169" t="s">
        <v>149</v>
      </c>
      <c r="L652" s="40"/>
      <c r="M652" s="174" t="s">
        <v>3</v>
      </c>
      <c r="N652" s="175" t="s">
        <v>43</v>
      </c>
      <c r="O652" s="73"/>
      <c r="P652" s="176">
        <f>O652*H652</f>
        <v>0</v>
      </c>
      <c r="Q652" s="176">
        <v>0.004</v>
      </c>
      <c r="R652" s="176">
        <f>Q652*H652</f>
        <v>0.004</v>
      </c>
      <c r="S652" s="176">
        <v>0</v>
      </c>
      <c r="T652" s="177">
        <f>S652*H652</f>
        <v>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R652" s="178" t="s">
        <v>253</v>
      </c>
      <c r="AT652" s="178" t="s">
        <v>145</v>
      </c>
      <c r="AU652" s="178" t="s">
        <v>82</v>
      </c>
      <c r="AY652" s="20" t="s">
        <v>143</v>
      </c>
      <c r="BE652" s="179">
        <f>IF(N652="základní",J652,0)</f>
        <v>0</v>
      </c>
      <c r="BF652" s="179">
        <f>IF(N652="snížená",J652,0)</f>
        <v>0</v>
      </c>
      <c r="BG652" s="179">
        <f>IF(N652="zákl. přenesená",J652,0)</f>
        <v>0</v>
      </c>
      <c r="BH652" s="179">
        <f>IF(N652="sníž. přenesená",J652,0)</f>
        <v>0</v>
      </c>
      <c r="BI652" s="179">
        <f>IF(N652="nulová",J652,0)</f>
        <v>0</v>
      </c>
      <c r="BJ652" s="20" t="s">
        <v>80</v>
      </c>
      <c r="BK652" s="179">
        <f>ROUND(I652*H652,2)</f>
        <v>0</v>
      </c>
      <c r="BL652" s="20" t="s">
        <v>253</v>
      </c>
      <c r="BM652" s="178" t="s">
        <v>959</v>
      </c>
    </row>
    <row r="653" spans="1:47" s="2" customFormat="1" ht="12">
      <c r="A653" s="39"/>
      <c r="B653" s="40"/>
      <c r="C653" s="39"/>
      <c r="D653" s="180" t="s">
        <v>152</v>
      </c>
      <c r="E653" s="39"/>
      <c r="F653" s="181" t="s">
        <v>960</v>
      </c>
      <c r="G653" s="39"/>
      <c r="H653" s="39"/>
      <c r="I653" s="182"/>
      <c r="J653" s="39"/>
      <c r="K653" s="39"/>
      <c r="L653" s="40"/>
      <c r="M653" s="183"/>
      <c r="N653" s="184"/>
      <c r="O653" s="73"/>
      <c r="P653" s="73"/>
      <c r="Q653" s="73"/>
      <c r="R653" s="73"/>
      <c r="S653" s="73"/>
      <c r="T653" s="74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T653" s="20" t="s">
        <v>152</v>
      </c>
      <c r="AU653" s="20" t="s">
        <v>82</v>
      </c>
    </row>
    <row r="654" spans="1:51" s="14" customFormat="1" ht="12">
      <c r="A654" s="14"/>
      <c r="B654" s="193"/>
      <c r="C654" s="14"/>
      <c r="D654" s="186" t="s">
        <v>154</v>
      </c>
      <c r="E654" s="194" t="s">
        <v>3</v>
      </c>
      <c r="F654" s="195" t="s">
        <v>961</v>
      </c>
      <c r="G654" s="14"/>
      <c r="H654" s="196">
        <v>1</v>
      </c>
      <c r="I654" s="197"/>
      <c r="J654" s="14"/>
      <c r="K654" s="14"/>
      <c r="L654" s="193"/>
      <c r="M654" s="198"/>
      <c r="N654" s="199"/>
      <c r="O654" s="199"/>
      <c r="P654" s="199"/>
      <c r="Q654" s="199"/>
      <c r="R654" s="199"/>
      <c r="S654" s="199"/>
      <c r="T654" s="200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194" t="s">
        <v>154</v>
      </c>
      <c r="AU654" s="194" t="s">
        <v>82</v>
      </c>
      <c r="AV654" s="14" t="s">
        <v>82</v>
      </c>
      <c r="AW654" s="14" t="s">
        <v>33</v>
      </c>
      <c r="AX654" s="14" t="s">
        <v>80</v>
      </c>
      <c r="AY654" s="194" t="s">
        <v>143</v>
      </c>
    </row>
    <row r="655" spans="1:63" s="12" customFormat="1" ht="22.8" customHeight="1">
      <c r="A655" s="12"/>
      <c r="B655" s="153"/>
      <c r="C655" s="12"/>
      <c r="D655" s="154" t="s">
        <v>71</v>
      </c>
      <c r="E655" s="164" t="s">
        <v>962</v>
      </c>
      <c r="F655" s="164" t="s">
        <v>963</v>
      </c>
      <c r="G655" s="12"/>
      <c r="H655" s="12"/>
      <c r="I655" s="156"/>
      <c r="J655" s="165">
        <f>BK655</f>
        <v>0</v>
      </c>
      <c r="K655" s="12"/>
      <c r="L655" s="153"/>
      <c r="M655" s="158"/>
      <c r="N655" s="159"/>
      <c r="O655" s="159"/>
      <c r="P655" s="160">
        <f>SUM(P656:P669)</f>
        <v>0</v>
      </c>
      <c r="Q655" s="159"/>
      <c r="R655" s="160">
        <f>SUM(R656:R669)</f>
        <v>0.025684799999999997</v>
      </c>
      <c r="S655" s="159"/>
      <c r="T655" s="161">
        <f>SUM(T656:T669)</f>
        <v>0</v>
      </c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R655" s="154" t="s">
        <v>82</v>
      </c>
      <c r="AT655" s="162" t="s">
        <v>71</v>
      </c>
      <c r="AU655" s="162" t="s">
        <v>80</v>
      </c>
      <c r="AY655" s="154" t="s">
        <v>143</v>
      </c>
      <c r="BK655" s="163">
        <f>SUM(BK656:BK669)</f>
        <v>0</v>
      </c>
    </row>
    <row r="656" spans="1:65" s="2" customFormat="1" ht="16.5" customHeight="1">
      <c r="A656" s="39"/>
      <c r="B656" s="166"/>
      <c r="C656" s="167" t="s">
        <v>964</v>
      </c>
      <c r="D656" s="167" t="s">
        <v>145</v>
      </c>
      <c r="E656" s="168" t="s">
        <v>965</v>
      </c>
      <c r="F656" s="169" t="s">
        <v>966</v>
      </c>
      <c r="G656" s="170" t="s">
        <v>204</v>
      </c>
      <c r="H656" s="171">
        <v>5</v>
      </c>
      <c r="I656" s="172"/>
      <c r="J656" s="173">
        <f>ROUND(I656*H656,2)</f>
        <v>0</v>
      </c>
      <c r="K656" s="169" t="s">
        <v>149</v>
      </c>
      <c r="L656" s="40"/>
      <c r="M656" s="174" t="s">
        <v>3</v>
      </c>
      <c r="N656" s="175" t="s">
        <v>43</v>
      </c>
      <c r="O656" s="73"/>
      <c r="P656" s="176">
        <f>O656*H656</f>
        <v>0</v>
      </c>
      <c r="Q656" s="176">
        <v>0</v>
      </c>
      <c r="R656" s="176">
        <f>Q656*H656</f>
        <v>0</v>
      </c>
      <c r="S656" s="176">
        <v>0</v>
      </c>
      <c r="T656" s="177">
        <f>S656*H656</f>
        <v>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178" t="s">
        <v>253</v>
      </c>
      <c r="AT656" s="178" t="s">
        <v>145</v>
      </c>
      <c r="AU656" s="178" t="s">
        <v>82</v>
      </c>
      <c r="AY656" s="20" t="s">
        <v>143</v>
      </c>
      <c r="BE656" s="179">
        <f>IF(N656="základní",J656,0)</f>
        <v>0</v>
      </c>
      <c r="BF656" s="179">
        <f>IF(N656="snížená",J656,0)</f>
        <v>0</v>
      </c>
      <c r="BG656" s="179">
        <f>IF(N656="zákl. přenesená",J656,0)</f>
        <v>0</v>
      </c>
      <c r="BH656" s="179">
        <f>IF(N656="sníž. přenesená",J656,0)</f>
        <v>0</v>
      </c>
      <c r="BI656" s="179">
        <f>IF(N656="nulová",J656,0)</f>
        <v>0</v>
      </c>
      <c r="BJ656" s="20" t="s">
        <v>80</v>
      </c>
      <c r="BK656" s="179">
        <f>ROUND(I656*H656,2)</f>
        <v>0</v>
      </c>
      <c r="BL656" s="20" t="s">
        <v>253</v>
      </c>
      <c r="BM656" s="178" t="s">
        <v>967</v>
      </c>
    </row>
    <row r="657" spans="1:47" s="2" customFormat="1" ht="12">
      <c r="A657" s="39"/>
      <c r="B657" s="40"/>
      <c r="C657" s="39"/>
      <c r="D657" s="180" t="s">
        <v>152</v>
      </c>
      <c r="E657" s="39"/>
      <c r="F657" s="181" t="s">
        <v>968</v>
      </c>
      <c r="G657" s="39"/>
      <c r="H657" s="39"/>
      <c r="I657" s="182"/>
      <c r="J657" s="39"/>
      <c r="K657" s="39"/>
      <c r="L657" s="40"/>
      <c r="M657" s="183"/>
      <c r="N657" s="184"/>
      <c r="O657" s="73"/>
      <c r="P657" s="73"/>
      <c r="Q657" s="73"/>
      <c r="R657" s="73"/>
      <c r="S657" s="73"/>
      <c r="T657" s="74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T657" s="20" t="s">
        <v>152</v>
      </c>
      <c r="AU657" s="20" t="s">
        <v>82</v>
      </c>
    </row>
    <row r="658" spans="1:51" s="14" customFormat="1" ht="12">
      <c r="A658" s="14"/>
      <c r="B658" s="193"/>
      <c r="C658" s="14"/>
      <c r="D658" s="186" t="s">
        <v>154</v>
      </c>
      <c r="E658" s="194" t="s">
        <v>3</v>
      </c>
      <c r="F658" s="195" t="s">
        <v>969</v>
      </c>
      <c r="G658" s="14"/>
      <c r="H658" s="196">
        <v>5</v>
      </c>
      <c r="I658" s="197"/>
      <c r="J658" s="14"/>
      <c r="K658" s="14"/>
      <c r="L658" s="193"/>
      <c r="M658" s="198"/>
      <c r="N658" s="199"/>
      <c r="O658" s="199"/>
      <c r="P658" s="199"/>
      <c r="Q658" s="199"/>
      <c r="R658" s="199"/>
      <c r="S658" s="199"/>
      <c r="T658" s="200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194" t="s">
        <v>154</v>
      </c>
      <c r="AU658" s="194" t="s">
        <v>82</v>
      </c>
      <c r="AV658" s="14" t="s">
        <v>82</v>
      </c>
      <c r="AW658" s="14" t="s">
        <v>33</v>
      </c>
      <c r="AX658" s="14" t="s">
        <v>80</v>
      </c>
      <c r="AY658" s="194" t="s">
        <v>143</v>
      </c>
    </row>
    <row r="659" spans="1:65" s="2" customFormat="1" ht="16.5" customHeight="1">
      <c r="A659" s="39"/>
      <c r="B659" s="166"/>
      <c r="C659" s="217" t="s">
        <v>970</v>
      </c>
      <c r="D659" s="217" t="s">
        <v>345</v>
      </c>
      <c r="E659" s="218" t="s">
        <v>971</v>
      </c>
      <c r="F659" s="219" t="s">
        <v>972</v>
      </c>
      <c r="G659" s="220" t="s">
        <v>204</v>
      </c>
      <c r="H659" s="221">
        <v>5</v>
      </c>
      <c r="I659" s="222"/>
      <c r="J659" s="223">
        <f>ROUND(I659*H659,2)</f>
        <v>0</v>
      </c>
      <c r="K659" s="219" t="s">
        <v>149</v>
      </c>
      <c r="L659" s="224"/>
      <c r="M659" s="225" t="s">
        <v>3</v>
      </c>
      <c r="N659" s="226" t="s">
        <v>43</v>
      </c>
      <c r="O659" s="73"/>
      <c r="P659" s="176">
        <f>O659*H659</f>
        <v>0</v>
      </c>
      <c r="Q659" s="176">
        <v>0.0012</v>
      </c>
      <c r="R659" s="176">
        <f>Q659*H659</f>
        <v>0.005999999999999999</v>
      </c>
      <c r="S659" s="176">
        <v>0</v>
      </c>
      <c r="T659" s="177">
        <f>S659*H659</f>
        <v>0</v>
      </c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R659" s="178" t="s">
        <v>385</v>
      </c>
      <c r="AT659" s="178" t="s">
        <v>345</v>
      </c>
      <c r="AU659" s="178" t="s">
        <v>82</v>
      </c>
      <c r="AY659" s="20" t="s">
        <v>143</v>
      </c>
      <c r="BE659" s="179">
        <f>IF(N659="základní",J659,0)</f>
        <v>0</v>
      </c>
      <c r="BF659" s="179">
        <f>IF(N659="snížená",J659,0)</f>
        <v>0</v>
      </c>
      <c r="BG659" s="179">
        <f>IF(N659="zákl. přenesená",J659,0)</f>
        <v>0</v>
      </c>
      <c r="BH659" s="179">
        <f>IF(N659="sníž. přenesená",J659,0)</f>
        <v>0</v>
      </c>
      <c r="BI659" s="179">
        <f>IF(N659="nulová",J659,0)</f>
        <v>0</v>
      </c>
      <c r="BJ659" s="20" t="s">
        <v>80</v>
      </c>
      <c r="BK659" s="179">
        <f>ROUND(I659*H659,2)</f>
        <v>0</v>
      </c>
      <c r="BL659" s="20" t="s">
        <v>253</v>
      </c>
      <c r="BM659" s="178" t="s">
        <v>973</v>
      </c>
    </row>
    <row r="660" spans="1:65" s="2" customFormat="1" ht="21.75" customHeight="1">
      <c r="A660" s="39"/>
      <c r="B660" s="166"/>
      <c r="C660" s="167" t="s">
        <v>974</v>
      </c>
      <c r="D660" s="167" t="s">
        <v>145</v>
      </c>
      <c r="E660" s="168" t="s">
        <v>975</v>
      </c>
      <c r="F660" s="169" t="s">
        <v>976</v>
      </c>
      <c r="G660" s="170" t="s">
        <v>204</v>
      </c>
      <c r="H660" s="171">
        <v>9</v>
      </c>
      <c r="I660" s="172"/>
      <c r="J660" s="173">
        <f>ROUND(I660*H660,2)</f>
        <v>0</v>
      </c>
      <c r="K660" s="169" t="s">
        <v>149</v>
      </c>
      <c r="L660" s="40"/>
      <c r="M660" s="174" t="s">
        <v>3</v>
      </c>
      <c r="N660" s="175" t="s">
        <v>43</v>
      </c>
      <c r="O660" s="73"/>
      <c r="P660" s="176">
        <f>O660*H660</f>
        <v>0</v>
      </c>
      <c r="Q660" s="176">
        <v>0</v>
      </c>
      <c r="R660" s="176">
        <f>Q660*H660</f>
        <v>0</v>
      </c>
      <c r="S660" s="176">
        <v>0</v>
      </c>
      <c r="T660" s="177">
        <f>S660*H660</f>
        <v>0</v>
      </c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R660" s="178" t="s">
        <v>253</v>
      </c>
      <c r="AT660" s="178" t="s">
        <v>145</v>
      </c>
      <c r="AU660" s="178" t="s">
        <v>82</v>
      </c>
      <c r="AY660" s="20" t="s">
        <v>143</v>
      </c>
      <c r="BE660" s="179">
        <f>IF(N660="základní",J660,0)</f>
        <v>0</v>
      </c>
      <c r="BF660" s="179">
        <f>IF(N660="snížená",J660,0)</f>
        <v>0</v>
      </c>
      <c r="BG660" s="179">
        <f>IF(N660="zákl. přenesená",J660,0)</f>
        <v>0</v>
      </c>
      <c r="BH660" s="179">
        <f>IF(N660="sníž. přenesená",J660,0)</f>
        <v>0</v>
      </c>
      <c r="BI660" s="179">
        <f>IF(N660="nulová",J660,0)</f>
        <v>0</v>
      </c>
      <c r="BJ660" s="20" t="s">
        <v>80</v>
      </c>
      <c r="BK660" s="179">
        <f>ROUND(I660*H660,2)</f>
        <v>0</v>
      </c>
      <c r="BL660" s="20" t="s">
        <v>253</v>
      </c>
      <c r="BM660" s="178" t="s">
        <v>977</v>
      </c>
    </row>
    <row r="661" spans="1:47" s="2" customFormat="1" ht="12">
      <c r="A661" s="39"/>
      <c r="B661" s="40"/>
      <c r="C661" s="39"/>
      <c r="D661" s="180" t="s">
        <v>152</v>
      </c>
      <c r="E661" s="39"/>
      <c r="F661" s="181" t="s">
        <v>978</v>
      </c>
      <c r="G661" s="39"/>
      <c r="H661" s="39"/>
      <c r="I661" s="182"/>
      <c r="J661" s="39"/>
      <c r="K661" s="39"/>
      <c r="L661" s="40"/>
      <c r="M661" s="183"/>
      <c r="N661" s="184"/>
      <c r="O661" s="73"/>
      <c r="P661" s="73"/>
      <c r="Q661" s="73"/>
      <c r="R661" s="73"/>
      <c r="S661" s="73"/>
      <c r="T661" s="74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T661" s="20" t="s">
        <v>152</v>
      </c>
      <c r="AU661" s="20" t="s">
        <v>82</v>
      </c>
    </row>
    <row r="662" spans="1:51" s="13" customFormat="1" ht="12">
      <c r="A662" s="13"/>
      <c r="B662" s="185"/>
      <c r="C662" s="13"/>
      <c r="D662" s="186" t="s">
        <v>154</v>
      </c>
      <c r="E662" s="187" t="s">
        <v>3</v>
      </c>
      <c r="F662" s="188" t="s">
        <v>979</v>
      </c>
      <c r="G662" s="13"/>
      <c r="H662" s="187" t="s">
        <v>3</v>
      </c>
      <c r="I662" s="189"/>
      <c r="J662" s="13"/>
      <c r="K662" s="13"/>
      <c r="L662" s="185"/>
      <c r="M662" s="190"/>
      <c r="N662" s="191"/>
      <c r="O662" s="191"/>
      <c r="P662" s="191"/>
      <c r="Q662" s="191"/>
      <c r="R662" s="191"/>
      <c r="S662" s="191"/>
      <c r="T662" s="192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187" t="s">
        <v>154</v>
      </c>
      <c r="AU662" s="187" t="s">
        <v>82</v>
      </c>
      <c r="AV662" s="13" t="s">
        <v>80</v>
      </c>
      <c r="AW662" s="13" t="s">
        <v>33</v>
      </c>
      <c r="AX662" s="13" t="s">
        <v>72</v>
      </c>
      <c r="AY662" s="187" t="s">
        <v>143</v>
      </c>
    </row>
    <row r="663" spans="1:51" s="14" customFormat="1" ht="12">
      <c r="A663" s="14"/>
      <c r="B663" s="193"/>
      <c r="C663" s="14"/>
      <c r="D663" s="186" t="s">
        <v>154</v>
      </c>
      <c r="E663" s="194" t="s">
        <v>3</v>
      </c>
      <c r="F663" s="195" t="s">
        <v>208</v>
      </c>
      <c r="G663" s="14"/>
      <c r="H663" s="196">
        <v>9</v>
      </c>
      <c r="I663" s="197"/>
      <c r="J663" s="14"/>
      <c r="K663" s="14"/>
      <c r="L663" s="193"/>
      <c r="M663" s="198"/>
      <c r="N663" s="199"/>
      <c r="O663" s="199"/>
      <c r="P663" s="199"/>
      <c r="Q663" s="199"/>
      <c r="R663" s="199"/>
      <c r="S663" s="199"/>
      <c r="T663" s="200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194" t="s">
        <v>154</v>
      </c>
      <c r="AU663" s="194" t="s">
        <v>82</v>
      </c>
      <c r="AV663" s="14" t="s">
        <v>82</v>
      </c>
      <c r="AW663" s="14" t="s">
        <v>33</v>
      </c>
      <c r="AX663" s="14" t="s">
        <v>80</v>
      </c>
      <c r="AY663" s="194" t="s">
        <v>143</v>
      </c>
    </row>
    <row r="664" spans="1:65" s="2" customFormat="1" ht="16.5" customHeight="1">
      <c r="A664" s="39"/>
      <c r="B664" s="166"/>
      <c r="C664" s="217" t="s">
        <v>980</v>
      </c>
      <c r="D664" s="217" t="s">
        <v>345</v>
      </c>
      <c r="E664" s="218" t="s">
        <v>981</v>
      </c>
      <c r="F664" s="219" t="s">
        <v>982</v>
      </c>
      <c r="G664" s="220" t="s">
        <v>983</v>
      </c>
      <c r="H664" s="221">
        <v>9</v>
      </c>
      <c r="I664" s="222"/>
      <c r="J664" s="223">
        <f>ROUND(I664*H664,2)</f>
        <v>0</v>
      </c>
      <c r="K664" s="219" t="s">
        <v>3</v>
      </c>
      <c r="L664" s="224"/>
      <c r="M664" s="225" t="s">
        <v>3</v>
      </c>
      <c r="N664" s="226" t="s">
        <v>43</v>
      </c>
      <c r="O664" s="73"/>
      <c r="P664" s="176">
        <f>O664*H664</f>
        <v>0</v>
      </c>
      <c r="Q664" s="176">
        <v>0</v>
      </c>
      <c r="R664" s="176">
        <f>Q664*H664</f>
        <v>0</v>
      </c>
      <c r="S664" s="176">
        <v>0</v>
      </c>
      <c r="T664" s="177">
        <f>S664*H664</f>
        <v>0</v>
      </c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R664" s="178" t="s">
        <v>385</v>
      </c>
      <c r="AT664" s="178" t="s">
        <v>345</v>
      </c>
      <c r="AU664" s="178" t="s">
        <v>82</v>
      </c>
      <c r="AY664" s="20" t="s">
        <v>143</v>
      </c>
      <c r="BE664" s="179">
        <f>IF(N664="základní",J664,0)</f>
        <v>0</v>
      </c>
      <c r="BF664" s="179">
        <f>IF(N664="snížená",J664,0)</f>
        <v>0</v>
      </c>
      <c r="BG664" s="179">
        <f>IF(N664="zákl. přenesená",J664,0)</f>
        <v>0</v>
      </c>
      <c r="BH664" s="179">
        <f>IF(N664="sníž. přenesená",J664,0)</f>
        <v>0</v>
      </c>
      <c r="BI664" s="179">
        <f>IF(N664="nulová",J664,0)</f>
        <v>0</v>
      </c>
      <c r="BJ664" s="20" t="s">
        <v>80</v>
      </c>
      <c r="BK664" s="179">
        <f>ROUND(I664*H664,2)</f>
        <v>0</v>
      </c>
      <c r="BL664" s="20" t="s">
        <v>253</v>
      </c>
      <c r="BM664" s="178" t="s">
        <v>984</v>
      </c>
    </row>
    <row r="665" spans="1:65" s="2" customFormat="1" ht="24.15" customHeight="1">
      <c r="A665" s="39"/>
      <c r="B665" s="166"/>
      <c r="C665" s="167" t="s">
        <v>985</v>
      </c>
      <c r="D665" s="167" t="s">
        <v>145</v>
      </c>
      <c r="E665" s="168" t="s">
        <v>986</v>
      </c>
      <c r="F665" s="169" t="s">
        <v>987</v>
      </c>
      <c r="G665" s="170" t="s">
        <v>227</v>
      </c>
      <c r="H665" s="171">
        <v>1.2</v>
      </c>
      <c r="I665" s="172"/>
      <c r="J665" s="173">
        <f>ROUND(I665*H665,2)</f>
        <v>0</v>
      </c>
      <c r="K665" s="169" t="s">
        <v>149</v>
      </c>
      <c r="L665" s="40"/>
      <c r="M665" s="174" t="s">
        <v>3</v>
      </c>
      <c r="N665" s="175" t="s">
        <v>43</v>
      </c>
      <c r="O665" s="73"/>
      <c r="P665" s="176">
        <f>O665*H665</f>
        <v>0</v>
      </c>
      <c r="Q665" s="176">
        <v>0</v>
      </c>
      <c r="R665" s="176">
        <f>Q665*H665</f>
        <v>0</v>
      </c>
      <c r="S665" s="176">
        <v>0</v>
      </c>
      <c r="T665" s="177">
        <f>S665*H665</f>
        <v>0</v>
      </c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R665" s="178" t="s">
        <v>253</v>
      </c>
      <c r="AT665" s="178" t="s">
        <v>145</v>
      </c>
      <c r="AU665" s="178" t="s">
        <v>82</v>
      </c>
      <c r="AY665" s="20" t="s">
        <v>143</v>
      </c>
      <c r="BE665" s="179">
        <f>IF(N665="základní",J665,0)</f>
        <v>0</v>
      </c>
      <c r="BF665" s="179">
        <f>IF(N665="snížená",J665,0)</f>
        <v>0</v>
      </c>
      <c r="BG665" s="179">
        <f>IF(N665="zákl. přenesená",J665,0)</f>
        <v>0</v>
      </c>
      <c r="BH665" s="179">
        <f>IF(N665="sníž. přenesená",J665,0)</f>
        <v>0</v>
      </c>
      <c r="BI665" s="179">
        <f>IF(N665="nulová",J665,0)</f>
        <v>0</v>
      </c>
      <c r="BJ665" s="20" t="s">
        <v>80</v>
      </c>
      <c r="BK665" s="179">
        <f>ROUND(I665*H665,2)</f>
        <v>0</v>
      </c>
      <c r="BL665" s="20" t="s">
        <v>253</v>
      </c>
      <c r="BM665" s="178" t="s">
        <v>988</v>
      </c>
    </row>
    <row r="666" spans="1:47" s="2" customFormat="1" ht="12">
      <c r="A666" s="39"/>
      <c r="B666" s="40"/>
      <c r="C666" s="39"/>
      <c r="D666" s="180" t="s">
        <v>152</v>
      </c>
      <c r="E666" s="39"/>
      <c r="F666" s="181" t="s">
        <v>989</v>
      </c>
      <c r="G666" s="39"/>
      <c r="H666" s="39"/>
      <c r="I666" s="182"/>
      <c r="J666" s="39"/>
      <c r="K666" s="39"/>
      <c r="L666" s="40"/>
      <c r="M666" s="183"/>
      <c r="N666" s="184"/>
      <c r="O666" s="73"/>
      <c r="P666" s="73"/>
      <c r="Q666" s="73"/>
      <c r="R666" s="73"/>
      <c r="S666" s="73"/>
      <c r="T666" s="74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T666" s="20" t="s">
        <v>152</v>
      </c>
      <c r="AU666" s="20" t="s">
        <v>82</v>
      </c>
    </row>
    <row r="667" spans="1:51" s="14" customFormat="1" ht="12">
      <c r="A667" s="14"/>
      <c r="B667" s="193"/>
      <c r="C667" s="14"/>
      <c r="D667" s="186" t="s">
        <v>154</v>
      </c>
      <c r="E667" s="194" t="s">
        <v>3</v>
      </c>
      <c r="F667" s="195" t="s">
        <v>990</v>
      </c>
      <c r="G667" s="14"/>
      <c r="H667" s="196">
        <v>1.2</v>
      </c>
      <c r="I667" s="197"/>
      <c r="J667" s="14"/>
      <c r="K667" s="14"/>
      <c r="L667" s="193"/>
      <c r="M667" s="198"/>
      <c r="N667" s="199"/>
      <c r="O667" s="199"/>
      <c r="P667" s="199"/>
      <c r="Q667" s="199"/>
      <c r="R667" s="199"/>
      <c r="S667" s="199"/>
      <c r="T667" s="200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194" t="s">
        <v>154</v>
      </c>
      <c r="AU667" s="194" t="s">
        <v>82</v>
      </c>
      <c r="AV667" s="14" t="s">
        <v>82</v>
      </c>
      <c r="AW667" s="14" t="s">
        <v>33</v>
      </c>
      <c r="AX667" s="14" t="s">
        <v>80</v>
      </c>
      <c r="AY667" s="194" t="s">
        <v>143</v>
      </c>
    </row>
    <row r="668" spans="1:65" s="2" customFormat="1" ht="16.5" customHeight="1">
      <c r="A668" s="39"/>
      <c r="B668" s="166"/>
      <c r="C668" s="217" t="s">
        <v>991</v>
      </c>
      <c r="D668" s="217" t="s">
        <v>345</v>
      </c>
      <c r="E668" s="218" t="s">
        <v>992</v>
      </c>
      <c r="F668" s="219" t="s">
        <v>993</v>
      </c>
      <c r="G668" s="220" t="s">
        <v>227</v>
      </c>
      <c r="H668" s="221">
        <v>1.44</v>
      </c>
      <c r="I668" s="222"/>
      <c r="J668" s="223">
        <f>ROUND(I668*H668,2)</f>
        <v>0</v>
      </c>
      <c r="K668" s="219" t="s">
        <v>149</v>
      </c>
      <c r="L668" s="224"/>
      <c r="M668" s="225" t="s">
        <v>3</v>
      </c>
      <c r="N668" s="226" t="s">
        <v>43</v>
      </c>
      <c r="O668" s="73"/>
      <c r="P668" s="176">
        <f>O668*H668</f>
        <v>0</v>
      </c>
      <c r="Q668" s="176">
        <v>0.01367</v>
      </c>
      <c r="R668" s="176">
        <f>Q668*H668</f>
        <v>0.0196848</v>
      </c>
      <c r="S668" s="176">
        <v>0</v>
      </c>
      <c r="T668" s="177">
        <f>S668*H668</f>
        <v>0</v>
      </c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R668" s="178" t="s">
        <v>385</v>
      </c>
      <c r="AT668" s="178" t="s">
        <v>345</v>
      </c>
      <c r="AU668" s="178" t="s">
        <v>82</v>
      </c>
      <c r="AY668" s="20" t="s">
        <v>143</v>
      </c>
      <c r="BE668" s="179">
        <f>IF(N668="základní",J668,0)</f>
        <v>0</v>
      </c>
      <c r="BF668" s="179">
        <f>IF(N668="snížená",J668,0)</f>
        <v>0</v>
      </c>
      <c r="BG668" s="179">
        <f>IF(N668="zákl. přenesená",J668,0)</f>
        <v>0</v>
      </c>
      <c r="BH668" s="179">
        <f>IF(N668="sníž. přenesená",J668,0)</f>
        <v>0</v>
      </c>
      <c r="BI668" s="179">
        <f>IF(N668="nulová",J668,0)</f>
        <v>0</v>
      </c>
      <c r="BJ668" s="20" t="s">
        <v>80</v>
      </c>
      <c r="BK668" s="179">
        <f>ROUND(I668*H668,2)</f>
        <v>0</v>
      </c>
      <c r="BL668" s="20" t="s">
        <v>253</v>
      </c>
      <c r="BM668" s="178" t="s">
        <v>994</v>
      </c>
    </row>
    <row r="669" spans="1:51" s="14" customFormat="1" ht="12">
      <c r="A669" s="14"/>
      <c r="B669" s="193"/>
      <c r="C669" s="14"/>
      <c r="D669" s="186" t="s">
        <v>154</v>
      </c>
      <c r="E669" s="14"/>
      <c r="F669" s="195" t="s">
        <v>995</v>
      </c>
      <c r="G669" s="14"/>
      <c r="H669" s="196">
        <v>1.44</v>
      </c>
      <c r="I669" s="197"/>
      <c r="J669" s="14"/>
      <c r="K669" s="14"/>
      <c r="L669" s="193"/>
      <c r="M669" s="198"/>
      <c r="N669" s="199"/>
      <c r="O669" s="199"/>
      <c r="P669" s="199"/>
      <c r="Q669" s="199"/>
      <c r="R669" s="199"/>
      <c r="S669" s="199"/>
      <c r="T669" s="200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194" t="s">
        <v>154</v>
      </c>
      <c r="AU669" s="194" t="s">
        <v>82</v>
      </c>
      <c r="AV669" s="14" t="s">
        <v>82</v>
      </c>
      <c r="AW669" s="14" t="s">
        <v>4</v>
      </c>
      <c r="AX669" s="14" t="s">
        <v>80</v>
      </c>
      <c r="AY669" s="194" t="s">
        <v>143</v>
      </c>
    </row>
    <row r="670" spans="1:63" s="12" customFormat="1" ht="22.8" customHeight="1">
      <c r="A670" s="12"/>
      <c r="B670" s="153"/>
      <c r="C670" s="12"/>
      <c r="D670" s="154" t="s">
        <v>71</v>
      </c>
      <c r="E670" s="164" t="s">
        <v>996</v>
      </c>
      <c r="F670" s="164" t="s">
        <v>997</v>
      </c>
      <c r="G670" s="12"/>
      <c r="H670" s="12"/>
      <c r="I670" s="156"/>
      <c r="J670" s="165">
        <f>BK670</f>
        <v>0</v>
      </c>
      <c r="K670" s="12"/>
      <c r="L670" s="153"/>
      <c r="M670" s="158"/>
      <c r="N670" s="159"/>
      <c r="O670" s="159"/>
      <c r="P670" s="160">
        <f>SUM(P671:P680)</f>
        <v>0</v>
      </c>
      <c r="Q670" s="159"/>
      <c r="R670" s="160">
        <f>SUM(R671:R680)</f>
        <v>0.71760813</v>
      </c>
      <c r="S670" s="159"/>
      <c r="T670" s="161">
        <f>SUM(T671:T680)</f>
        <v>0</v>
      </c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R670" s="154" t="s">
        <v>82</v>
      </c>
      <c r="AT670" s="162" t="s">
        <v>71</v>
      </c>
      <c r="AU670" s="162" t="s">
        <v>80</v>
      </c>
      <c r="AY670" s="154" t="s">
        <v>143</v>
      </c>
      <c r="BK670" s="163">
        <f>SUM(BK671:BK680)</f>
        <v>0</v>
      </c>
    </row>
    <row r="671" spans="1:65" s="2" customFormat="1" ht="24.15" customHeight="1">
      <c r="A671" s="39"/>
      <c r="B671" s="166"/>
      <c r="C671" s="167" t="s">
        <v>998</v>
      </c>
      <c r="D671" s="167" t="s">
        <v>145</v>
      </c>
      <c r="E671" s="168" t="s">
        <v>999</v>
      </c>
      <c r="F671" s="169" t="s">
        <v>1000</v>
      </c>
      <c r="G671" s="170" t="s">
        <v>148</v>
      </c>
      <c r="H671" s="171">
        <v>45.447</v>
      </c>
      <c r="I671" s="172"/>
      <c r="J671" s="173">
        <f>ROUND(I671*H671,2)</f>
        <v>0</v>
      </c>
      <c r="K671" s="169" t="s">
        <v>149</v>
      </c>
      <c r="L671" s="40"/>
      <c r="M671" s="174" t="s">
        <v>3</v>
      </c>
      <c r="N671" s="175" t="s">
        <v>43</v>
      </c>
      <c r="O671" s="73"/>
      <c r="P671" s="176">
        <f>O671*H671</f>
        <v>0</v>
      </c>
      <c r="Q671" s="176">
        <v>0.01579</v>
      </c>
      <c r="R671" s="176">
        <f>Q671*H671</f>
        <v>0.71760813</v>
      </c>
      <c r="S671" s="176">
        <v>0</v>
      </c>
      <c r="T671" s="177">
        <f>S671*H671</f>
        <v>0</v>
      </c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R671" s="178" t="s">
        <v>253</v>
      </c>
      <c r="AT671" s="178" t="s">
        <v>145</v>
      </c>
      <c r="AU671" s="178" t="s">
        <v>82</v>
      </c>
      <c r="AY671" s="20" t="s">
        <v>143</v>
      </c>
      <c r="BE671" s="179">
        <f>IF(N671="základní",J671,0)</f>
        <v>0</v>
      </c>
      <c r="BF671" s="179">
        <f>IF(N671="snížená",J671,0)</f>
        <v>0</v>
      </c>
      <c r="BG671" s="179">
        <f>IF(N671="zákl. přenesená",J671,0)</f>
        <v>0</v>
      </c>
      <c r="BH671" s="179">
        <f>IF(N671="sníž. přenesená",J671,0)</f>
        <v>0</v>
      </c>
      <c r="BI671" s="179">
        <f>IF(N671="nulová",J671,0)</f>
        <v>0</v>
      </c>
      <c r="BJ671" s="20" t="s">
        <v>80</v>
      </c>
      <c r="BK671" s="179">
        <f>ROUND(I671*H671,2)</f>
        <v>0</v>
      </c>
      <c r="BL671" s="20" t="s">
        <v>253</v>
      </c>
      <c r="BM671" s="178" t="s">
        <v>1001</v>
      </c>
    </row>
    <row r="672" spans="1:47" s="2" customFormat="1" ht="12">
      <c r="A672" s="39"/>
      <c r="B672" s="40"/>
      <c r="C672" s="39"/>
      <c r="D672" s="180" t="s">
        <v>152</v>
      </c>
      <c r="E672" s="39"/>
      <c r="F672" s="181" t="s">
        <v>1002</v>
      </c>
      <c r="G672" s="39"/>
      <c r="H672" s="39"/>
      <c r="I672" s="182"/>
      <c r="J672" s="39"/>
      <c r="K672" s="39"/>
      <c r="L672" s="40"/>
      <c r="M672" s="183"/>
      <c r="N672" s="184"/>
      <c r="O672" s="73"/>
      <c r="P672" s="73"/>
      <c r="Q672" s="73"/>
      <c r="R672" s="73"/>
      <c r="S672" s="73"/>
      <c r="T672" s="74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T672" s="20" t="s">
        <v>152</v>
      </c>
      <c r="AU672" s="20" t="s">
        <v>82</v>
      </c>
    </row>
    <row r="673" spans="1:51" s="13" customFormat="1" ht="12">
      <c r="A673" s="13"/>
      <c r="B673" s="185"/>
      <c r="C673" s="13"/>
      <c r="D673" s="186" t="s">
        <v>154</v>
      </c>
      <c r="E673" s="187" t="s">
        <v>3</v>
      </c>
      <c r="F673" s="188" t="s">
        <v>889</v>
      </c>
      <c r="G673" s="13"/>
      <c r="H673" s="187" t="s">
        <v>3</v>
      </c>
      <c r="I673" s="189"/>
      <c r="J673" s="13"/>
      <c r="K673" s="13"/>
      <c r="L673" s="185"/>
      <c r="M673" s="190"/>
      <c r="N673" s="191"/>
      <c r="O673" s="191"/>
      <c r="P673" s="191"/>
      <c r="Q673" s="191"/>
      <c r="R673" s="191"/>
      <c r="S673" s="191"/>
      <c r="T673" s="192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187" t="s">
        <v>154</v>
      </c>
      <c r="AU673" s="187" t="s">
        <v>82</v>
      </c>
      <c r="AV673" s="13" t="s">
        <v>80</v>
      </c>
      <c r="AW673" s="13" t="s">
        <v>33</v>
      </c>
      <c r="AX673" s="13" t="s">
        <v>72</v>
      </c>
      <c r="AY673" s="187" t="s">
        <v>143</v>
      </c>
    </row>
    <row r="674" spans="1:51" s="14" customFormat="1" ht="12">
      <c r="A674" s="14"/>
      <c r="B674" s="193"/>
      <c r="C674" s="14"/>
      <c r="D674" s="186" t="s">
        <v>154</v>
      </c>
      <c r="E674" s="194" t="s">
        <v>3</v>
      </c>
      <c r="F674" s="195" t="s">
        <v>890</v>
      </c>
      <c r="G674" s="14"/>
      <c r="H674" s="196">
        <v>30.047</v>
      </c>
      <c r="I674" s="197"/>
      <c r="J674" s="14"/>
      <c r="K674" s="14"/>
      <c r="L674" s="193"/>
      <c r="M674" s="198"/>
      <c r="N674" s="199"/>
      <c r="O674" s="199"/>
      <c r="P674" s="199"/>
      <c r="Q674" s="199"/>
      <c r="R674" s="199"/>
      <c r="S674" s="199"/>
      <c r="T674" s="200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194" t="s">
        <v>154</v>
      </c>
      <c r="AU674" s="194" t="s">
        <v>82</v>
      </c>
      <c r="AV674" s="14" t="s">
        <v>82</v>
      </c>
      <c r="AW674" s="14" t="s">
        <v>33</v>
      </c>
      <c r="AX674" s="14" t="s">
        <v>72</v>
      </c>
      <c r="AY674" s="194" t="s">
        <v>143</v>
      </c>
    </row>
    <row r="675" spans="1:51" s="13" customFormat="1" ht="12">
      <c r="A675" s="13"/>
      <c r="B675" s="185"/>
      <c r="C675" s="13"/>
      <c r="D675" s="186" t="s">
        <v>154</v>
      </c>
      <c r="E675" s="187" t="s">
        <v>3</v>
      </c>
      <c r="F675" s="188" t="s">
        <v>893</v>
      </c>
      <c r="G675" s="13"/>
      <c r="H675" s="187" t="s">
        <v>3</v>
      </c>
      <c r="I675" s="189"/>
      <c r="J675" s="13"/>
      <c r="K675" s="13"/>
      <c r="L675" s="185"/>
      <c r="M675" s="190"/>
      <c r="N675" s="191"/>
      <c r="O675" s="191"/>
      <c r="P675" s="191"/>
      <c r="Q675" s="191"/>
      <c r="R675" s="191"/>
      <c r="S675" s="191"/>
      <c r="T675" s="192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187" t="s">
        <v>154</v>
      </c>
      <c r="AU675" s="187" t="s">
        <v>82</v>
      </c>
      <c r="AV675" s="13" t="s">
        <v>80</v>
      </c>
      <c r="AW675" s="13" t="s">
        <v>33</v>
      </c>
      <c r="AX675" s="13" t="s">
        <v>72</v>
      </c>
      <c r="AY675" s="187" t="s">
        <v>143</v>
      </c>
    </row>
    <row r="676" spans="1:51" s="14" customFormat="1" ht="12">
      <c r="A676" s="14"/>
      <c r="B676" s="193"/>
      <c r="C676" s="14"/>
      <c r="D676" s="186" t="s">
        <v>154</v>
      </c>
      <c r="E676" s="194" t="s">
        <v>3</v>
      </c>
      <c r="F676" s="195" t="s">
        <v>894</v>
      </c>
      <c r="G676" s="14"/>
      <c r="H676" s="196">
        <v>7.7</v>
      </c>
      <c r="I676" s="197"/>
      <c r="J676" s="14"/>
      <c r="K676" s="14"/>
      <c r="L676" s="193"/>
      <c r="M676" s="198"/>
      <c r="N676" s="199"/>
      <c r="O676" s="199"/>
      <c r="P676" s="199"/>
      <c r="Q676" s="199"/>
      <c r="R676" s="199"/>
      <c r="S676" s="199"/>
      <c r="T676" s="200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194" t="s">
        <v>154</v>
      </c>
      <c r="AU676" s="194" t="s">
        <v>82</v>
      </c>
      <c r="AV676" s="14" t="s">
        <v>82</v>
      </c>
      <c r="AW676" s="14" t="s">
        <v>33</v>
      </c>
      <c r="AX676" s="14" t="s">
        <v>72</v>
      </c>
      <c r="AY676" s="194" t="s">
        <v>143</v>
      </c>
    </row>
    <row r="677" spans="1:51" s="14" customFormat="1" ht="12">
      <c r="A677" s="14"/>
      <c r="B677" s="193"/>
      <c r="C677" s="14"/>
      <c r="D677" s="186" t="s">
        <v>154</v>
      </c>
      <c r="E677" s="194" t="s">
        <v>3</v>
      </c>
      <c r="F677" s="195" t="s">
        <v>894</v>
      </c>
      <c r="G677" s="14"/>
      <c r="H677" s="196">
        <v>7.7</v>
      </c>
      <c r="I677" s="197"/>
      <c r="J677" s="14"/>
      <c r="K677" s="14"/>
      <c r="L677" s="193"/>
      <c r="M677" s="198"/>
      <c r="N677" s="199"/>
      <c r="O677" s="199"/>
      <c r="P677" s="199"/>
      <c r="Q677" s="199"/>
      <c r="R677" s="199"/>
      <c r="S677" s="199"/>
      <c r="T677" s="200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194" t="s">
        <v>154</v>
      </c>
      <c r="AU677" s="194" t="s">
        <v>82</v>
      </c>
      <c r="AV677" s="14" t="s">
        <v>82</v>
      </c>
      <c r="AW677" s="14" t="s">
        <v>33</v>
      </c>
      <c r="AX677" s="14" t="s">
        <v>72</v>
      </c>
      <c r="AY677" s="194" t="s">
        <v>143</v>
      </c>
    </row>
    <row r="678" spans="1:51" s="15" customFormat="1" ht="12">
      <c r="A678" s="15"/>
      <c r="B678" s="201"/>
      <c r="C678" s="15"/>
      <c r="D678" s="186" t="s">
        <v>154</v>
      </c>
      <c r="E678" s="202" t="s">
        <v>3</v>
      </c>
      <c r="F678" s="203" t="s">
        <v>172</v>
      </c>
      <c r="G678" s="15"/>
      <c r="H678" s="204">
        <v>45.447</v>
      </c>
      <c r="I678" s="205"/>
      <c r="J678" s="15"/>
      <c r="K678" s="15"/>
      <c r="L678" s="201"/>
      <c r="M678" s="206"/>
      <c r="N678" s="207"/>
      <c r="O678" s="207"/>
      <c r="P678" s="207"/>
      <c r="Q678" s="207"/>
      <c r="R678" s="207"/>
      <c r="S678" s="207"/>
      <c r="T678" s="208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T678" s="202" t="s">
        <v>154</v>
      </c>
      <c r="AU678" s="202" t="s">
        <v>82</v>
      </c>
      <c r="AV678" s="15" t="s">
        <v>150</v>
      </c>
      <c r="AW678" s="15" t="s">
        <v>33</v>
      </c>
      <c r="AX678" s="15" t="s">
        <v>80</v>
      </c>
      <c r="AY678" s="202" t="s">
        <v>143</v>
      </c>
    </row>
    <row r="679" spans="1:65" s="2" customFormat="1" ht="24.15" customHeight="1">
      <c r="A679" s="39"/>
      <c r="B679" s="166"/>
      <c r="C679" s="167" t="s">
        <v>1003</v>
      </c>
      <c r="D679" s="167" t="s">
        <v>145</v>
      </c>
      <c r="E679" s="168" t="s">
        <v>1004</v>
      </c>
      <c r="F679" s="169" t="s">
        <v>1005</v>
      </c>
      <c r="G679" s="170" t="s">
        <v>869</v>
      </c>
      <c r="H679" s="227"/>
      <c r="I679" s="172"/>
      <c r="J679" s="173">
        <f>ROUND(I679*H679,2)</f>
        <v>0</v>
      </c>
      <c r="K679" s="169" t="s">
        <v>149</v>
      </c>
      <c r="L679" s="40"/>
      <c r="M679" s="174" t="s">
        <v>3</v>
      </c>
      <c r="N679" s="175" t="s">
        <v>43</v>
      </c>
      <c r="O679" s="73"/>
      <c r="P679" s="176">
        <f>O679*H679</f>
        <v>0</v>
      </c>
      <c r="Q679" s="176">
        <v>0</v>
      </c>
      <c r="R679" s="176">
        <f>Q679*H679</f>
        <v>0</v>
      </c>
      <c r="S679" s="176">
        <v>0</v>
      </c>
      <c r="T679" s="177">
        <f>S679*H679</f>
        <v>0</v>
      </c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R679" s="178" t="s">
        <v>253</v>
      </c>
      <c r="AT679" s="178" t="s">
        <v>145</v>
      </c>
      <c r="AU679" s="178" t="s">
        <v>82</v>
      </c>
      <c r="AY679" s="20" t="s">
        <v>143</v>
      </c>
      <c r="BE679" s="179">
        <f>IF(N679="základní",J679,0)</f>
        <v>0</v>
      </c>
      <c r="BF679" s="179">
        <f>IF(N679="snížená",J679,0)</f>
        <v>0</v>
      </c>
      <c r="BG679" s="179">
        <f>IF(N679="zákl. přenesená",J679,0)</f>
        <v>0</v>
      </c>
      <c r="BH679" s="179">
        <f>IF(N679="sníž. přenesená",J679,0)</f>
        <v>0</v>
      </c>
      <c r="BI679" s="179">
        <f>IF(N679="nulová",J679,0)</f>
        <v>0</v>
      </c>
      <c r="BJ679" s="20" t="s">
        <v>80</v>
      </c>
      <c r="BK679" s="179">
        <f>ROUND(I679*H679,2)</f>
        <v>0</v>
      </c>
      <c r="BL679" s="20" t="s">
        <v>253</v>
      </c>
      <c r="BM679" s="178" t="s">
        <v>1006</v>
      </c>
    </row>
    <row r="680" spans="1:47" s="2" customFormat="1" ht="12">
      <c r="A680" s="39"/>
      <c r="B680" s="40"/>
      <c r="C680" s="39"/>
      <c r="D680" s="180" t="s">
        <v>152</v>
      </c>
      <c r="E680" s="39"/>
      <c r="F680" s="181" t="s">
        <v>1007</v>
      </c>
      <c r="G680" s="39"/>
      <c r="H680" s="39"/>
      <c r="I680" s="182"/>
      <c r="J680" s="39"/>
      <c r="K680" s="39"/>
      <c r="L680" s="40"/>
      <c r="M680" s="183"/>
      <c r="N680" s="184"/>
      <c r="O680" s="73"/>
      <c r="P680" s="73"/>
      <c r="Q680" s="73"/>
      <c r="R680" s="73"/>
      <c r="S680" s="73"/>
      <c r="T680" s="74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T680" s="20" t="s">
        <v>152</v>
      </c>
      <c r="AU680" s="20" t="s">
        <v>82</v>
      </c>
    </row>
    <row r="681" spans="1:63" s="12" customFormat="1" ht="22.8" customHeight="1">
      <c r="A681" s="12"/>
      <c r="B681" s="153"/>
      <c r="C681" s="12"/>
      <c r="D681" s="154" t="s">
        <v>71</v>
      </c>
      <c r="E681" s="164" t="s">
        <v>1008</v>
      </c>
      <c r="F681" s="164" t="s">
        <v>1009</v>
      </c>
      <c r="G681" s="12"/>
      <c r="H681" s="12"/>
      <c r="I681" s="156"/>
      <c r="J681" s="165">
        <f>BK681</f>
        <v>0</v>
      </c>
      <c r="K681" s="12"/>
      <c r="L681" s="153"/>
      <c r="M681" s="158"/>
      <c r="N681" s="159"/>
      <c r="O681" s="159"/>
      <c r="P681" s="160">
        <f>SUM(P682:P724)</f>
        <v>0</v>
      </c>
      <c r="Q681" s="159"/>
      <c r="R681" s="160">
        <f>SUM(R682:R724)</f>
        <v>0.4463475</v>
      </c>
      <c r="S681" s="159"/>
      <c r="T681" s="161">
        <f>SUM(T682:T724)</f>
        <v>0.7588830000000001</v>
      </c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R681" s="154" t="s">
        <v>82</v>
      </c>
      <c r="AT681" s="162" t="s">
        <v>71</v>
      </c>
      <c r="AU681" s="162" t="s">
        <v>80</v>
      </c>
      <c r="AY681" s="154" t="s">
        <v>143</v>
      </c>
      <c r="BK681" s="163">
        <f>SUM(BK682:BK724)</f>
        <v>0</v>
      </c>
    </row>
    <row r="682" spans="1:65" s="2" customFormat="1" ht="16.5" customHeight="1">
      <c r="A682" s="39"/>
      <c r="B682" s="166"/>
      <c r="C682" s="167" t="s">
        <v>1010</v>
      </c>
      <c r="D682" s="167" t="s">
        <v>145</v>
      </c>
      <c r="E682" s="168" t="s">
        <v>1011</v>
      </c>
      <c r="F682" s="169" t="s">
        <v>1012</v>
      </c>
      <c r="G682" s="170" t="s">
        <v>227</v>
      </c>
      <c r="H682" s="171">
        <v>122.7</v>
      </c>
      <c r="I682" s="172"/>
      <c r="J682" s="173">
        <f>ROUND(I682*H682,2)</f>
        <v>0</v>
      </c>
      <c r="K682" s="169" t="s">
        <v>149</v>
      </c>
      <c r="L682" s="40"/>
      <c r="M682" s="174" t="s">
        <v>3</v>
      </c>
      <c r="N682" s="175" t="s">
        <v>43</v>
      </c>
      <c r="O682" s="73"/>
      <c r="P682" s="176">
        <f>O682*H682</f>
        <v>0</v>
      </c>
      <c r="Q682" s="176">
        <v>0</v>
      </c>
      <c r="R682" s="176">
        <f>Q682*H682</f>
        <v>0</v>
      </c>
      <c r="S682" s="176">
        <v>0.0017</v>
      </c>
      <c r="T682" s="177">
        <f>S682*H682</f>
        <v>0.20859</v>
      </c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R682" s="178" t="s">
        <v>253</v>
      </c>
      <c r="AT682" s="178" t="s">
        <v>145</v>
      </c>
      <c r="AU682" s="178" t="s">
        <v>82</v>
      </c>
      <c r="AY682" s="20" t="s">
        <v>143</v>
      </c>
      <c r="BE682" s="179">
        <f>IF(N682="základní",J682,0)</f>
        <v>0</v>
      </c>
      <c r="BF682" s="179">
        <f>IF(N682="snížená",J682,0)</f>
        <v>0</v>
      </c>
      <c r="BG682" s="179">
        <f>IF(N682="zákl. přenesená",J682,0)</f>
        <v>0</v>
      </c>
      <c r="BH682" s="179">
        <f>IF(N682="sníž. přenesená",J682,0)</f>
        <v>0</v>
      </c>
      <c r="BI682" s="179">
        <f>IF(N682="nulová",J682,0)</f>
        <v>0</v>
      </c>
      <c r="BJ682" s="20" t="s">
        <v>80</v>
      </c>
      <c r="BK682" s="179">
        <f>ROUND(I682*H682,2)</f>
        <v>0</v>
      </c>
      <c r="BL682" s="20" t="s">
        <v>253</v>
      </c>
      <c r="BM682" s="178" t="s">
        <v>1013</v>
      </c>
    </row>
    <row r="683" spans="1:47" s="2" customFormat="1" ht="12">
      <c r="A683" s="39"/>
      <c r="B683" s="40"/>
      <c r="C683" s="39"/>
      <c r="D683" s="180" t="s">
        <v>152</v>
      </c>
      <c r="E683" s="39"/>
      <c r="F683" s="181" t="s">
        <v>1014</v>
      </c>
      <c r="G683" s="39"/>
      <c r="H683" s="39"/>
      <c r="I683" s="182"/>
      <c r="J683" s="39"/>
      <c r="K683" s="39"/>
      <c r="L683" s="40"/>
      <c r="M683" s="183"/>
      <c r="N683" s="184"/>
      <c r="O683" s="73"/>
      <c r="P683" s="73"/>
      <c r="Q683" s="73"/>
      <c r="R683" s="73"/>
      <c r="S683" s="73"/>
      <c r="T683" s="74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T683" s="20" t="s">
        <v>152</v>
      </c>
      <c r="AU683" s="20" t="s">
        <v>82</v>
      </c>
    </row>
    <row r="684" spans="1:65" s="2" customFormat="1" ht="16.5" customHeight="1">
      <c r="A684" s="39"/>
      <c r="B684" s="166"/>
      <c r="C684" s="167" t="s">
        <v>1015</v>
      </c>
      <c r="D684" s="167" t="s">
        <v>145</v>
      </c>
      <c r="E684" s="168" t="s">
        <v>1016</v>
      </c>
      <c r="F684" s="169" t="s">
        <v>1017</v>
      </c>
      <c r="G684" s="170" t="s">
        <v>204</v>
      </c>
      <c r="H684" s="171">
        <v>1</v>
      </c>
      <c r="I684" s="172"/>
      <c r="J684" s="173">
        <f>ROUND(I684*H684,2)</f>
        <v>0</v>
      </c>
      <c r="K684" s="169" t="s">
        <v>149</v>
      </c>
      <c r="L684" s="40"/>
      <c r="M684" s="174" t="s">
        <v>3</v>
      </c>
      <c r="N684" s="175" t="s">
        <v>43</v>
      </c>
      <c r="O684" s="73"/>
      <c r="P684" s="176">
        <f>O684*H684</f>
        <v>0</v>
      </c>
      <c r="Q684" s="176">
        <v>0</v>
      </c>
      <c r="R684" s="176">
        <f>Q684*H684</f>
        <v>0</v>
      </c>
      <c r="S684" s="176">
        <v>0.00906</v>
      </c>
      <c r="T684" s="177">
        <f>S684*H684</f>
        <v>0.00906</v>
      </c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R684" s="178" t="s">
        <v>253</v>
      </c>
      <c r="AT684" s="178" t="s">
        <v>145</v>
      </c>
      <c r="AU684" s="178" t="s">
        <v>82</v>
      </c>
      <c r="AY684" s="20" t="s">
        <v>143</v>
      </c>
      <c r="BE684" s="179">
        <f>IF(N684="základní",J684,0)</f>
        <v>0</v>
      </c>
      <c r="BF684" s="179">
        <f>IF(N684="snížená",J684,0)</f>
        <v>0</v>
      </c>
      <c r="BG684" s="179">
        <f>IF(N684="zákl. přenesená",J684,0)</f>
        <v>0</v>
      </c>
      <c r="BH684" s="179">
        <f>IF(N684="sníž. přenesená",J684,0)</f>
        <v>0</v>
      </c>
      <c r="BI684" s="179">
        <f>IF(N684="nulová",J684,0)</f>
        <v>0</v>
      </c>
      <c r="BJ684" s="20" t="s">
        <v>80</v>
      </c>
      <c r="BK684" s="179">
        <f>ROUND(I684*H684,2)</f>
        <v>0</v>
      </c>
      <c r="BL684" s="20" t="s">
        <v>253</v>
      </c>
      <c r="BM684" s="178" t="s">
        <v>1018</v>
      </c>
    </row>
    <row r="685" spans="1:47" s="2" customFormat="1" ht="12">
      <c r="A685" s="39"/>
      <c r="B685" s="40"/>
      <c r="C685" s="39"/>
      <c r="D685" s="180" t="s">
        <v>152</v>
      </c>
      <c r="E685" s="39"/>
      <c r="F685" s="181" t="s">
        <v>1019</v>
      </c>
      <c r="G685" s="39"/>
      <c r="H685" s="39"/>
      <c r="I685" s="182"/>
      <c r="J685" s="39"/>
      <c r="K685" s="39"/>
      <c r="L685" s="40"/>
      <c r="M685" s="183"/>
      <c r="N685" s="184"/>
      <c r="O685" s="73"/>
      <c r="P685" s="73"/>
      <c r="Q685" s="73"/>
      <c r="R685" s="73"/>
      <c r="S685" s="73"/>
      <c r="T685" s="74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T685" s="20" t="s">
        <v>152</v>
      </c>
      <c r="AU685" s="20" t="s">
        <v>82</v>
      </c>
    </row>
    <row r="686" spans="1:65" s="2" customFormat="1" ht="16.5" customHeight="1">
      <c r="A686" s="39"/>
      <c r="B686" s="166"/>
      <c r="C686" s="167" t="s">
        <v>1020</v>
      </c>
      <c r="D686" s="167" t="s">
        <v>145</v>
      </c>
      <c r="E686" s="168" t="s">
        <v>1021</v>
      </c>
      <c r="F686" s="169" t="s">
        <v>1022</v>
      </c>
      <c r="G686" s="170" t="s">
        <v>227</v>
      </c>
      <c r="H686" s="171">
        <v>122.7</v>
      </c>
      <c r="I686" s="172"/>
      <c r="J686" s="173">
        <f>ROUND(I686*H686,2)</f>
        <v>0</v>
      </c>
      <c r="K686" s="169" t="s">
        <v>149</v>
      </c>
      <c r="L686" s="40"/>
      <c r="M686" s="174" t="s">
        <v>3</v>
      </c>
      <c r="N686" s="175" t="s">
        <v>43</v>
      </c>
      <c r="O686" s="73"/>
      <c r="P686" s="176">
        <f>O686*H686</f>
        <v>0</v>
      </c>
      <c r="Q686" s="176">
        <v>0</v>
      </c>
      <c r="R686" s="176">
        <f>Q686*H686</f>
        <v>0</v>
      </c>
      <c r="S686" s="176">
        <v>0.00191</v>
      </c>
      <c r="T686" s="177">
        <f>S686*H686</f>
        <v>0.234357</v>
      </c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R686" s="178" t="s">
        <v>253</v>
      </c>
      <c r="AT686" s="178" t="s">
        <v>145</v>
      </c>
      <c r="AU686" s="178" t="s">
        <v>82</v>
      </c>
      <c r="AY686" s="20" t="s">
        <v>143</v>
      </c>
      <c r="BE686" s="179">
        <f>IF(N686="základní",J686,0)</f>
        <v>0</v>
      </c>
      <c r="BF686" s="179">
        <f>IF(N686="snížená",J686,0)</f>
        <v>0</v>
      </c>
      <c r="BG686" s="179">
        <f>IF(N686="zákl. přenesená",J686,0)</f>
        <v>0</v>
      </c>
      <c r="BH686" s="179">
        <f>IF(N686="sníž. přenesená",J686,0)</f>
        <v>0</v>
      </c>
      <c r="BI686" s="179">
        <f>IF(N686="nulová",J686,0)</f>
        <v>0</v>
      </c>
      <c r="BJ686" s="20" t="s">
        <v>80</v>
      </c>
      <c r="BK686" s="179">
        <f>ROUND(I686*H686,2)</f>
        <v>0</v>
      </c>
      <c r="BL686" s="20" t="s">
        <v>253</v>
      </c>
      <c r="BM686" s="178" t="s">
        <v>1023</v>
      </c>
    </row>
    <row r="687" spans="1:47" s="2" customFormat="1" ht="12">
      <c r="A687" s="39"/>
      <c r="B687" s="40"/>
      <c r="C687" s="39"/>
      <c r="D687" s="180" t="s">
        <v>152</v>
      </c>
      <c r="E687" s="39"/>
      <c r="F687" s="181" t="s">
        <v>1024</v>
      </c>
      <c r="G687" s="39"/>
      <c r="H687" s="39"/>
      <c r="I687" s="182"/>
      <c r="J687" s="39"/>
      <c r="K687" s="39"/>
      <c r="L687" s="40"/>
      <c r="M687" s="183"/>
      <c r="N687" s="184"/>
      <c r="O687" s="73"/>
      <c r="P687" s="73"/>
      <c r="Q687" s="73"/>
      <c r="R687" s="73"/>
      <c r="S687" s="73"/>
      <c r="T687" s="74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T687" s="20" t="s">
        <v>152</v>
      </c>
      <c r="AU687" s="20" t="s">
        <v>82</v>
      </c>
    </row>
    <row r="688" spans="1:65" s="2" customFormat="1" ht="16.5" customHeight="1">
      <c r="A688" s="39"/>
      <c r="B688" s="166"/>
      <c r="C688" s="167" t="s">
        <v>1025</v>
      </c>
      <c r="D688" s="167" t="s">
        <v>145</v>
      </c>
      <c r="E688" s="168" t="s">
        <v>1026</v>
      </c>
      <c r="F688" s="169" t="s">
        <v>1027</v>
      </c>
      <c r="G688" s="170" t="s">
        <v>227</v>
      </c>
      <c r="H688" s="171">
        <v>139.8</v>
      </c>
      <c r="I688" s="172"/>
      <c r="J688" s="173">
        <f>ROUND(I688*H688,2)</f>
        <v>0</v>
      </c>
      <c r="K688" s="169" t="s">
        <v>149</v>
      </c>
      <c r="L688" s="40"/>
      <c r="M688" s="174" t="s">
        <v>3</v>
      </c>
      <c r="N688" s="175" t="s">
        <v>43</v>
      </c>
      <c r="O688" s="73"/>
      <c r="P688" s="176">
        <f>O688*H688</f>
        <v>0</v>
      </c>
      <c r="Q688" s="176">
        <v>0</v>
      </c>
      <c r="R688" s="176">
        <f>Q688*H688</f>
        <v>0</v>
      </c>
      <c r="S688" s="176">
        <v>0.00167</v>
      </c>
      <c r="T688" s="177">
        <f>S688*H688</f>
        <v>0.23346600000000003</v>
      </c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R688" s="178" t="s">
        <v>253</v>
      </c>
      <c r="AT688" s="178" t="s">
        <v>145</v>
      </c>
      <c r="AU688" s="178" t="s">
        <v>82</v>
      </c>
      <c r="AY688" s="20" t="s">
        <v>143</v>
      </c>
      <c r="BE688" s="179">
        <f>IF(N688="základní",J688,0)</f>
        <v>0</v>
      </c>
      <c r="BF688" s="179">
        <f>IF(N688="snížená",J688,0)</f>
        <v>0</v>
      </c>
      <c r="BG688" s="179">
        <f>IF(N688="zákl. přenesená",J688,0)</f>
        <v>0</v>
      </c>
      <c r="BH688" s="179">
        <f>IF(N688="sníž. přenesená",J688,0)</f>
        <v>0</v>
      </c>
      <c r="BI688" s="179">
        <f>IF(N688="nulová",J688,0)</f>
        <v>0</v>
      </c>
      <c r="BJ688" s="20" t="s">
        <v>80</v>
      </c>
      <c r="BK688" s="179">
        <f>ROUND(I688*H688,2)</f>
        <v>0</v>
      </c>
      <c r="BL688" s="20" t="s">
        <v>253</v>
      </c>
      <c r="BM688" s="178" t="s">
        <v>1028</v>
      </c>
    </row>
    <row r="689" spans="1:47" s="2" customFormat="1" ht="12">
      <c r="A689" s="39"/>
      <c r="B689" s="40"/>
      <c r="C689" s="39"/>
      <c r="D689" s="180" t="s">
        <v>152</v>
      </c>
      <c r="E689" s="39"/>
      <c r="F689" s="181" t="s">
        <v>1029</v>
      </c>
      <c r="G689" s="39"/>
      <c r="H689" s="39"/>
      <c r="I689" s="182"/>
      <c r="J689" s="39"/>
      <c r="K689" s="39"/>
      <c r="L689" s="40"/>
      <c r="M689" s="183"/>
      <c r="N689" s="184"/>
      <c r="O689" s="73"/>
      <c r="P689" s="73"/>
      <c r="Q689" s="73"/>
      <c r="R689" s="73"/>
      <c r="S689" s="73"/>
      <c r="T689" s="74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T689" s="20" t="s">
        <v>152</v>
      </c>
      <c r="AU689" s="20" t="s">
        <v>82</v>
      </c>
    </row>
    <row r="690" spans="1:51" s="14" customFormat="1" ht="12">
      <c r="A690" s="14"/>
      <c r="B690" s="193"/>
      <c r="C690" s="14"/>
      <c r="D690" s="186" t="s">
        <v>154</v>
      </c>
      <c r="E690" s="194" t="s">
        <v>3</v>
      </c>
      <c r="F690" s="195" t="s">
        <v>1030</v>
      </c>
      <c r="G690" s="14"/>
      <c r="H690" s="196">
        <v>3.6</v>
      </c>
      <c r="I690" s="197"/>
      <c r="J690" s="14"/>
      <c r="K690" s="14"/>
      <c r="L690" s="193"/>
      <c r="M690" s="198"/>
      <c r="N690" s="199"/>
      <c r="O690" s="199"/>
      <c r="P690" s="199"/>
      <c r="Q690" s="199"/>
      <c r="R690" s="199"/>
      <c r="S690" s="199"/>
      <c r="T690" s="200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194" t="s">
        <v>154</v>
      </c>
      <c r="AU690" s="194" t="s">
        <v>82</v>
      </c>
      <c r="AV690" s="14" t="s">
        <v>82</v>
      </c>
      <c r="AW690" s="14" t="s">
        <v>33</v>
      </c>
      <c r="AX690" s="14" t="s">
        <v>72</v>
      </c>
      <c r="AY690" s="194" t="s">
        <v>143</v>
      </c>
    </row>
    <row r="691" spans="1:51" s="14" customFormat="1" ht="12">
      <c r="A691" s="14"/>
      <c r="B691" s="193"/>
      <c r="C691" s="14"/>
      <c r="D691" s="186" t="s">
        <v>154</v>
      </c>
      <c r="E691" s="194" t="s">
        <v>3</v>
      </c>
      <c r="F691" s="195" t="s">
        <v>1031</v>
      </c>
      <c r="G691" s="14"/>
      <c r="H691" s="196">
        <v>66.6</v>
      </c>
      <c r="I691" s="197"/>
      <c r="J691" s="14"/>
      <c r="K691" s="14"/>
      <c r="L691" s="193"/>
      <c r="M691" s="198"/>
      <c r="N691" s="199"/>
      <c r="O691" s="199"/>
      <c r="P691" s="199"/>
      <c r="Q691" s="199"/>
      <c r="R691" s="199"/>
      <c r="S691" s="199"/>
      <c r="T691" s="200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194" t="s">
        <v>154</v>
      </c>
      <c r="AU691" s="194" t="s">
        <v>82</v>
      </c>
      <c r="AV691" s="14" t="s">
        <v>82</v>
      </c>
      <c r="AW691" s="14" t="s">
        <v>33</v>
      </c>
      <c r="AX691" s="14" t="s">
        <v>72</v>
      </c>
      <c r="AY691" s="194" t="s">
        <v>143</v>
      </c>
    </row>
    <row r="692" spans="1:51" s="14" customFormat="1" ht="12">
      <c r="A692" s="14"/>
      <c r="B692" s="193"/>
      <c r="C692" s="14"/>
      <c r="D692" s="186" t="s">
        <v>154</v>
      </c>
      <c r="E692" s="194" t="s">
        <v>3</v>
      </c>
      <c r="F692" s="195" t="s">
        <v>1032</v>
      </c>
      <c r="G692" s="14"/>
      <c r="H692" s="196">
        <v>7.2</v>
      </c>
      <c r="I692" s="197"/>
      <c r="J692" s="14"/>
      <c r="K692" s="14"/>
      <c r="L692" s="193"/>
      <c r="M692" s="198"/>
      <c r="N692" s="199"/>
      <c r="O692" s="199"/>
      <c r="P692" s="199"/>
      <c r="Q692" s="199"/>
      <c r="R692" s="199"/>
      <c r="S692" s="199"/>
      <c r="T692" s="200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194" t="s">
        <v>154</v>
      </c>
      <c r="AU692" s="194" t="s">
        <v>82</v>
      </c>
      <c r="AV692" s="14" t="s">
        <v>82</v>
      </c>
      <c r="AW692" s="14" t="s">
        <v>33</v>
      </c>
      <c r="AX692" s="14" t="s">
        <v>72</v>
      </c>
      <c r="AY692" s="194" t="s">
        <v>143</v>
      </c>
    </row>
    <row r="693" spans="1:51" s="14" customFormat="1" ht="12">
      <c r="A693" s="14"/>
      <c r="B693" s="193"/>
      <c r="C693" s="14"/>
      <c r="D693" s="186" t="s">
        <v>154</v>
      </c>
      <c r="E693" s="194" t="s">
        <v>3</v>
      </c>
      <c r="F693" s="195" t="s">
        <v>1033</v>
      </c>
      <c r="G693" s="14"/>
      <c r="H693" s="196">
        <v>2.4</v>
      </c>
      <c r="I693" s="197"/>
      <c r="J693" s="14"/>
      <c r="K693" s="14"/>
      <c r="L693" s="193"/>
      <c r="M693" s="198"/>
      <c r="N693" s="199"/>
      <c r="O693" s="199"/>
      <c r="P693" s="199"/>
      <c r="Q693" s="199"/>
      <c r="R693" s="199"/>
      <c r="S693" s="199"/>
      <c r="T693" s="200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194" t="s">
        <v>154</v>
      </c>
      <c r="AU693" s="194" t="s">
        <v>82</v>
      </c>
      <c r="AV693" s="14" t="s">
        <v>82</v>
      </c>
      <c r="AW693" s="14" t="s">
        <v>33</v>
      </c>
      <c r="AX693" s="14" t="s">
        <v>72</v>
      </c>
      <c r="AY693" s="194" t="s">
        <v>143</v>
      </c>
    </row>
    <row r="694" spans="1:51" s="14" customFormat="1" ht="12">
      <c r="A694" s="14"/>
      <c r="B694" s="193"/>
      <c r="C694" s="14"/>
      <c r="D694" s="186" t="s">
        <v>154</v>
      </c>
      <c r="E694" s="194" t="s">
        <v>3</v>
      </c>
      <c r="F694" s="195" t="s">
        <v>1034</v>
      </c>
      <c r="G694" s="14"/>
      <c r="H694" s="196">
        <v>60</v>
      </c>
      <c r="I694" s="197"/>
      <c r="J694" s="14"/>
      <c r="K694" s="14"/>
      <c r="L694" s="193"/>
      <c r="M694" s="198"/>
      <c r="N694" s="199"/>
      <c r="O694" s="199"/>
      <c r="P694" s="199"/>
      <c r="Q694" s="199"/>
      <c r="R694" s="199"/>
      <c r="S694" s="199"/>
      <c r="T694" s="200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194" t="s">
        <v>154</v>
      </c>
      <c r="AU694" s="194" t="s">
        <v>82</v>
      </c>
      <c r="AV694" s="14" t="s">
        <v>82</v>
      </c>
      <c r="AW694" s="14" t="s">
        <v>33</v>
      </c>
      <c r="AX694" s="14" t="s">
        <v>72</v>
      </c>
      <c r="AY694" s="194" t="s">
        <v>143</v>
      </c>
    </row>
    <row r="695" spans="1:51" s="15" customFormat="1" ht="12">
      <c r="A695" s="15"/>
      <c r="B695" s="201"/>
      <c r="C695" s="15"/>
      <c r="D695" s="186" t="s">
        <v>154</v>
      </c>
      <c r="E695" s="202" t="s">
        <v>3</v>
      </c>
      <c r="F695" s="203" t="s">
        <v>172</v>
      </c>
      <c r="G695" s="15"/>
      <c r="H695" s="204">
        <v>139.8</v>
      </c>
      <c r="I695" s="205"/>
      <c r="J695" s="15"/>
      <c r="K695" s="15"/>
      <c r="L695" s="201"/>
      <c r="M695" s="206"/>
      <c r="N695" s="207"/>
      <c r="O695" s="207"/>
      <c r="P695" s="207"/>
      <c r="Q695" s="207"/>
      <c r="R695" s="207"/>
      <c r="S695" s="207"/>
      <c r="T695" s="208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T695" s="202" t="s">
        <v>154</v>
      </c>
      <c r="AU695" s="202" t="s">
        <v>82</v>
      </c>
      <c r="AV695" s="15" t="s">
        <v>150</v>
      </c>
      <c r="AW695" s="15" t="s">
        <v>33</v>
      </c>
      <c r="AX695" s="15" t="s">
        <v>80</v>
      </c>
      <c r="AY695" s="202" t="s">
        <v>143</v>
      </c>
    </row>
    <row r="696" spans="1:65" s="2" customFormat="1" ht="16.5" customHeight="1">
      <c r="A696" s="39"/>
      <c r="B696" s="166"/>
      <c r="C696" s="167" t="s">
        <v>1035</v>
      </c>
      <c r="D696" s="167" t="s">
        <v>145</v>
      </c>
      <c r="E696" s="168" t="s">
        <v>1036</v>
      </c>
      <c r="F696" s="169" t="s">
        <v>1037</v>
      </c>
      <c r="G696" s="170" t="s">
        <v>227</v>
      </c>
      <c r="H696" s="171">
        <v>3.8</v>
      </c>
      <c r="I696" s="172"/>
      <c r="J696" s="173">
        <f>ROUND(I696*H696,2)</f>
        <v>0</v>
      </c>
      <c r="K696" s="169" t="s">
        <v>149</v>
      </c>
      <c r="L696" s="40"/>
      <c r="M696" s="174" t="s">
        <v>3</v>
      </c>
      <c r="N696" s="175" t="s">
        <v>43</v>
      </c>
      <c r="O696" s="73"/>
      <c r="P696" s="176">
        <f>O696*H696</f>
        <v>0</v>
      </c>
      <c r="Q696" s="176">
        <v>0</v>
      </c>
      <c r="R696" s="176">
        <f>Q696*H696</f>
        <v>0</v>
      </c>
      <c r="S696" s="176">
        <v>0.00175</v>
      </c>
      <c r="T696" s="177">
        <f>S696*H696</f>
        <v>0.00665</v>
      </c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R696" s="178" t="s">
        <v>253</v>
      </c>
      <c r="AT696" s="178" t="s">
        <v>145</v>
      </c>
      <c r="AU696" s="178" t="s">
        <v>82</v>
      </c>
      <c r="AY696" s="20" t="s">
        <v>143</v>
      </c>
      <c r="BE696" s="179">
        <f>IF(N696="základní",J696,0)</f>
        <v>0</v>
      </c>
      <c r="BF696" s="179">
        <f>IF(N696="snížená",J696,0)</f>
        <v>0</v>
      </c>
      <c r="BG696" s="179">
        <f>IF(N696="zákl. přenesená",J696,0)</f>
        <v>0</v>
      </c>
      <c r="BH696" s="179">
        <f>IF(N696="sníž. přenesená",J696,0)</f>
        <v>0</v>
      </c>
      <c r="BI696" s="179">
        <f>IF(N696="nulová",J696,0)</f>
        <v>0</v>
      </c>
      <c r="BJ696" s="20" t="s">
        <v>80</v>
      </c>
      <c r="BK696" s="179">
        <f>ROUND(I696*H696,2)</f>
        <v>0</v>
      </c>
      <c r="BL696" s="20" t="s">
        <v>253</v>
      </c>
      <c r="BM696" s="178" t="s">
        <v>1038</v>
      </c>
    </row>
    <row r="697" spans="1:47" s="2" customFormat="1" ht="12">
      <c r="A697" s="39"/>
      <c r="B697" s="40"/>
      <c r="C697" s="39"/>
      <c r="D697" s="180" t="s">
        <v>152</v>
      </c>
      <c r="E697" s="39"/>
      <c r="F697" s="181" t="s">
        <v>1039</v>
      </c>
      <c r="G697" s="39"/>
      <c r="H697" s="39"/>
      <c r="I697" s="182"/>
      <c r="J697" s="39"/>
      <c r="K697" s="39"/>
      <c r="L697" s="40"/>
      <c r="M697" s="183"/>
      <c r="N697" s="184"/>
      <c r="O697" s="73"/>
      <c r="P697" s="73"/>
      <c r="Q697" s="73"/>
      <c r="R697" s="73"/>
      <c r="S697" s="73"/>
      <c r="T697" s="74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T697" s="20" t="s">
        <v>152</v>
      </c>
      <c r="AU697" s="20" t="s">
        <v>82</v>
      </c>
    </row>
    <row r="698" spans="1:51" s="14" customFormat="1" ht="12">
      <c r="A698" s="14"/>
      <c r="B698" s="193"/>
      <c r="C698" s="14"/>
      <c r="D698" s="186" t="s">
        <v>154</v>
      </c>
      <c r="E698" s="194" t="s">
        <v>3</v>
      </c>
      <c r="F698" s="195" t="s">
        <v>1040</v>
      </c>
      <c r="G698" s="14"/>
      <c r="H698" s="196">
        <v>3.8</v>
      </c>
      <c r="I698" s="197"/>
      <c r="J698" s="14"/>
      <c r="K698" s="14"/>
      <c r="L698" s="193"/>
      <c r="M698" s="198"/>
      <c r="N698" s="199"/>
      <c r="O698" s="199"/>
      <c r="P698" s="199"/>
      <c r="Q698" s="199"/>
      <c r="R698" s="199"/>
      <c r="S698" s="199"/>
      <c r="T698" s="200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194" t="s">
        <v>154</v>
      </c>
      <c r="AU698" s="194" t="s">
        <v>82</v>
      </c>
      <c r="AV698" s="14" t="s">
        <v>82</v>
      </c>
      <c r="AW698" s="14" t="s">
        <v>33</v>
      </c>
      <c r="AX698" s="14" t="s">
        <v>80</v>
      </c>
      <c r="AY698" s="194" t="s">
        <v>143</v>
      </c>
    </row>
    <row r="699" spans="1:65" s="2" customFormat="1" ht="16.5" customHeight="1">
      <c r="A699" s="39"/>
      <c r="B699" s="166"/>
      <c r="C699" s="167" t="s">
        <v>1041</v>
      </c>
      <c r="D699" s="167" t="s">
        <v>145</v>
      </c>
      <c r="E699" s="168" t="s">
        <v>1042</v>
      </c>
      <c r="F699" s="169" t="s">
        <v>1043</v>
      </c>
      <c r="G699" s="170" t="s">
        <v>227</v>
      </c>
      <c r="H699" s="171">
        <v>18.1</v>
      </c>
      <c r="I699" s="172"/>
      <c r="J699" s="173">
        <f>ROUND(I699*H699,2)</f>
        <v>0</v>
      </c>
      <c r="K699" s="169" t="s">
        <v>149</v>
      </c>
      <c r="L699" s="40"/>
      <c r="M699" s="174" t="s">
        <v>3</v>
      </c>
      <c r="N699" s="175" t="s">
        <v>43</v>
      </c>
      <c r="O699" s="73"/>
      <c r="P699" s="176">
        <f>O699*H699</f>
        <v>0</v>
      </c>
      <c r="Q699" s="176">
        <v>0</v>
      </c>
      <c r="R699" s="176">
        <f>Q699*H699</f>
        <v>0</v>
      </c>
      <c r="S699" s="176">
        <v>0.0026</v>
      </c>
      <c r="T699" s="177">
        <f>S699*H699</f>
        <v>0.047060000000000005</v>
      </c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R699" s="178" t="s">
        <v>253</v>
      </c>
      <c r="AT699" s="178" t="s">
        <v>145</v>
      </c>
      <c r="AU699" s="178" t="s">
        <v>82</v>
      </c>
      <c r="AY699" s="20" t="s">
        <v>143</v>
      </c>
      <c r="BE699" s="179">
        <f>IF(N699="základní",J699,0)</f>
        <v>0</v>
      </c>
      <c r="BF699" s="179">
        <f>IF(N699="snížená",J699,0)</f>
        <v>0</v>
      </c>
      <c r="BG699" s="179">
        <f>IF(N699="zákl. přenesená",J699,0)</f>
        <v>0</v>
      </c>
      <c r="BH699" s="179">
        <f>IF(N699="sníž. přenesená",J699,0)</f>
        <v>0</v>
      </c>
      <c r="BI699" s="179">
        <f>IF(N699="nulová",J699,0)</f>
        <v>0</v>
      </c>
      <c r="BJ699" s="20" t="s">
        <v>80</v>
      </c>
      <c r="BK699" s="179">
        <f>ROUND(I699*H699,2)</f>
        <v>0</v>
      </c>
      <c r="BL699" s="20" t="s">
        <v>253</v>
      </c>
      <c r="BM699" s="178" t="s">
        <v>1044</v>
      </c>
    </row>
    <row r="700" spans="1:47" s="2" customFormat="1" ht="12">
      <c r="A700" s="39"/>
      <c r="B700" s="40"/>
      <c r="C700" s="39"/>
      <c r="D700" s="180" t="s">
        <v>152</v>
      </c>
      <c r="E700" s="39"/>
      <c r="F700" s="181" t="s">
        <v>1045</v>
      </c>
      <c r="G700" s="39"/>
      <c r="H700" s="39"/>
      <c r="I700" s="182"/>
      <c r="J700" s="39"/>
      <c r="K700" s="39"/>
      <c r="L700" s="40"/>
      <c r="M700" s="183"/>
      <c r="N700" s="184"/>
      <c r="O700" s="73"/>
      <c r="P700" s="73"/>
      <c r="Q700" s="73"/>
      <c r="R700" s="73"/>
      <c r="S700" s="73"/>
      <c r="T700" s="74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T700" s="20" t="s">
        <v>152</v>
      </c>
      <c r="AU700" s="20" t="s">
        <v>82</v>
      </c>
    </row>
    <row r="701" spans="1:65" s="2" customFormat="1" ht="16.5" customHeight="1">
      <c r="A701" s="39"/>
      <c r="B701" s="166"/>
      <c r="C701" s="167" t="s">
        <v>1046</v>
      </c>
      <c r="D701" s="167" t="s">
        <v>145</v>
      </c>
      <c r="E701" s="168" t="s">
        <v>1047</v>
      </c>
      <c r="F701" s="169" t="s">
        <v>1048</v>
      </c>
      <c r="G701" s="170" t="s">
        <v>227</v>
      </c>
      <c r="H701" s="171">
        <v>5</v>
      </c>
      <c r="I701" s="172"/>
      <c r="J701" s="173">
        <f>ROUND(I701*H701,2)</f>
        <v>0</v>
      </c>
      <c r="K701" s="169" t="s">
        <v>149</v>
      </c>
      <c r="L701" s="40"/>
      <c r="M701" s="174" t="s">
        <v>3</v>
      </c>
      <c r="N701" s="175" t="s">
        <v>43</v>
      </c>
      <c r="O701" s="73"/>
      <c r="P701" s="176">
        <f>O701*H701</f>
        <v>0</v>
      </c>
      <c r="Q701" s="176">
        <v>0</v>
      </c>
      <c r="R701" s="176">
        <f>Q701*H701</f>
        <v>0</v>
      </c>
      <c r="S701" s="176">
        <v>0.00394</v>
      </c>
      <c r="T701" s="177">
        <f>S701*H701</f>
        <v>0.0197</v>
      </c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R701" s="178" t="s">
        <v>253</v>
      </c>
      <c r="AT701" s="178" t="s">
        <v>145</v>
      </c>
      <c r="AU701" s="178" t="s">
        <v>82</v>
      </c>
      <c r="AY701" s="20" t="s">
        <v>143</v>
      </c>
      <c r="BE701" s="179">
        <f>IF(N701="základní",J701,0)</f>
        <v>0</v>
      </c>
      <c r="BF701" s="179">
        <f>IF(N701="snížená",J701,0)</f>
        <v>0</v>
      </c>
      <c r="BG701" s="179">
        <f>IF(N701="zákl. přenesená",J701,0)</f>
        <v>0</v>
      </c>
      <c r="BH701" s="179">
        <f>IF(N701="sníž. přenesená",J701,0)</f>
        <v>0</v>
      </c>
      <c r="BI701" s="179">
        <f>IF(N701="nulová",J701,0)</f>
        <v>0</v>
      </c>
      <c r="BJ701" s="20" t="s">
        <v>80</v>
      </c>
      <c r="BK701" s="179">
        <f>ROUND(I701*H701,2)</f>
        <v>0</v>
      </c>
      <c r="BL701" s="20" t="s">
        <v>253</v>
      </c>
      <c r="BM701" s="178" t="s">
        <v>1049</v>
      </c>
    </row>
    <row r="702" spans="1:47" s="2" customFormat="1" ht="12">
      <c r="A702" s="39"/>
      <c r="B702" s="40"/>
      <c r="C702" s="39"/>
      <c r="D702" s="180" t="s">
        <v>152</v>
      </c>
      <c r="E702" s="39"/>
      <c r="F702" s="181" t="s">
        <v>1050</v>
      </c>
      <c r="G702" s="39"/>
      <c r="H702" s="39"/>
      <c r="I702" s="182"/>
      <c r="J702" s="39"/>
      <c r="K702" s="39"/>
      <c r="L702" s="40"/>
      <c r="M702" s="183"/>
      <c r="N702" s="184"/>
      <c r="O702" s="73"/>
      <c r="P702" s="73"/>
      <c r="Q702" s="73"/>
      <c r="R702" s="73"/>
      <c r="S702" s="73"/>
      <c r="T702" s="74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T702" s="20" t="s">
        <v>152</v>
      </c>
      <c r="AU702" s="20" t="s">
        <v>82</v>
      </c>
    </row>
    <row r="703" spans="1:65" s="2" customFormat="1" ht="16.5" customHeight="1">
      <c r="A703" s="39"/>
      <c r="B703" s="166"/>
      <c r="C703" s="167" t="s">
        <v>1051</v>
      </c>
      <c r="D703" s="167" t="s">
        <v>145</v>
      </c>
      <c r="E703" s="168" t="s">
        <v>1052</v>
      </c>
      <c r="F703" s="169" t="s">
        <v>1053</v>
      </c>
      <c r="G703" s="170" t="s">
        <v>227</v>
      </c>
      <c r="H703" s="171">
        <v>6.1</v>
      </c>
      <c r="I703" s="172"/>
      <c r="J703" s="173">
        <f>ROUND(I703*H703,2)</f>
        <v>0</v>
      </c>
      <c r="K703" s="169" t="s">
        <v>149</v>
      </c>
      <c r="L703" s="40"/>
      <c r="M703" s="174" t="s">
        <v>3</v>
      </c>
      <c r="N703" s="175" t="s">
        <v>43</v>
      </c>
      <c r="O703" s="73"/>
      <c r="P703" s="176">
        <f>O703*H703</f>
        <v>0</v>
      </c>
      <c r="Q703" s="176">
        <v>0.00294</v>
      </c>
      <c r="R703" s="176">
        <f>Q703*H703</f>
        <v>0.017934</v>
      </c>
      <c r="S703" s="176">
        <v>0</v>
      </c>
      <c r="T703" s="177">
        <f>S703*H703</f>
        <v>0</v>
      </c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R703" s="178" t="s">
        <v>253</v>
      </c>
      <c r="AT703" s="178" t="s">
        <v>145</v>
      </c>
      <c r="AU703" s="178" t="s">
        <v>82</v>
      </c>
      <c r="AY703" s="20" t="s">
        <v>143</v>
      </c>
      <c r="BE703" s="179">
        <f>IF(N703="základní",J703,0)</f>
        <v>0</v>
      </c>
      <c r="BF703" s="179">
        <f>IF(N703="snížená",J703,0)</f>
        <v>0</v>
      </c>
      <c r="BG703" s="179">
        <f>IF(N703="zákl. přenesená",J703,0)</f>
        <v>0</v>
      </c>
      <c r="BH703" s="179">
        <f>IF(N703="sníž. přenesená",J703,0)</f>
        <v>0</v>
      </c>
      <c r="BI703" s="179">
        <f>IF(N703="nulová",J703,0)</f>
        <v>0</v>
      </c>
      <c r="BJ703" s="20" t="s">
        <v>80</v>
      </c>
      <c r="BK703" s="179">
        <f>ROUND(I703*H703,2)</f>
        <v>0</v>
      </c>
      <c r="BL703" s="20" t="s">
        <v>253</v>
      </c>
      <c r="BM703" s="178" t="s">
        <v>1054</v>
      </c>
    </row>
    <row r="704" spans="1:47" s="2" customFormat="1" ht="12">
      <c r="A704" s="39"/>
      <c r="B704" s="40"/>
      <c r="C704" s="39"/>
      <c r="D704" s="180" t="s">
        <v>152</v>
      </c>
      <c r="E704" s="39"/>
      <c r="F704" s="181" t="s">
        <v>1055</v>
      </c>
      <c r="G704" s="39"/>
      <c r="H704" s="39"/>
      <c r="I704" s="182"/>
      <c r="J704" s="39"/>
      <c r="K704" s="39"/>
      <c r="L704" s="40"/>
      <c r="M704" s="183"/>
      <c r="N704" s="184"/>
      <c r="O704" s="73"/>
      <c r="P704" s="73"/>
      <c r="Q704" s="73"/>
      <c r="R704" s="73"/>
      <c r="S704" s="73"/>
      <c r="T704" s="74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T704" s="20" t="s">
        <v>152</v>
      </c>
      <c r="AU704" s="20" t="s">
        <v>82</v>
      </c>
    </row>
    <row r="705" spans="1:65" s="2" customFormat="1" ht="16.5" customHeight="1">
      <c r="A705" s="39"/>
      <c r="B705" s="166"/>
      <c r="C705" s="167" t="s">
        <v>1056</v>
      </c>
      <c r="D705" s="167" t="s">
        <v>145</v>
      </c>
      <c r="E705" s="168" t="s">
        <v>1057</v>
      </c>
      <c r="F705" s="169" t="s">
        <v>1058</v>
      </c>
      <c r="G705" s="170" t="s">
        <v>227</v>
      </c>
      <c r="H705" s="171">
        <v>6.1</v>
      </c>
      <c r="I705" s="172"/>
      <c r="J705" s="173">
        <f>ROUND(I705*H705,2)</f>
        <v>0</v>
      </c>
      <c r="K705" s="169" t="s">
        <v>149</v>
      </c>
      <c r="L705" s="40"/>
      <c r="M705" s="174" t="s">
        <v>3</v>
      </c>
      <c r="N705" s="175" t="s">
        <v>43</v>
      </c>
      <c r="O705" s="73"/>
      <c r="P705" s="176">
        <f>O705*H705</f>
        <v>0</v>
      </c>
      <c r="Q705" s="176">
        <v>0.0026</v>
      </c>
      <c r="R705" s="176">
        <f>Q705*H705</f>
        <v>0.01586</v>
      </c>
      <c r="S705" s="176">
        <v>0</v>
      </c>
      <c r="T705" s="177">
        <f>S705*H705</f>
        <v>0</v>
      </c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R705" s="178" t="s">
        <v>253</v>
      </c>
      <c r="AT705" s="178" t="s">
        <v>145</v>
      </c>
      <c r="AU705" s="178" t="s">
        <v>82</v>
      </c>
      <c r="AY705" s="20" t="s">
        <v>143</v>
      </c>
      <c r="BE705" s="179">
        <f>IF(N705="základní",J705,0)</f>
        <v>0</v>
      </c>
      <c r="BF705" s="179">
        <f>IF(N705="snížená",J705,0)</f>
        <v>0</v>
      </c>
      <c r="BG705" s="179">
        <f>IF(N705="zákl. přenesená",J705,0)</f>
        <v>0</v>
      </c>
      <c r="BH705" s="179">
        <f>IF(N705="sníž. přenesená",J705,0)</f>
        <v>0</v>
      </c>
      <c r="BI705" s="179">
        <f>IF(N705="nulová",J705,0)</f>
        <v>0</v>
      </c>
      <c r="BJ705" s="20" t="s">
        <v>80</v>
      </c>
      <c r="BK705" s="179">
        <f>ROUND(I705*H705,2)</f>
        <v>0</v>
      </c>
      <c r="BL705" s="20" t="s">
        <v>253</v>
      </c>
      <c r="BM705" s="178" t="s">
        <v>1059</v>
      </c>
    </row>
    <row r="706" spans="1:47" s="2" customFormat="1" ht="12">
      <c r="A706" s="39"/>
      <c r="B706" s="40"/>
      <c r="C706" s="39"/>
      <c r="D706" s="180" t="s">
        <v>152</v>
      </c>
      <c r="E706" s="39"/>
      <c r="F706" s="181" t="s">
        <v>1060</v>
      </c>
      <c r="G706" s="39"/>
      <c r="H706" s="39"/>
      <c r="I706" s="182"/>
      <c r="J706" s="39"/>
      <c r="K706" s="39"/>
      <c r="L706" s="40"/>
      <c r="M706" s="183"/>
      <c r="N706" s="184"/>
      <c r="O706" s="73"/>
      <c r="P706" s="73"/>
      <c r="Q706" s="73"/>
      <c r="R706" s="73"/>
      <c r="S706" s="73"/>
      <c r="T706" s="74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T706" s="20" t="s">
        <v>152</v>
      </c>
      <c r="AU706" s="20" t="s">
        <v>82</v>
      </c>
    </row>
    <row r="707" spans="1:65" s="2" customFormat="1" ht="24.15" customHeight="1">
      <c r="A707" s="39"/>
      <c r="B707" s="166"/>
      <c r="C707" s="167" t="s">
        <v>1061</v>
      </c>
      <c r="D707" s="167" t="s">
        <v>145</v>
      </c>
      <c r="E707" s="168" t="s">
        <v>1062</v>
      </c>
      <c r="F707" s="169" t="s">
        <v>1063</v>
      </c>
      <c r="G707" s="170" t="s">
        <v>227</v>
      </c>
      <c r="H707" s="171">
        <v>73.8</v>
      </c>
      <c r="I707" s="172"/>
      <c r="J707" s="173">
        <f>ROUND(I707*H707,2)</f>
        <v>0</v>
      </c>
      <c r="K707" s="169" t="s">
        <v>149</v>
      </c>
      <c r="L707" s="40"/>
      <c r="M707" s="174" t="s">
        <v>3</v>
      </c>
      <c r="N707" s="175" t="s">
        <v>43</v>
      </c>
      <c r="O707" s="73"/>
      <c r="P707" s="176">
        <f>O707*H707</f>
        <v>0</v>
      </c>
      <c r="Q707" s="176">
        <v>0.00222</v>
      </c>
      <c r="R707" s="176">
        <f>Q707*H707</f>
        <v>0.163836</v>
      </c>
      <c r="S707" s="176">
        <v>0</v>
      </c>
      <c r="T707" s="177">
        <f>S707*H707</f>
        <v>0</v>
      </c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R707" s="178" t="s">
        <v>253</v>
      </c>
      <c r="AT707" s="178" t="s">
        <v>145</v>
      </c>
      <c r="AU707" s="178" t="s">
        <v>82</v>
      </c>
      <c r="AY707" s="20" t="s">
        <v>143</v>
      </c>
      <c r="BE707" s="179">
        <f>IF(N707="základní",J707,0)</f>
        <v>0</v>
      </c>
      <c r="BF707" s="179">
        <f>IF(N707="snížená",J707,0)</f>
        <v>0</v>
      </c>
      <c r="BG707" s="179">
        <f>IF(N707="zákl. přenesená",J707,0)</f>
        <v>0</v>
      </c>
      <c r="BH707" s="179">
        <f>IF(N707="sníž. přenesená",J707,0)</f>
        <v>0</v>
      </c>
      <c r="BI707" s="179">
        <f>IF(N707="nulová",J707,0)</f>
        <v>0</v>
      </c>
      <c r="BJ707" s="20" t="s">
        <v>80</v>
      </c>
      <c r="BK707" s="179">
        <f>ROUND(I707*H707,2)</f>
        <v>0</v>
      </c>
      <c r="BL707" s="20" t="s">
        <v>253</v>
      </c>
      <c r="BM707" s="178" t="s">
        <v>1064</v>
      </c>
    </row>
    <row r="708" spans="1:47" s="2" customFormat="1" ht="12">
      <c r="A708" s="39"/>
      <c r="B708" s="40"/>
      <c r="C708" s="39"/>
      <c r="D708" s="180" t="s">
        <v>152</v>
      </c>
      <c r="E708" s="39"/>
      <c r="F708" s="181" t="s">
        <v>1065</v>
      </c>
      <c r="G708" s="39"/>
      <c r="H708" s="39"/>
      <c r="I708" s="182"/>
      <c r="J708" s="39"/>
      <c r="K708" s="39"/>
      <c r="L708" s="40"/>
      <c r="M708" s="183"/>
      <c r="N708" s="184"/>
      <c r="O708" s="73"/>
      <c r="P708" s="73"/>
      <c r="Q708" s="73"/>
      <c r="R708" s="73"/>
      <c r="S708" s="73"/>
      <c r="T708" s="74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T708" s="20" t="s">
        <v>152</v>
      </c>
      <c r="AU708" s="20" t="s">
        <v>82</v>
      </c>
    </row>
    <row r="709" spans="1:51" s="14" customFormat="1" ht="12">
      <c r="A709" s="14"/>
      <c r="B709" s="193"/>
      <c r="C709" s="14"/>
      <c r="D709" s="186" t="s">
        <v>154</v>
      </c>
      <c r="E709" s="194" t="s">
        <v>3</v>
      </c>
      <c r="F709" s="195" t="s">
        <v>1066</v>
      </c>
      <c r="G709" s="14"/>
      <c r="H709" s="196">
        <v>5.7</v>
      </c>
      <c r="I709" s="197"/>
      <c r="J709" s="14"/>
      <c r="K709" s="14"/>
      <c r="L709" s="193"/>
      <c r="M709" s="198"/>
      <c r="N709" s="199"/>
      <c r="O709" s="199"/>
      <c r="P709" s="199"/>
      <c r="Q709" s="199"/>
      <c r="R709" s="199"/>
      <c r="S709" s="199"/>
      <c r="T709" s="200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194" t="s">
        <v>154</v>
      </c>
      <c r="AU709" s="194" t="s">
        <v>82</v>
      </c>
      <c r="AV709" s="14" t="s">
        <v>82</v>
      </c>
      <c r="AW709" s="14" t="s">
        <v>33</v>
      </c>
      <c r="AX709" s="14" t="s">
        <v>72</v>
      </c>
      <c r="AY709" s="194" t="s">
        <v>143</v>
      </c>
    </row>
    <row r="710" spans="1:51" s="14" customFormat="1" ht="12">
      <c r="A710" s="14"/>
      <c r="B710" s="193"/>
      <c r="C710" s="14"/>
      <c r="D710" s="186" t="s">
        <v>154</v>
      </c>
      <c r="E710" s="194" t="s">
        <v>3</v>
      </c>
      <c r="F710" s="195" t="s">
        <v>1067</v>
      </c>
      <c r="G710" s="14"/>
      <c r="H710" s="196">
        <v>64.75</v>
      </c>
      <c r="I710" s="197"/>
      <c r="J710" s="14"/>
      <c r="K710" s="14"/>
      <c r="L710" s="193"/>
      <c r="M710" s="198"/>
      <c r="N710" s="199"/>
      <c r="O710" s="199"/>
      <c r="P710" s="199"/>
      <c r="Q710" s="199"/>
      <c r="R710" s="199"/>
      <c r="S710" s="199"/>
      <c r="T710" s="200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194" t="s">
        <v>154</v>
      </c>
      <c r="AU710" s="194" t="s">
        <v>82</v>
      </c>
      <c r="AV710" s="14" t="s">
        <v>82</v>
      </c>
      <c r="AW710" s="14" t="s">
        <v>33</v>
      </c>
      <c r="AX710" s="14" t="s">
        <v>72</v>
      </c>
      <c r="AY710" s="194" t="s">
        <v>143</v>
      </c>
    </row>
    <row r="711" spans="1:51" s="14" customFormat="1" ht="12">
      <c r="A711" s="14"/>
      <c r="B711" s="193"/>
      <c r="C711" s="14"/>
      <c r="D711" s="186" t="s">
        <v>154</v>
      </c>
      <c r="E711" s="194" t="s">
        <v>3</v>
      </c>
      <c r="F711" s="195" t="s">
        <v>1068</v>
      </c>
      <c r="G711" s="14"/>
      <c r="H711" s="196">
        <v>3.35</v>
      </c>
      <c r="I711" s="197"/>
      <c r="J711" s="14"/>
      <c r="K711" s="14"/>
      <c r="L711" s="193"/>
      <c r="M711" s="198"/>
      <c r="N711" s="199"/>
      <c r="O711" s="199"/>
      <c r="P711" s="199"/>
      <c r="Q711" s="199"/>
      <c r="R711" s="199"/>
      <c r="S711" s="199"/>
      <c r="T711" s="200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194" t="s">
        <v>154</v>
      </c>
      <c r="AU711" s="194" t="s">
        <v>82</v>
      </c>
      <c r="AV711" s="14" t="s">
        <v>82</v>
      </c>
      <c r="AW711" s="14" t="s">
        <v>33</v>
      </c>
      <c r="AX711" s="14" t="s">
        <v>72</v>
      </c>
      <c r="AY711" s="194" t="s">
        <v>143</v>
      </c>
    </row>
    <row r="712" spans="1:51" s="15" customFormat="1" ht="12">
      <c r="A712" s="15"/>
      <c r="B712" s="201"/>
      <c r="C712" s="15"/>
      <c r="D712" s="186" t="s">
        <v>154</v>
      </c>
      <c r="E712" s="202" t="s">
        <v>3</v>
      </c>
      <c r="F712" s="203" t="s">
        <v>172</v>
      </c>
      <c r="G712" s="15"/>
      <c r="H712" s="204">
        <v>73.8</v>
      </c>
      <c r="I712" s="205"/>
      <c r="J712" s="15"/>
      <c r="K712" s="15"/>
      <c r="L712" s="201"/>
      <c r="M712" s="206"/>
      <c r="N712" s="207"/>
      <c r="O712" s="207"/>
      <c r="P712" s="207"/>
      <c r="Q712" s="207"/>
      <c r="R712" s="207"/>
      <c r="S712" s="207"/>
      <c r="T712" s="208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T712" s="202" t="s">
        <v>154</v>
      </c>
      <c r="AU712" s="202" t="s">
        <v>82</v>
      </c>
      <c r="AV712" s="15" t="s">
        <v>150</v>
      </c>
      <c r="AW712" s="15" t="s">
        <v>33</v>
      </c>
      <c r="AX712" s="15" t="s">
        <v>80</v>
      </c>
      <c r="AY712" s="202" t="s">
        <v>143</v>
      </c>
    </row>
    <row r="713" spans="1:65" s="2" customFormat="1" ht="24.15" customHeight="1">
      <c r="A713" s="39"/>
      <c r="B713" s="166"/>
      <c r="C713" s="167" t="s">
        <v>1069</v>
      </c>
      <c r="D713" s="167" t="s">
        <v>145</v>
      </c>
      <c r="E713" s="168" t="s">
        <v>1070</v>
      </c>
      <c r="F713" s="169" t="s">
        <v>1071</v>
      </c>
      <c r="G713" s="170" t="s">
        <v>227</v>
      </c>
      <c r="H713" s="171">
        <v>71.35</v>
      </c>
      <c r="I713" s="172"/>
      <c r="J713" s="173">
        <f>ROUND(I713*H713,2)</f>
        <v>0</v>
      </c>
      <c r="K713" s="169" t="s">
        <v>149</v>
      </c>
      <c r="L713" s="40"/>
      <c r="M713" s="174" t="s">
        <v>3</v>
      </c>
      <c r="N713" s="175" t="s">
        <v>43</v>
      </c>
      <c r="O713" s="73"/>
      <c r="P713" s="176">
        <f>O713*H713</f>
        <v>0</v>
      </c>
      <c r="Q713" s="176">
        <v>0.00291</v>
      </c>
      <c r="R713" s="176">
        <f>Q713*H713</f>
        <v>0.20762849999999997</v>
      </c>
      <c r="S713" s="176">
        <v>0</v>
      </c>
      <c r="T713" s="177">
        <f>S713*H713</f>
        <v>0</v>
      </c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R713" s="178" t="s">
        <v>253</v>
      </c>
      <c r="AT713" s="178" t="s">
        <v>145</v>
      </c>
      <c r="AU713" s="178" t="s">
        <v>82</v>
      </c>
      <c r="AY713" s="20" t="s">
        <v>143</v>
      </c>
      <c r="BE713" s="179">
        <f>IF(N713="základní",J713,0)</f>
        <v>0</v>
      </c>
      <c r="BF713" s="179">
        <f>IF(N713="snížená",J713,0)</f>
        <v>0</v>
      </c>
      <c r="BG713" s="179">
        <f>IF(N713="zákl. přenesená",J713,0)</f>
        <v>0</v>
      </c>
      <c r="BH713" s="179">
        <f>IF(N713="sníž. přenesená",J713,0)</f>
        <v>0</v>
      </c>
      <c r="BI713" s="179">
        <f>IF(N713="nulová",J713,0)</f>
        <v>0</v>
      </c>
      <c r="BJ713" s="20" t="s">
        <v>80</v>
      </c>
      <c r="BK713" s="179">
        <f>ROUND(I713*H713,2)</f>
        <v>0</v>
      </c>
      <c r="BL713" s="20" t="s">
        <v>253</v>
      </c>
      <c r="BM713" s="178" t="s">
        <v>1072</v>
      </c>
    </row>
    <row r="714" spans="1:47" s="2" customFormat="1" ht="12">
      <c r="A714" s="39"/>
      <c r="B714" s="40"/>
      <c r="C714" s="39"/>
      <c r="D714" s="180" t="s">
        <v>152</v>
      </c>
      <c r="E714" s="39"/>
      <c r="F714" s="181" t="s">
        <v>1073</v>
      </c>
      <c r="G714" s="39"/>
      <c r="H714" s="39"/>
      <c r="I714" s="182"/>
      <c r="J714" s="39"/>
      <c r="K714" s="39"/>
      <c r="L714" s="40"/>
      <c r="M714" s="183"/>
      <c r="N714" s="184"/>
      <c r="O714" s="73"/>
      <c r="P714" s="73"/>
      <c r="Q714" s="73"/>
      <c r="R714" s="73"/>
      <c r="S714" s="73"/>
      <c r="T714" s="74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T714" s="20" t="s">
        <v>152</v>
      </c>
      <c r="AU714" s="20" t="s">
        <v>82</v>
      </c>
    </row>
    <row r="715" spans="1:51" s="14" customFormat="1" ht="12">
      <c r="A715" s="14"/>
      <c r="B715" s="193"/>
      <c r="C715" s="14"/>
      <c r="D715" s="186" t="s">
        <v>154</v>
      </c>
      <c r="E715" s="194" t="s">
        <v>3</v>
      </c>
      <c r="F715" s="195" t="s">
        <v>1074</v>
      </c>
      <c r="G715" s="14"/>
      <c r="H715" s="196">
        <v>7.6</v>
      </c>
      <c r="I715" s="197"/>
      <c r="J715" s="14"/>
      <c r="K715" s="14"/>
      <c r="L715" s="193"/>
      <c r="M715" s="198"/>
      <c r="N715" s="199"/>
      <c r="O715" s="199"/>
      <c r="P715" s="199"/>
      <c r="Q715" s="199"/>
      <c r="R715" s="199"/>
      <c r="S715" s="199"/>
      <c r="T715" s="200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194" t="s">
        <v>154</v>
      </c>
      <c r="AU715" s="194" t="s">
        <v>82</v>
      </c>
      <c r="AV715" s="14" t="s">
        <v>82</v>
      </c>
      <c r="AW715" s="14" t="s">
        <v>33</v>
      </c>
      <c r="AX715" s="14" t="s">
        <v>72</v>
      </c>
      <c r="AY715" s="194" t="s">
        <v>143</v>
      </c>
    </row>
    <row r="716" spans="1:51" s="14" customFormat="1" ht="12">
      <c r="A716" s="14"/>
      <c r="B716" s="193"/>
      <c r="C716" s="14"/>
      <c r="D716" s="186" t="s">
        <v>154</v>
      </c>
      <c r="E716" s="194" t="s">
        <v>3</v>
      </c>
      <c r="F716" s="195" t="s">
        <v>1075</v>
      </c>
      <c r="G716" s="14"/>
      <c r="H716" s="196">
        <v>2.5</v>
      </c>
      <c r="I716" s="197"/>
      <c r="J716" s="14"/>
      <c r="K716" s="14"/>
      <c r="L716" s="193"/>
      <c r="M716" s="198"/>
      <c r="N716" s="199"/>
      <c r="O716" s="199"/>
      <c r="P716" s="199"/>
      <c r="Q716" s="199"/>
      <c r="R716" s="199"/>
      <c r="S716" s="199"/>
      <c r="T716" s="200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194" t="s">
        <v>154</v>
      </c>
      <c r="AU716" s="194" t="s">
        <v>82</v>
      </c>
      <c r="AV716" s="14" t="s">
        <v>82</v>
      </c>
      <c r="AW716" s="14" t="s">
        <v>33</v>
      </c>
      <c r="AX716" s="14" t="s">
        <v>72</v>
      </c>
      <c r="AY716" s="194" t="s">
        <v>143</v>
      </c>
    </row>
    <row r="717" spans="1:51" s="14" customFormat="1" ht="12">
      <c r="A717" s="14"/>
      <c r="B717" s="193"/>
      <c r="C717" s="14"/>
      <c r="D717" s="186" t="s">
        <v>154</v>
      </c>
      <c r="E717" s="194" t="s">
        <v>3</v>
      </c>
      <c r="F717" s="195" t="s">
        <v>1076</v>
      </c>
      <c r="G717" s="14"/>
      <c r="H717" s="196">
        <v>61.25</v>
      </c>
      <c r="I717" s="197"/>
      <c r="J717" s="14"/>
      <c r="K717" s="14"/>
      <c r="L717" s="193"/>
      <c r="M717" s="198"/>
      <c r="N717" s="199"/>
      <c r="O717" s="199"/>
      <c r="P717" s="199"/>
      <c r="Q717" s="199"/>
      <c r="R717" s="199"/>
      <c r="S717" s="199"/>
      <c r="T717" s="200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194" t="s">
        <v>154</v>
      </c>
      <c r="AU717" s="194" t="s">
        <v>82</v>
      </c>
      <c r="AV717" s="14" t="s">
        <v>82</v>
      </c>
      <c r="AW717" s="14" t="s">
        <v>33</v>
      </c>
      <c r="AX717" s="14" t="s">
        <v>72</v>
      </c>
      <c r="AY717" s="194" t="s">
        <v>143</v>
      </c>
    </row>
    <row r="718" spans="1:51" s="15" customFormat="1" ht="12">
      <c r="A718" s="15"/>
      <c r="B718" s="201"/>
      <c r="C718" s="15"/>
      <c r="D718" s="186" t="s">
        <v>154</v>
      </c>
      <c r="E718" s="202" t="s">
        <v>3</v>
      </c>
      <c r="F718" s="203" t="s">
        <v>172</v>
      </c>
      <c r="G718" s="15"/>
      <c r="H718" s="204">
        <v>71.35</v>
      </c>
      <c r="I718" s="205"/>
      <c r="J718" s="15"/>
      <c r="K718" s="15"/>
      <c r="L718" s="201"/>
      <c r="M718" s="206"/>
      <c r="N718" s="207"/>
      <c r="O718" s="207"/>
      <c r="P718" s="207"/>
      <c r="Q718" s="207"/>
      <c r="R718" s="207"/>
      <c r="S718" s="207"/>
      <c r="T718" s="208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T718" s="202" t="s">
        <v>154</v>
      </c>
      <c r="AU718" s="202" t="s">
        <v>82</v>
      </c>
      <c r="AV718" s="15" t="s">
        <v>150</v>
      </c>
      <c r="AW718" s="15" t="s">
        <v>33</v>
      </c>
      <c r="AX718" s="15" t="s">
        <v>80</v>
      </c>
      <c r="AY718" s="202" t="s">
        <v>143</v>
      </c>
    </row>
    <row r="719" spans="1:65" s="2" customFormat="1" ht="21.75" customHeight="1">
      <c r="A719" s="39"/>
      <c r="B719" s="166"/>
      <c r="C719" s="167" t="s">
        <v>1077</v>
      </c>
      <c r="D719" s="167" t="s">
        <v>145</v>
      </c>
      <c r="E719" s="168" t="s">
        <v>1078</v>
      </c>
      <c r="F719" s="169" t="s">
        <v>1079</v>
      </c>
      <c r="G719" s="170" t="s">
        <v>227</v>
      </c>
      <c r="H719" s="171">
        <v>18.1</v>
      </c>
      <c r="I719" s="172"/>
      <c r="J719" s="173">
        <f>ROUND(I719*H719,2)</f>
        <v>0</v>
      </c>
      <c r="K719" s="169" t="s">
        <v>149</v>
      </c>
      <c r="L719" s="40"/>
      <c r="M719" s="174" t="s">
        <v>3</v>
      </c>
      <c r="N719" s="175" t="s">
        <v>43</v>
      </c>
      <c r="O719" s="73"/>
      <c r="P719" s="176">
        <f>O719*H719</f>
        <v>0</v>
      </c>
      <c r="Q719" s="176">
        <v>0.00169</v>
      </c>
      <c r="R719" s="176">
        <f>Q719*H719</f>
        <v>0.030589000000000005</v>
      </c>
      <c r="S719" s="176">
        <v>0</v>
      </c>
      <c r="T719" s="177">
        <f>S719*H719</f>
        <v>0</v>
      </c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R719" s="178" t="s">
        <v>253</v>
      </c>
      <c r="AT719" s="178" t="s">
        <v>145</v>
      </c>
      <c r="AU719" s="178" t="s">
        <v>82</v>
      </c>
      <c r="AY719" s="20" t="s">
        <v>143</v>
      </c>
      <c r="BE719" s="179">
        <f>IF(N719="základní",J719,0)</f>
        <v>0</v>
      </c>
      <c r="BF719" s="179">
        <f>IF(N719="snížená",J719,0)</f>
        <v>0</v>
      </c>
      <c r="BG719" s="179">
        <f>IF(N719="zákl. přenesená",J719,0)</f>
        <v>0</v>
      </c>
      <c r="BH719" s="179">
        <f>IF(N719="sníž. přenesená",J719,0)</f>
        <v>0</v>
      </c>
      <c r="BI719" s="179">
        <f>IF(N719="nulová",J719,0)</f>
        <v>0</v>
      </c>
      <c r="BJ719" s="20" t="s">
        <v>80</v>
      </c>
      <c r="BK719" s="179">
        <f>ROUND(I719*H719,2)</f>
        <v>0</v>
      </c>
      <c r="BL719" s="20" t="s">
        <v>253</v>
      </c>
      <c r="BM719" s="178" t="s">
        <v>1080</v>
      </c>
    </row>
    <row r="720" spans="1:47" s="2" customFormat="1" ht="12">
      <c r="A720" s="39"/>
      <c r="B720" s="40"/>
      <c r="C720" s="39"/>
      <c r="D720" s="180" t="s">
        <v>152</v>
      </c>
      <c r="E720" s="39"/>
      <c r="F720" s="181" t="s">
        <v>1081</v>
      </c>
      <c r="G720" s="39"/>
      <c r="H720" s="39"/>
      <c r="I720" s="182"/>
      <c r="J720" s="39"/>
      <c r="K720" s="39"/>
      <c r="L720" s="40"/>
      <c r="M720" s="183"/>
      <c r="N720" s="184"/>
      <c r="O720" s="73"/>
      <c r="P720" s="73"/>
      <c r="Q720" s="73"/>
      <c r="R720" s="73"/>
      <c r="S720" s="73"/>
      <c r="T720" s="74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T720" s="20" t="s">
        <v>152</v>
      </c>
      <c r="AU720" s="20" t="s">
        <v>82</v>
      </c>
    </row>
    <row r="721" spans="1:65" s="2" customFormat="1" ht="24.15" customHeight="1">
      <c r="A721" s="39"/>
      <c r="B721" s="166"/>
      <c r="C721" s="167" t="s">
        <v>1082</v>
      </c>
      <c r="D721" s="167" t="s">
        <v>145</v>
      </c>
      <c r="E721" s="168" t="s">
        <v>1083</v>
      </c>
      <c r="F721" s="169" t="s">
        <v>1084</v>
      </c>
      <c r="G721" s="170" t="s">
        <v>227</v>
      </c>
      <c r="H721" s="171">
        <v>5</v>
      </c>
      <c r="I721" s="172"/>
      <c r="J721" s="173">
        <f>ROUND(I721*H721,2)</f>
        <v>0</v>
      </c>
      <c r="K721" s="169" t="s">
        <v>149</v>
      </c>
      <c r="L721" s="40"/>
      <c r="M721" s="174" t="s">
        <v>3</v>
      </c>
      <c r="N721" s="175" t="s">
        <v>43</v>
      </c>
      <c r="O721" s="73"/>
      <c r="P721" s="176">
        <f>O721*H721</f>
        <v>0</v>
      </c>
      <c r="Q721" s="176">
        <v>0.0021</v>
      </c>
      <c r="R721" s="176">
        <f>Q721*H721</f>
        <v>0.010499999999999999</v>
      </c>
      <c r="S721" s="176">
        <v>0</v>
      </c>
      <c r="T721" s="177">
        <f>S721*H721</f>
        <v>0</v>
      </c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R721" s="178" t="s">
        <v>253</v>
      </c>
      <c r="AT721" s="178" t="s">
        <v>145</v>
      </c>
      <c r="AU721" s="178" t="s">
        <v>82</v>
      </c>
      <c r="AY721" s="20" t="s">
        <v>143</v>
      </c>
      <c r="BE721" s="179">
        <f>IF(N721="základní",J721,0)</f>
        <v>0</v>
      </c>
      <c r="BF721" s="179">
        <f>IF(N721="snížená",J721,0)</f>
        <v>0</v>
      </c>
      <c r="BG721" s="179">
        <f>IF(N721="zákl. přenesená",J721,0)</f>
        <v>0</v>
      </c>
      <c r="BH721" s="179">
        <f>IF(N721="sníž. přenesená",J721,0)</f>
        <v>0</v>
      </c>
      <c r="BI721" s="179">
        <f>IF(N721="nulová",J721,0)</f>
        <v>0</v>
      </c>
      <c r="BJ721" s="20" t="s">
        <v>80</v>
      </c>
      <c r="BK721" s="179">
        <f>ROUND(I721*H721,2)</f>
        <v>0</v>
      </c>
      <c r="BL721" s="20" t="s">
        <v>253</v>
      </c>
      <c r="BM721" s="178" t="s">
        <v>1085</v>
      </c>
    </row>
    <row r="722" spans="1:47" s="2" customFormat="1" ht="12">
      <c r="A722" s="39"/>
      <c r="B722" s="40"/>
      <c r="C722" s="39"/>
      <c r="D722" s="180" t="s">
        <v>152</v>
      </c>
      <c r="E722" s="39"/>
      <c r="F722" s="181" t="s">
        <v>1086</v>
      </c>
      <c r="G722" s="39"/>
      <c r="H722" s="39"/>
      <c r="I722" s="182"/>
      <c r="J722" s="39"/>
      <c r="K722" s="39"/>
      <c r="L722" s="40"/>
      <c r="M722" s="183"/>
      <c r="N722" s="184"/>
      <c r="O722" s="73"/>
      <c r="P722" s="73"/>
      <c r="Q722" s="73"/>
      <c r="R722" s="73"/>
      <c r="S722" s="73"/>
      <c r="T722" s="74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T722" s="20" t="s">
        <v>152</v>
      </c>
      <c r="AU722" s="20" t="s">
        <v>82</v>
      </c>
    </row>
    <row r="723" spans="1:65" s="2" customFormat="1" ht="24.15" customHeight="1">
      <c r="A723" s="39"/>
      <c r="B723" s="166"/>
      <c r="C723" s="167" t="s">
        <v>1087</v>
      </c>
      <c r="D723" s="167" t="s">
        <v>145</v>
      </c>
      <c r="E723" s="168" t="s">
        <v>1088</v>
      </c>
      <c r="F723" s="169" t="s">
        <v>1089</v>
      </c>
      <c r="G723" s="170" t="s">
        <v>869</v>
      </c>
      <c r="H723" s="227"/>
      <c r="I723" s="172"/>
      <c r="J723" s="173">
        <f>ROUND(I723*H723,2)</f>
        <v>0</v>
      </c>
      <c r="K723" s="169" t="s">
        <v>149</v>
      </c>
      <c r="L723" s="40"/>
      <c r="M723" s="174" t="s">
        <v>3</v>
      </c>
      <c r="N723" s="175" t="s">
        <v>43</v>
      </c>
      <c r="O723" s="73"/>
      <c r="P723" s="176">
        <f>O723*H723</f>
        <v>0</v>
      </c>
      <c r="Q723" s="176">
        <v>0</v>
      </c>
      <c r="R723" s="176">
        <f>Q723*H723</f>
        <v>0</v>
      </c>
      <c r="S723" s="176">
        <v>0</v>
      </c>
      <c r="T723" s="177">
        <f>S723*H723</f>
        <v>0</v>
      </c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R723" s="178" t="s">
        <v>253</v>
      </c>
      <c r="AT723" s="178" t="s">
        <v>145</v>
      </c>
      <c r="AU723" s="178" t="s">
        <v>82</v>
      </c>
      <c r="AY723" s="20" t="s">
        <v>143</v>
      </c>
      <c r="BE723" s="179">
        <f>IF(N723="základní",J723,0)</f>
        <v>0</v>
      </c>
      <c r="BF723" s="179">
        <f>IF(N723="snížená",J723,0)</f>
        <v>0</v>
      </c>
      <c r="BG723" s="179">
        <f>IF(N723="zákl. přenesená",J723,0)</f>
        <v>0</v>
      </c>
      <c r="BH723" s="179">
        <f>IF(N723="sníž. přenesená",J723,0)</f>
        <v>0</v>
      </c>
      <c r="BI723" s="179">
        <f>IF(N723="nulová",J723,0)</f>
        <v>0</v>
      </c>
      <c r="BJ723" s="20" t="s">
        <v>80</v>
      </c>
      <c r="BK723" s="179">
        <f>ROUND(I723*H723,2)</f>
        <v>0</v>
      </c>
      <c r="BL723" s="20" t="s">
        <v>253</v>
      </c>
      <c r="BM723" s="178" t="s">
        <v>1090</v>
      </c>
    </row>
    <row r="724" spans="1:47" s="2" customFormat="1" ht="12">
      <c r="A724" s="39"/>
      <c r="B724" s="40"/>
      <c r="C724" s="39"/>
      <c r="D724" s="180" t="s">
        <v>152</v>
      </c>
      <c r="E724" s="39"/>
      <c r="F724" s="181" t="s">
        <v>1091</v>
      </c>
      <c r="G724" s="39"/>
      <c r="H724" s="39"/>
      <c r="I724" s="182"/>
      <c r="J724" s="39"/>
      <c r="K724" s="39"/>
      <c r="L724" s="40"/>
      <c r="M724" s="183"/>
      <c r="N724" s="184"/>
      <c r="O724" s="73"/>
      <c r="P724" s="73"/>
      <c r="Q724" s="73"/>
      <c r="R724" s="73"/>
      <c r="S724" s="73"/>
      <c r="T724" s="74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T724" s="20" t="s">
        <v>152</v>
      </c>
      <c r="AU724" s="20" t="s">
        <v>82</v>
      </c>
    </row>
    <row r="725" spans="1:63" s="12" customFormat="1" ht="22.8" customHeight="1">
      <c r="A725" s="12"/>
      <c r="B725" s="153"/>
      <c r="C725" s="12"/>
      <c r="D725" s="154" t="s">
        <v>71</v>
      </c>
      <c r="E725" s="164" t="s">
        <v>1092</v>
      </c>
      <c r="F725" s="164" t="s">
        <v>1093</v>
      </c>
      <c r="G725" s="12"/>
      <c r="H725" s="12"/>
      <c r="I725" s="156"/>
      <c r="J725" s="165">
        <f>BK725</f>
        <v>0</v>
      </c>
      <c r="K725" s="12"/>
      <c r="L725" s="153"/>
      <c r="M725" s="158"/>
      <c r="N725" s="159"/>
      <c r="O725" s="159"/>
      <c r="P725" s="160">
        <f>SUM(P726:P781)</f>
        <v>0</v>
      </c>
      <c r="Q725" s="159"/>
      <c r="R725" s="160">
        <f>SUM(R726:R781)</f>
        <v>8.08702</v>
      </c>
      <c r="S725" s="159"/>
      <c r="T725" s="161">
        <f>SUM(T726:T781)</f>
        <v>0</v>
      </c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R725" s="154" t="s">
        <v>82</v>
      </c>
      <c r="AT725" s="162" t="s">
        <v>71</v>
      </c>
      <c r="AU725" s="162" t="s">
        <v>80</v>
      </c>
      <c r="AY725" s="154" t="s">
        <v>143</v>
      </c>
      <c r="BK725" s="163">
        <f>SUM(BK726:BK781)</f>
        <v>0</v>
      </c>
    </row>
    <row r="726" spans="1:65" s="2" customFormat="1" ht="16.5" customHeight="1">
      <c r="A726" s="39"/>
      <c r="B726" s="166"/>
      <c r="C726" s="167" t="s">
        <v>1094</v>
      </c>
      <c r="D726" s="167" t="s">
        <v>145</v>
      </c>
      <c r="E726" s="168" t="s">
        <v>1095</v>
      </c>
      <c r="F726" s="169" t="s">
        <v>1096</v>
      </c>
      <c r="G726" s="170" t="s">
        <v>1097</v>
      </c>
      <c r="H726" s="171">
        <v>23.04</v>
      </c>
      <c r="I726" s="172"/>
      <c r="J726" s="173">
        <f>ROUND(I726*H726,2)</f>
        <v>0</v>
      </c>
      <c r="K726" s="169" t="s">
        <v>3</v>
      </c>
      <c r="L726" s="40"/>
      <c r="M726" s="174" t="s">
        <v>3</v>
      </c>
      <c r="N726" s="175" t="s">
        <v>43</v>
      </c>
      <c r="O726" s="73"/>
      <c r="P726" s="176">
        <f>O726*H726</f>
        <v>0</v>
      </c>
      <c r="Q726" s="176">
        <v>0</v>
      </c>
      <c r="R726" s="176">
        <f>Q726*H726</f>
        <v>0</v>
      </c>
      <c r="S726" s="176">
        <v>0</v>
      </c>
      <c r="T726" s="177">
        <f>S726*H726</f>
        <v>0</v>
      </c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R726" s="178" t="s">
        <v>253</v>
      </c>
      <c r="AT726" s="178" t="s">
        <v>145</v>
      </c>
      <c r="AU726" s="178" t="s">
        <v>82</v>
      </c>
      <c r="AY726" s="20" t="s">
        <v>143</v>
      </c>
      <c r="BE726" s="179">
        <f>IF(N726="základní",J726,0)</f>
        <v>0</v>
      </c>
      <c r="BF726" s="179">
        <f>IF(N726="snížená",J726,0)</f>
        <v>0</v>
      </c>
      <c r="BG726" s="179">
        <f>IF(N726="zákl. přenesená",J726,0)</f>
        <v>0</v>
      </c>
      <c r="BH726" s="179">
        <f>IF(N726="sníž. přenesená",J726,0)</f>
        <v>0</v>
      </c>
      <c r="BI726" s="179">
        <f>IF(N726="nulová",J726,0)</f>
        <v>0</v>
      </c>
      <c r="BJ726" s="20" t="s">
        <v>80</v>
      </c>
      <c r="BK726" s="179">
        <f>ROUND(I726*H726,2)</f>
        <v>0</v>
      </c>
      <c r="BL726" s="20" t="s">
        <v>253</v>
      </c>
      <c r="BM726" s="178" t="s">
        <v>1098</v>
      </c>
    </row>
    <row r="727" spans="1:51" s="13" customFormat="1" ht="12">
      <c r="A727" s="13"/>
      <c r="B727" s="185"/>
      <c r="C727" s="13"/>
      <c r="D727" s="186" t="s">
        <v>154</v>
      </c>
      <c r="E727" s="187" t="s">
        <v>3</v>
      </c>
      <c r="F727" s="188" t="s">
        <v>1099</v>
      </c>
      <c r="G727" s="13"/>
      <c r="H727" s="187" t="s">
        <v>3</v>
      </c>
      <c r="I727" s="189"/>
      <c r="J727" s="13"/>
      <c r="K727" s="13"/>
      <c r="L727" s="185"/>
      <c r="M727" s="190"/>
      <c r="N727" s="191"/>
      <c r="O727" s="191"/>
      <c r="P727" s="191"/>
      <c r="Q727" s="191"/>
      <c r="R727" s="191"/>
      <c r="S727" s="191"/>
      <c r="T727" s="192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187" t="s">
        <v>154</v>
      </c>
      <c r="AU727" s="187" t="s">
        <v>82</v>
      </c>
      <c r="AV727" s="13" t="s">
        <v>80</v>
      </c>
      <c r="AW727" s="13" t="s">
        <v>33</v>
      </c>
      <c r="AX727" s="13" t="s">
        <v>72</v>
      </c>
      <c r="AY727" s="187" t="s">
        <v>143</v>
      </c>
    </row>
    <row r="728" spans="1:51" s="14" customFormat="1" ht="12">
      <c r="A728" s="14"/>
      <c r="B728" s="193"/>
      <c r="C728" s="14"/>
      <c r="D728" s="186" t="s">
        <v>154</v>
      </c>
      <c r="E728" s="194" t="s">
        <v>3</v>
      </c>
      <c r="F728" s="195" t="s">
        <v>1100</v>
      </c>
      <c r="G728" s="14"/>
      <c r="H728" s="196">
        <v>23.04</v>
      </c>
      <c r="I728" s="197"/>
      <c r="J728" s="14"/>
      <c r="K728" s="14"/>
      <c r="L728" s="193"/>
      <c r="M728" s="198"/>
      <c r="N728" s="199"/>
      <c r="O728" s="199"/>
      <c r="P728" s="199"/>
      <c r="Q728" s="199"/>
      <c r="R728" s="199"/>
      <c r="S728" s="199"/>
      <c r="T728" s="200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194" t="s">
        <v>154</v>
      </c>
      <c r="AU728" s="194" t="s">
        <v>82</v>
      </c>
      <c r="AV728" s="14" t="s">
        <v>82</v>
      </c>
      <c r="AW728" s="14" t="s">
        <v>33</v>
      </c>
      <c r="AX728" s="14" t="s">
        <v>80</v>
      </c>
      <c r="AY728" s="194" t="s">
        <v>143</v>
      </c>
    </row>
    <row r="729" spans="1:65" s="2" customFormat="1" ht="24.15" customHeight="1">
      <c r="A729" s="39"/>
      <c r="B729" s="166"/>
      <c r="C729" s="167" t="s">
        <v>1101</v>
      </c>
      <c r="D729" s="167" t="s">
        <v>145</v>
      </c>
      <c r="E729" s="168" t="s">
        <v>1102</v>
      </c>
      <c r="F729" s="169" t="s">
        <v>1103</v>
      </c>
      <c r="G729" s="170" t="s">
        <v>148</v>
      </c>
      <c r="H729" s="171">
        <v>41.04</v>
      </c>
      <c r="I729" s="172"/>
      <c r="J729" s="173">
        <f>ROUND(I729*H729,2)</f>
        <v>0</v>
      </c>
      <c r="K729" s="169" t="s">
        <v>149</v>
      </c>
      <c r="L729" s="40"/>
      <c r="M729" s="174" t="s">
        <v>3</v>
      </c>
      <c r="N729" s="175" t="s">
        <v>43</v>
      </c>
      <c r="O729" s="73"/>
      <c r="P729" s="176">
        <f>O729*H729</f>
        <v>0</v>
      </c>
      <c r="Q729" s="176">
        <v>0.00027</v>
      </c>
      <c r="R729" s="176">
        <f>Q729*H729</f>
        <v>0.0110808</v>
      </c>
      <c r="S729" s="176">
        <v>0</v>
      </c>
      <c r="T729" s="177">
        <f>S729*H729</f>
        <v>0</v>
      </c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R729" s="178" t="s">
        <v>253</v>
      </c>
      <c r="AT729" s="178" t="s">
        <v>145</v>
      </c>
      <c r="AU729" s="178" t="s">
        <v>82</v>
      </c>
      <c r="AY729" s="20" t="s">
        <v>143</v>
      </c>
      <c r="BE729" s="179">
        <f>IF(N729="základní",J729,0)</f>
        <v>0</v>
      </c>
      <c r="BF729" s="179">
        <f>IF(N729="snížená",J729,0)</f>
        <v>0</v>
      </c>
      <c r="BG729" s="179">
        <f>IF(N729="zákl. přenesená",J729,0)</f>
        <v>0</v>
      </c>
      <c r="BH729" s="179">
        <f>IF(N729="sníž. přenesená",J729,0)</f>
        <v>0</v>
      </c>
      <c r="BI729" s="179">
        <f>IF(N729="nulová",J729,0)</f>
        <v>0</v>
      </c>
      <c r="BJ729" s="20" t="s">
        <v>80</v>
      </c>
      <c r="BK729" s="179">
        <f>ROUND(I729*H729,2)</f>
        <v>0</v>
      </c>
      <c r="BL729" s="20" t="s">
        <v>253</v>
      </c>
      <c r="BM729" s="178" t="s">
        <v>1104</v>
      </c>
    </row>
    <row r="730" spans="1:47" s="2" customFormat="1" ht="12">
      <c r="A730" s="39"/>
      <c r="B730" s="40"/>
      <c r="C730" s="39"/>
      <c r="D730" s="180" t="s">
        <v>152</v>
      </c>
      <c r="E730" s="39"/>
      <c r="F730" s="181" t="s">
        <v>1105</v>
      </c>
      <c r="G730" s="39"/>
      <c r="H730" s="39"/>
      <c r="I730" s="182"/>
      <c r="J730" s="39"/>
      <c r="K730" s="39"/>
      <c r="L730" s="40"/>
      <c r="M730" s="183"/>
      <c r="N730" s="184"/>
      <c r="O730" s="73"/>
      <c r="P730" s="73"/>
      <c r="Q730" s="73"/>
      <c r="R730" s="73"/>
      <c r="S730" s="73"/>
      <c r="T730" s="74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T730" s="20" t="s">
        <v>152</v>
      </c>
      <c r="AU730" s="20" t="s">
        <v>82</v>
      </c>
    </row>
    <row r="731" spans="1:51" s="14" customFormat="1" ht="12">
      <c r="A731" s="14"/>
      <c r="B731" s="193"/>
      <c r="C731" s="14"/>
      <c r="D731" s="186" t="s">
        <v>154</v>
      </c>
      <c r="E731" s="194" t="s">
        <v>3</v>
      </c>
      <c r="F731" s="195" t="s">
        <v>300</v>
      </c>
      <c r="G731" s="14"/>
      <c r="H731" s="196">
        <v>3.24</v>
      </c>
      <c r="I731" s="197"/>
      <c r="J731" s="14"/>
      <c r="K731" s="14"/>
      <c r="L731" s="193"/>
      <c r="M731" s="198"/>
      <c r="N731" s="199"/>
      <c r="O731" s="199"/>
      <c r="P731" s="199"/>
      <c r="Q731" s="199"/>
      <c r="R731" s="199"/>
      <c r="S731" s="199"/>
      <c r="T731" s="200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194" t="s">
        <v>154</v>
      </c>
      <c r="AU731" s="194" t="s">
        <v>82</v>
      </c>
      <c r="AV731" s="14" t="s">
        <v>82</v>
      </c>
      <c r="AW731" s="14" t="s">
        <v>33</v>
      </c>
      <c r="AX731" s="14" t="s">
        <v>72</v>
      </c>
      <c r="AY731" s="194" t="s">
        <v>143</v>
      </c>
    </row>
    <row r="732" spans="1:51" s="14" customFormat="1" ht="12">
      <c r="A732" s="14"/>
      <c r="B732" s="193"/>
      <c r="C732" s="14"/>
      <c r="D732" s="186" t="s">
        <v>154</v>
      </c>
      <c r="E732" s="194" t="s">
        <v>3</v>
      </c>
      <c r="F732" s="195" t="s">
        <v>301</v>
      </c>
      <c r="G732" s="14"/>
      <c r="H732" s="196">
        <v>37.8</v>
      </c>
      <c r="I732" s="197"/>
      <c r="J732" s="14"/>
      <c r="K732" s="14"/>
      <c r="L732" s="193"/>
      <c r="M732" s="198"/>
      <c r="N732" s="199"/>
      <c r="O732" s="199"/>
      <c r="P732" s="199"/>
      <c r="Q732" s="199"/>
      <c r="R732" s="199"/>
      <c r="S732" s="199"/>
      <c r="T732" s="200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194" t="s">
        <v>154</v>
      </c>
      <c r="AU732" s="194" t="s">
        <v>82</v>
      </c>
      <c r="AV732" s="14" t="s">
        <v>82</v>
      </c>
      <c r="AW732" s="14" t="s">
        <v>33</v>
      </c>
      <c r="AX732" s="14" t="s">
        <v>72</v>
      </c>
      <c r="AY732" s="194" t="s">
        <v>143</v>
      </c>
    </row>
    <row r="733" spans="1:51" s="15" customFormat="1" ht="12">
      <c r="A733" s="15"/>
      <c r="B733" s="201"/>
      <c r="C733" s="15"/>
      <c r="D733" s="186" t="s">
        <v>154</v>
      </c>
      <c r="E733" s="202" t="s">
        <v>3</v>
      </c>
      <c r="F733" s="203" t="s">
        <v>172</v>
      </c>
      <c r="G733" s="15"/>
      <c r="H733" s="204">
        <v>41.04</v>
      </c>
      <c r="I733" s="205"/>
      <c r="J733" s="15"/>
      <c r="K733" s="15"/>
      <c r="L733" s="201"/>
      <c r="M733" s="206"/>
      <c r="N733" s="207"/>
      <c r="O733" s="207"/>
      <c r="P733" s="207"/>
      <c r="Q733" s="207"/>
      <c r="R733" s="207"/>
      <c r="S733" s="207"/>
      <c r="T733" s="208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T733" s="202" t="s">
        <v>154</v>
      </c>
      <c r="AU733" s="202" t="s">
        <v>82</v>
      </c>
      <c r="AV733" s="15" t="s">
        <v>150</v>
      </c>
      <c r="AW733" s="15" t="s">
        <v>33</v>
      </c>
      <c r="AX733" s="15" t="s">
        <v>80</v>
      </c>
      <c r="AY733" s="202" t="s">
        <v>143</v>
      </c>
    </row>
    <row r="734" spans="1:65" s="2" customFormat="1" ht="16.5" customHeight="1">
      <c r="A734" s="39"/>
      <c r="B734" s="166"/>
      <c r="C734" s="217" t="s">
        <v>1106</v>
      </c>
      <c r="D734" s="217" t="s">
        <v>345</v>
      </c>
      <c r="E734" s="218" t="s">
        <v>1107</v>
      </c>
      <c r="F734" s="219" t="s">
        <v>1108</v>
      </c>
      <c r="G734" s="220" t="s">
        <v>148</v>
      </c>
      <c r="H734" s="221">
        <v>41.04</v>
      </c>
      <c r="I734" s="222"/>
      <c r="J734" s="223">
        <f>ROUND(I734*H734,2)</f>
        <v>0</v>
      </c>
      <c r="K734" s="219" t="s">
        <v>149</v>
      </c>
      <c r="L734" s="224"/>
      <c r="M734" s="225" t="s">
        <v>3</v>
      </c>
      <c r="N734" s="226" t="s">
        <v>43</v>
      </c>
      <c r="O734" s="73"/>
      <c r="P734" s="176">
        <f>O734*H734</f>
        <v>0</v>
      </c>
      <c r="Q734" s="176">
        <v>0.03681</v>
      </c>
      <c r="R734" s="176">
        <f>Q734*H734</f>
        <v>1.5106824</v>
      </c>
      <c r="S734" s="176">
        <v>0</v>
      </c>
      <c r="T734" s="177">
        <f>S734*H734</f>
        <v>0</v>
      </c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R734" s="178" t="s">
        <v>385</v>
      </c>
      <c r="AT734" s="178" t="s">
        <v>345</v>
      </c>
      <c r="AU734" s="178" t="s">
        <v>82</v>
      </c>
      <c r="AY734" s="20" t="s">
        <v>143</v>
      </c>
      <c r="BE734" s="179">
        <f>IF(N734="základní",J734,0)</f>
        <v>0</v>
      </c>
      <c r="BF734" s="179">
        <f>IF(N734="snížená",J734,0)</f>
        <v>0</v>
      </c>
      <c r="BG734" s="179">
        <f>IF(N734="zákl. přenesená",J734,0)</f>
        <v>0</v>
      </c>
      <c r="BH734" s="179">
        <f>IF(N734="sníž. přenesená",J734,0)</f>
        <v>0</v>
      </c>
      <c r="BI734" s="179">
        <f>IF(N734="nulová",J734,0)</f>
        <v>0</v>
      </c>
      <c r="BJ734" s="20" t="s">
        <v>80</v>
      </c>
      <c r="BK734" s="179">
        <f>ROUND(I734*H734,2)</f>
        <v>0</v>
      </c>
      <c r="BL734" s="20" t="s">
        <v>253</v>
      </c>
      <c r="BM734" s="178" t="s">
        <v>1109</v>
      </c>
    </row>
    <row r="735" spans="1:65" s="2" customFormat="1" ht="21.75" customHeight="1">
      <c r="A735" s="39"/>
      <c r="B735" s="166"/>
      <c r="C735" s="167" t="s">
        <v>1110</v>
      </c>
      <c r="D735" s="167" t="s">
        <v>145</v>
      </c>
      <c r="E735" s="168" t="s">
        <v>1111</v>
      </c>
      <c r="F735" s="169" t="s">
        <v>1112</v>
      </c>
      <c r="G735" s="170" t="s">
        <v>148</v>
      </c>
      <c r="H735" s="171">
        <v>167.04</v>
      </c>
      <c r="I735" s="172"/>
      <c r="J735" s="173">
        <f>ROUND(I735*H735,2)</f>
        <v>0</v>
      </c>
      <c r="K735" s="169" t="s">
        <v>149</v>
      </c>
      <c r="L735" s="40"/>
      <c r="M735" s="174" t="s">
        <v>3</v>
      </c>
      <c r="N735" s="175" t="s">
        <v>43</v>
      </c>
      <c r="O735" s="73"/>
      <c r="P735" s="176">
        <f>O735*H735</f>
        <v>0</v>
      </c>
      <c r="Q735" s="176">
        <v>0.00026</v>
      </c>
      <c r="R735" s="176">
        <f>Q735*H735</f>
        <v>0.043430399999999994</v>
      </c>
      <c r="S735" s="176">
        <v>0</v>
      </c>
      <c r="T735" s="177">
        <f>S735*H735</f>
        <v>0</v>
      </c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R735" s="178" t="s">
        <v>253</v>
      </c>
      <c r="AT735" s="178" t="s">
        <v>145</v>
      </c>
      <c r="AU735" s="178" t="s">
        <v>82</v>
      </c>
      <c r="AY735" s="20" t="s">
        <v>143</v>
      </c>
      <c r="BE735" s="179">
        <f>IF(N735="základní",J735,0)</f>
        <v>0</v>
      </c>
      <c r="BF735" s="179">
        <f>IF(N735="snížená",J735,0)</f>
        <v>0</v>
      </c>
      <c r="BG735" s="179">
        <f>IF(N735="zákl. přenesená",J735,0)</f>
        <v>0</v>
      </c>
      <c r="BH735" s="179">
        <f>IF(N735="sníž. přenesená",J735,0)</f>
        <v>0</v>
      </c>
      <c r="BI735" s="179">
        <f>IF(N735="nulová",J735,0)</f>
        <v>0</v>
      </c>
      <c r="BJ735" s="20" t="s">
        <v>80</v>
      </c>
      <c r="BK735" s="179">
        <f>ROUND(I735*H735,2)</f>
        <v>0</v>
      </c>
      <c r="BL735" s="20" t="s">
        <v>253</v>
      </c>
      <c r="BM735" s="178" t="s">
        <v>1113</v>
      </c>
    </row>
    <row r="736" spans="1:47" s="2" customFormat="1" ht="12">
      <c r="A736" s="39"/>
      <c r="B736" s="40"/>
      <c r="C736" s="39"/>
      <c r="D736" s="180" t="s">
        <v>152</v>
      </c>
      <c r="E736" s="39"/>
      <c r="F736" s="181" t="s">
        <v>1114</v>
      </c>
      <c r="G736" s="39"/>
      <c r="H736" s="39"/>
      <c r="I736" s="182"/>
      <c r="J736" s="39"/>
      <c r="K736" s="39"/>
      <c r="L736" s="40"/>
      <c r="M736" s="183"/>
      <c r="N736" s="184"/>
      <c r="O736" s="73"/>
      <c r="P736" s="73"/>
      <c r="Q736" s="73"/>
      <c r="R736" s="73"/>
      <c r="S736" s="73"/>
      <c r="T736" s="74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T736" s="20" t="s">
        <v>152</v>
      </c>
      <c r="AU736" s="20" t="s">
        <v>82</v>
      </c>
    </row>
    <row r="737" spans="1:51" s="14" customFormat="1" ht="12">
      <c r="A737" s="14"/>
      <c r="B737" s="193"/>
      <c r="C737" s="14"/>
      <c r="D737" s="186" t="s">
        <v>154</v>
      </c>
      <c r="E737" s="194" t="s">
        <v>3</v>
      </c>
      <c r="F737" s="195" t="s">
        <v>302</v>
      </c>
      <c r="G737" s="14"/>
      <c r="H737" s="196">
        <v>17.28</v>
      </c>
      <c r="I737" s="197"/>
      <c r="J737" s="14"/>
      <c r="K737" s="14"/>
      <c r="L737" s="193"/>
      <c r="M737" s="198"/>
      <c r="N737" s="199"/>
      <c r="O737" s="199"/>
      <c r="P737" s="199"/>
      <c r="Q737" s="199"/>
      <c r="R737" s="199"/>
      <c r="S737" s="199"/>
      <c r="T737" s="200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194" t="s">
        <v>154</v>
      </c>
      <c r="AU737" s="194" t="s">
        <v>82</v>
      </c>
      <c r="AV737" s="14" t="s">
        <v>82</v>
      </c>
      <c r="AW737" s="14" t="s">
        <v>33</v>
      </c>
      <c r="AX737" s="14" t="s">
        <v>72</v>
      </c>
      <c r="AY737" s="194" t="s">
        <v>143</v>
      </c>
    </row>
    <row r="738" spans="1:51" s="14" customFormat="1" ht="12">
      <c r="A738" s="14"/>
      <c r="B738" s="193"/>
      <c r="C738" s="14"/>
      <c r="D738" s="186" t="s">
        <v>154</v>
      </c>
      <c r="E738" s="194" t="s">
        <v>3</v>
      </c>
      <c r="F738" s="195" t="s">
        <v>303</v>
      </c>
      <c r="G738" s="14"/>
      <c r="H738" s="196">
        <v>5.76</v>
      </c>
      <c r="I738" s="197"/>
      <c r="J738" s="14"/>
      <c r="K738" s="14"/>
      <c r="L738" s="193"/>
      <c r="M738" s="198"/>
      <c r="N738" s="199"/>
      <c r="O738" s="199"/>
      <c r="P738" s="199"/>
      <c r="Q738" s="199"/>
      <c r="R738" s="199"/>
      <c r="S738" s="199"/>
      <c r="T738" s="200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194" t="s">
        <v>154</v>
      </c>
      <c r="AU738" s="194" t="s">
        <v>82</v>
      </c>
      <c r="AV738" s="14" t="s">
        <v>82</v>
      </c>
      <c r="AW738" s="14" t="s">
        <v>33</v>
      </c>
      <c r="AX738" s="14" t="s">
        <v>72</v>
      </c>
      <c r="AY738" s="194" t="s">
        <v>143</v>
      </c>
    </row>
    <row r="739" spans="1:51" s="14" customFormat="1" ht="12">
      <c r="A739" s="14"/>
      <c r="B739" s="193"/>
      <c r="C739" s="14"/>
      <c r="D739" s="186" t="s">
        <v>154</v>
      </c>
      <c r="E739" s="194" t="s">
        <v>3</v>
      </c>
      <c r="F739" s="195" t="s">
        <v>304</v>
      </c>
      <c r="G739" s="14"/>
      <c r="H739" s="196">
        <v>144</v>
      </c>
      <c r="I739" s="197"/>
      <c r="J739" s="14"/>
      <c r="K739" s="14"/>
      <c r="L739" s="193"/>
      <c r="M739" s="198"/>
      <c r="N739" s="199"/>
      <c r="O739" s="199"/>
      <c r="P739" s="199"/>
      <c r="Q739" s="199"/>
      <c r="R739" s="199"/>
      <c r="S739" s="199"/>
      <c r="T739" s="200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194" t="s">
        <v>154</v>
      </c>
      <c r="AU739" s="194" t="s">
        <v>82</v>
      </c>
      <c r="AV739" s="14" t="s">
        <v>82</v>
      </c>
      <c r="AW739" s="14" t="s">
        <v>33</v>
      </c>
      <c r="AX739" s="14" t="s">
        <v>72</v>
      </c>
      <c r="AY739" s="194" t="s">
        <v>143</v>
      </c>
    </row>
    <row r="740" spans="1:51" s="15" customFormat="1" ht="12">
      <c r="A740" s="15"/>
      <c r="B740" s="201"/>
      <c r="C740" s="15"/>
      <c r="D740" s="186" t="s">
        <v>154</v>
      </c>
      <c r="E740" s="202" t="s">
        <v>3</v>
      </c>
      <c r="F740" s="203" t="s">
        <v>172</v>
      </c>
      <c r="G740" s="15"/>
      <c r="H740" s="204">
        <v>167.04</v>
      </c>
      <c r="I740" s="205"/>
      <c r="J740" s="15"/>
      <c r="K740" s="15"/>
      <c r="L740" s="201"/>
      <c r="M740" s="206"/>
      <c r="N740" s="207"/>
      <c r="O740" s="207"/>
      <c r="P740" s="207"/>
      <c r="Q740" s="207"/>
      <c r="R740" s="207"/>
      <c r="S740" s="207"/>
      <c r="T740" s="208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T740" s="202" t="s">
        <v>154</v>
      </c>
      <c r="AU740" s="202" t="s">
        <v>82</v>
      </c>
      <c r="AV740" s="15" t="s">
        <v>150</v>
      </c>
      <c r="AW740" s="15" t="s">
        <v>33</v>
      </c>
      <c r="AX740" s="15" t="s">
        <v>80</v>
      </c>
      <c r="AY740" s="202" t="s">
        <v>143</v>
      </c>
    </row>
    <row r="741" spans="1:65" s="2" customFormat="1" ht="16.5" customHeight="1">
      <c r="A741" s="39"/>
      <c r="B741" s="166"/>
      <c r="C741" s="217" t="s">
        <v>1115</v>
      </c>
      <c r="D741" s="217" t="s">
        <v>345</v>
      </c>
      <c r="E741" s="218" t="s">
        <v>1116</v>
      </c>
      <c r="F741" s="219" t="s">
        <v>1117</v>
      </c>
      <c r="G741" s="220" t="s">
        <v>148</v>
      </c>
      <c r="H741" s="221">
        <v>167.04</v>
      </c>
      <c r="I741" s="222"/>
      <c r="J741" s="223">
        <f>ROUND(I741*H741,2)</f>
        <v>0</v>
      </c>
      <c r="K741" s="219" t="s">
        <v>149</v>
      </c>
      <c r="L741" s="224"/>
      <c r="M741" s="225" t="s">
        <v>3</v>
      </c>
      <c r="N741" s="226" t="s">
        <v>43</v>
      </c>
      <c r="O741" s="73"/>
      <c r="P741" s="176">
        <f>O741*H741</f>
        <v>0</v>
      </c>
      <c r="Q741" s="176">
        <v>0.03611</v>
      </c>
      <c r="R741" s="176">
        <f>Q741*H741</f>
        <v>6.0318144</v>
      </c>
      <c r="S741" s="176">
        <v>0</v>
      </c>
      <c r="T741" s="177">
        <f>S741*H741</f>
        <v>0</v>
      </c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R741" s="178" t="s">
        <v>385</v>
      </c>
      <c r="AT741" s="178" t="s">
        <v>345</v>
      </c>
      <c r="AU741" s="178" t="s">
        <v>82</v>
      </c>
      <c r="AY741" s="20" t="s">
        <v>143</v>
      </c>
      <c r="BE741" s="179">
        <f>IF(N741="základní",J741,0)</f>
        <v>0</v>
      </c>
      <c r="BF741" s="179">
        <f>IF(N741="snížená",J741,0)</f>
        <v>0</v>
      </c>
      <c r="BG741" s="179">
        <f>IF(N741="zákl. přenesená",J741,0)</f>
        <v>0</v>
      </c>
      <c r="BH741" s="179">
        <f>IF(N741="sníž. přenesená",J741,0)</f>
        <v>0</v>
      </c>
      <c r="BI741" s="179">
        <f>IF(N741="nulová",J741,0)</f>
        <v>0</v>
      </c>
      <c r="BJ741" s="20" t="s">
        <v>80</v>
      </c>
      <c r="BK741" s="179">
        <f>ROUND(I741*H741,2)</f>
        <v>0</v>
      </c>
      <c r="BL741" s="20" t="s">
        <v>253</v>
      </c>
      <c r="BM741" s="178" t="s">
        <v>1118</v>
      </c>
    </row>
    <row r="742" spans="1:65" s="2" customFormat="1" ht="24.15" customHeight="1">
      <c r="A742" s="39"/>
      <c r="B742" s="166"/>
      <c r="C742" s="167" t="s">
        <v>1119</v>
      </c>
      <c r="D742" s="167" t="s">
        <v>145</v>
      </c>
      <c r="E742" s="168" t="s">
        <v>1120</v>
      </c>
      <c r="F742" s="169" t="s">
        <v>1121</v>
      </c>
      <c r="G742" s="170" t="s">
        <v>227</v>
      </c>
      <c r="H742" s="171">
        <v>522.9</v>
      </c>
      <c r="I742" s="172"/>
      <c r="J742" s="173">
        <f>ROUND(I742*H742,2)</f>
        <v>0</v>
      </c>
      <c r="K742" s="169" t="s">
        <v>149</v>
      </c>
      <c r="L742" s="40"/>
      <c r="M742" s="174" t="s">
        <v>3</v>
      </c>
      <c r="N742" s="175" t="s">
        <v>43</v>
      </c>
      <c r="O742" s="73"/>
      <c r="P742" s="176">
        <f>O742*H742</f>
        <v>0</v>
      </c>
      <c r="Q742" s="176">
        <v>0.00028</v>
      </c>
      <c r="R742" s="176">
        <f>Q742*H742</f>
        <v>0.146412</v>
      </c>
      <c r="S742" s="176">
        <v>0</v>
      </c>
      <c r="T742" s="177">
        <f>S742*H742</f>
        <v>0</v>
      </c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R742" s="178" t="s">
        <v>253</v>
      </c>
      <c r="AT742" s="178" t="s">
        <v>145</v>
      </c>
      <c r="AU742" s="178" t="s">
        <v>82</v>
      </c>
      <c r="AY742" s="20" t="s">
        <v>143</v>
      </c>
      <c r="BE742" s="179">
        <f>IF(N742="základní",J742,0)</f>
        <v>0</v>
      </c>
      <c r="BF742" s="179">
        <f>IF(N742="snížená",J742,0)</f>
        <v>0</v>
      </c>
      <c r="BG742" s="179">
        <f>IF(N742="zákl. přenesená",J742,0)</f>
        <v>0</v>
      </c>
      <c r="BH742" s="179">
        <f>IF(N742="sníž. přenesená",J742,0)</f>
        <v>0</v>
      </c>
      <c r="BI742" s="179">
        <f>IF(N742="nulová",J742,0)</f>
        <v>0</v>
      </c>
      <c r="BJ742" s="20" t="s">
        <v>80</v>
      </c>
      <c r="BK742" s="179">
        <f>ROUND(I742*H742,2)</f>
        <v>0</v>
      </c>
      <c r="BL742" s="20" t="s">
        <v>253</v>
      </c>
      <c r="BM742" s="178" t="s">
        <v>1122</v>
      </c>
    </row>
    <row r="743" spans="1:47" s="2" customFormat="1" ht="12">
      <c r="A743" s="39"/>
      <c r="B743" s="40"/>
      <c r="C743" s="39"/>
      <c r="D743" s="180" t="s">
        <v>152</v>
      </c>
      <c r="E743" s="39"/>
      <c r="F743" s="181" t="s">
        <v>1123</v>
      </c>
      <c r="G743" s="39"/>
      <c r="H743" s="39"/>
      <c r="I743" s="182"/>
      <c r="J743" s="39"/>
      <c r="K743" s="39"/>
      <c r="L743" s="40"/>
      <c r="M743" s="183"/>
      <c r="N743" s="184"/>
      <c r="O743" s="73"/>
      <c r="P743" s="73"/>
      <c r="Q743" s="73"/>
      <c r="R743" s="73"/>
      <c r="S743" s="73"/>
      <c r="T743" s="74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T743" s="20" t="s">
        <v>152</v>
      </c>
      <c r="AU743" s="20" t="s">
        <v>82</v>
      </c>
    </row>
    <row r="744" spans="1:51" s="13" customFormat="1" ht="12">
      <c r="A744" s="13"/>
      <c r="B744" s="185"/>
      <c r="C744" s="13"/>
      <c r="D744" s="186" t="s">
        <v>154</v>
      </c>
      <c r="E744" s="187" t="s">
        <v>3</v>
      </c>
      <c r="F744" s="188" t="s">
        <v>1124</v>
      </c>
      <c r="G744" s="13"/>
      <c r="H744" s="187" t="s">
        <v>3</v>
      </c>
      <c r="I744" s="189"/>
      <c r="J744" s="13"/>
      <c r="K744" s="13"/>
      <c r="L744" s="185"/>
      <c r="M744" s="190"/>
      <c r="N744" s="191"/>
      <c r="O744" s="191"/>
      <c r="P744" s="191"/>
      <c r="Q744" s="191"/>
      <c r="R744" s="191"/>
      <c r="S744" s="191"/>
      <c r="T744" s="192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187" t="s">
        <v>154</v>
      </c>
      <c r="AU744" s="187" t="s">
        <v>82</v>
      </c>
      <c r="AV744" s="13" t="s">
        <v>80</v>
      </c>
      <c r="AW744" s="13" t="s">
        <v>33</v>
      </c>
      <c r="AX744" s="13" t="s">
        <v>72</v>
      </c>
      <c r="AY744" s="187" t="s">
        <v>143</v>
      </c>
    </row>
    <row r="745" spans="1:51" s="14" customFormat="1" ht="12">
      <c r="A745" s="14"/>
      <c r="B745" s="193"/>
      <c r="C745" s="14"/>
      <c r="D745" s="186" t="s">
        <v>154</v>
      </c>
      <c r="E745" s="194" t="s">
        <v>3</v>
      </c>
      <c r="F745" s="195" t="s">
        <v>1125</v>
      </c>
      <c r="G745" s="14"/>
      <c r="H745" s="196">
        <v>12</v>
      </c>
      <c r="I745" s="197"/>
      <c r="J745" s="14"/>
      <c r="K745" s="14"/>
      <c r="L745" s="193"/>
      <c r="M745" s="198"/>
      <c r="N745" s="199"/>
      <c r="O745" s="199"/>
      <c r="P745" s="199"/>
      <c r="Q745" s="199"/>
      <c r="R745" s="199"/>
      <c r="S745" s="199"/>
      <c r="T745" s="200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194" t="s">
        <v>154</v>
      </c>
      <c r="AU745" s="194" t="s">
        <v>82</v>
      </c>
      <c r="AV745" s="14" t="s">
        <v>82</v>
      </c>
      <c r="AW745" s="14" t="s">
        <v>33</v>
      </c>
      <c r="AX745" s="14" t="s">
        <v>72</v>
      </c>
      <c r="AY745" s="194" t="s">
        <v>143</v>
      </c>
    </row>
    <row r="746" spans="1:51" s="14" customFormat="1" ht="12">
      <c r="A746" s="14"/>
      <c r="B746" s="193"/>
      <c r="C746" s="14"/>
      <c r="D746" s="186" t="s">
        <v>154</v>
      </c>
      <c r="E746" s="194" t="s">
        <v>3</v>
      </c>
      <c r="F746" s="195" t="s">
        <v>1126</v>
      </c>
      <c r="G746" s="14"/>
      <c r="H746" s="196">
        <v>177.6</v>
      </c>
      <c r="I746" s="197"/>
      <c r="J746" s="14"/>
      <c r="K746" s="14"/>
      <c r="L746" s="193"/>
      <c r="M746" s="198"/>
      <c r="N746" s="199"/>
      <c r="O746" s="199"/>
      <c r="P746" s="199"/>
      <c r="Q746" s="199"/>
      <c r="R746" s="199"/>
      <c r="S746" s="199"/>
      <c r="T746" s="200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194" t="s">
        <v>154</v>
      </c>
      <c r="AU746" s="194" t="s">
        <v>82</v>
      </c>
      <c r="AV746" s="14" t="s">
        <v>82</v>
      </c>
      <c r="AW746" s="14" t="s">
        <v>33</v>
      </c>
      <c r="AX746" s="14" t="s">
        <v>72</v>
      </c>
      <c r="AY746" s="194" t="s">
        <v>143</v>
      </c>
    </row>
    <row r="747" spans="1:51" s="14" customFormat="1" ht="12">
      <c r="A747" s="14"/>
      <c r="B747" s="193"/>
      <c r="C747" s="14"/>
      <c r="D747" s="186" t="s">
        <v>154</v>
      </c>
      <c r="E747" s="194" t="s">
        <v>3</v>
      </c>
      <c r="F747" s="195" t="s">
        <v>315</v>
      </c>
      <c r="G747" s="14"/>
      <c r="H747" s="196">
        <v>52.8</v>
      </c>
      <c r="I747" s="197"/>
      <c r="J747" s="14"/>
      <c r="K747" s="14"/>
      <c r="L747" s="193"/>
      <c r="M747" s="198"/>
      <c r="N747" s="199"/>
      <c r="O747" s="199"/>
      <c r="P747" s="199"/>
      <c r="Q747" s="199"/>
      <c r="R747" s="199"/>
      <c r="S747" s="199"/>
      <c r="T747" s="200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194" t="s">
        <v>154</v>
      </c>
      <c r="AU747" s="194" t="s">
        <v>82</v>
      </c>
      <c r="AV747" s="14" t="s">
        <v>82</v>
      </c>
      <c r="AW747" s="14" t="s">
        <v>33</v>
      </c>
      <c r="AX747" s="14" t="s">
        <v>72</v>
      </c>
      <c r="AY747" s="194" t="s">
        <v>143</v>
      </c>
    </row>
    <row r="748" spans="1:51" s="14" customFormat="1" ht="12">
      <c r="A748" s="14"/>
      <c r="B748" s="193"/>
      <c r="C748" s="14"/>
      <c r="D748" s="186" t="s">
        <v>154</v>
      </c>
      <c r="E748" s="194" t="s">
        <v>3</v>
      </c>
      <c r="F748" s="195" t="s">
        <v>316</v>
      </c>
      <c r="G748" s="14"/>
      <c r="H748" s="196">
        <v>14.4</v>
      </c>
      <c r="I748" s="197"/>
      <c r="J748" s="14"/>
      <c r="K748" s="14"/>
      <c r="L748" s="193"/>
      <c r="M748" s="198"/>
      <c r="N748" s="199"/>
      <c r="O748" s="199"/>
      <c r="P748" s="199"/>
      <c r="Q748" s="199"/>
      <c r="R748" s="199"/>
      <c r="S748" s="199"/>
      <c r="T748" s="200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194" t="s">
        <v>154</v>
      </c>
      <c r="AU748" s="194" t="s">
        <v>82</v>
      </c>
      <c r="AV748" s="14" t="s">
        <v>82</v>
      </c>
      <c r="AW748" s="14" t="s">
        <v>33</v>
      </c>
      <c r="AX748" s="14" t="s">
        <v>72</v>
      </c>
      <c r="AY748" s="194" t="s">
        <v>143</v>
      </c>
    </row>
    <row r="749" spans="1:51" s="14" customFormat="1" ht="12">
      <c r="A749" s="14"/>
      <c r="B749" s="193"/>
      <c r="C749" s="14"/>
      <c r="D749" s="186" t="s">
        <v>154</v>
      </c>
      <c r="E749" s="194" t="s">
        <v>3</v>
      </c>
      <c r="F749" s="195" t="s">
        <v>317</v>
      </c>
      <c r="G749" s="14"/>
      <c r="H749" s="196">
        <v>240</v>
      </c>
      <c r="I749" s="197"/>
      <c r="J749" s="14"/>
      <c r="K749" s="14"/>
      <c r="L749" s="193"/>
      <c r="M749" s="198"/>
      <c r="N749" s="199"/>
      <c r="O749" s="199"/>
      <c r="P749" s="199"/>
      <c r="Q749" s="199"/>
      <c r="R749" s="199"/>
      <c r="S749" s="199"/>
      <c r="T749" s="200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194" t="s">
        <v>154</v>
      </c>
      <c r="AU749" s="194" t="s">
        <v>82</v>
      </c>
      <c r="AV749" s="14" t="s">
        <v>82</v>
      </c>
      <c r="AW749" s="14" t="s">
        <v>33</v>
      </c>
      <c r="AX749" s="14" t="s">
        <v>72</v>
      </c>
      <c r="AY749" s="194" t="s">
        <v>143</v>
      </c>
    </row>
    <row r="750" spans="1:51" s="14" customFormat="1" ht="12">
      <c r="A750" s="14"/>
      <c r="B750" s="193"/>
      <c r="C750" s="14"/>
      <c r="D750" s="186" t="s">
        <v>154</v>
      </c>
      <c r="E750" s="194" t="s">
        <v>3</v>
      </c>
      <c r="F750" s="195" t="s">
        <v>442</v>
      </c>
      <c r="G750" s="14"/>
      <c r="H750" s="196">
        <v>18.6</v>
      </c>
      <c r="I750" s="197"/>
      <c r="J750" s="14"/>
      <c r="K750" s="14"/>
      <c r="L750" s="193"/>
      <c r="M750" s="198"/>
      <c r="N750" s="199"/>
      <c r="O750" s="199"/>
      <c r="P750" s="199"/>
      <c r="Q750" s="199"/>
      <c r="R750" s="199"/>
      <c r="S750" s="199"/>
      <c r="T750" s="200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194" t="s">
        <v>154</v>
      </c>
      <c r="AU750" s="194" t="s">
        <v>82</v>
      </c>
      <c r="AV750" s="14" t="s">
        <v>82</v>
      </c>
      <c r="AW750" s="14" t="s">
        <v>33</v>
      </c>
      <c r="AX750" s="14" t="s">
        <v>72</v>
      </c>
      <c r="AY750" s="194" t="s">
        <v>143</v>
      </c>
    </row>
    <row r="751" spans="1:51" s="14" customFormat="1" ht="12">
      <c r="A751" s="14"/>
      <c r="B751" s="193"/>
      <c r="C751" s="14"/>
      <c r="D751" s="186" t="s">
        <v>154</v>
      </c>
      <c r="E751" s="194" t="s">
        <v>3</v>
      </c>
      <c r="F751" s="195" t="s">
        <v>443</v>
      </c>
      <c r="G751" s="14"/>
      <c r="H751" s="196">
        <v>7.5</v>
      </c>
      <c r="I751" s="197"/>
      <c r="J751" s="14"/>
      <c r="K751" s="14"/>
      <c r="L751" s="193"/>
      <c r="M751" s="198"/>
      <c r="N751" s="199"/>
      <c r="O751" s="199"/>
      <c r="P751" s="199"/>
      <c r="Q751" s="199"/>
      <c r="R751" s="199"/>
      <c r="S751" s="199"/>
      <c r="T751" s="200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194" t="s">
        <v>154</v>
      </c>
      <c r="AU751" s="194" t="s">
        <v>82</v>
      </c>
      <c r="AV751" s="14" t="s">
        <v>82</v>
      </c>
      <c r="AW751" s="14" t="s">
        <v>33</v>
      </c>
      <c r="AX751" s="14" t="s">
        <v>72</v>
      </c>
      <c r="AY751" s="194" t="s">
        <v>143</v>
      </c>
    </row>
    <row r="752" spans="1:51" s="15" customFormat="1" ht="12">
      <c r="A752" s="15"/>
      <c r="B752" s="201"/>
      <c r="C752" s="15"/>
      <c r="D752" s="186" t="s">
        <v>154</v>
      </c>
      <c r="E752" s="202" t="s">
        <v>3</v>
      </c>
      <c r="F752" s="203" t="s">
        <v>172</v>
      </c>
      <c r="G752" s="15"/>
      <c r="H752" s="204">
        <v>522.9</v>
      </c>
      <c r="I752" s="205"/>
      <c r="J752" s="15"/>
      <c r="K752" s="15"/>
      <c r="L752" s="201"/>
      <c r="M752" s="206"/>
      <c r="N752" s="207"/>
      <c r="O752" s="207"/>
      <c r="P752" s="207"/>
      <c r="Q752" s="207"/>
      <c r="R752" s="207"/>
      <c r="S752" s="207"/>
      <c r="T752" s="208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T752" s="202" t="s">
        <v>154</v>
      </c>
      <c r="AU752" s="202" t="s">
        <v>82</v>
      </c>
      <c r="AV752" s="15" t="s">
        <v>150</v>
      </c>
      <c r="AW752" s="15" t="s">
        <v>33</v>
      </c>
      <c r="AX752" s="15" t="s">
        <v>80</v>
      </c>
      <c r="AY752" s="202" t="s">
        <v>143</v>
      </c>
    </row>
    <row r="753" spans="1:65" s="2" customFormat="1" ht="24.15" customHeight="1">
      <c r="A753" s="39"/>
      <c r="B753" s="166"/>
      <c r="C753" s="167" t="s">
        <v>1127</v>
      </c>
      <c r="D753" s="167" t="s">
        <v>145</v>
      </c>
      <c r="E753" s="168" t="s">
        <v>1128</v>
      </c>
      <c r="F753" s="169" t="s">
        <v>1129</v>
      </c>
      <c r="G753" s="170" t="s">
        <v>204</v>
      </c>
      <c r="H753" s="171">
        <v>1</v>
      </c>
      <c r="I753" s="172"/>
      <c r="J753" s="173">
        <f>ROUND(I753*H753,2)</f>
        <v>0</v>
      </c>
      <c r="K753" s="169" t="s">
        <v>149</v>
      </c>
      <c r="L753" s="40"/>
      <c r="M753" s="174" t="s">
        <v>3</v>
      </c>
      <c r="N753" s="175" t="s">
        <v>43</v>
      </c>
      <c r="O753" s="73"/>
      <c r="P753" s="176">
        <f>O753*H753</f>
        <v>0</v>
      </c>
      <c r="Q753" s="176">
        <v>0</v>
      </c>
      <c r="R753" s="176">
        <f>Q753*H753</f>
        <v>0</v>
      </c>
      <c r="S753" s="176">
        <v>0</v>
      </c>
      <c r="T753" s="177">
        <f>S753*H753</f>
        <v>0</v>
      </c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R753" s="178" t="s">
        <v>253</v>
      </c>
      <c r="AT753" s="178" t="s">
        <v>145</v>
      </c>
      <c r="AU753" s="178" t="s">
        <v>82</v>
      </c>
      <c r="AY753" s="20" t="s">
        <v>143</v>
      </c>
      <c r="BE753" s="179">
        <f>IF(N753="základní",J753,0)</f>
        <v>0</v>
      </c>
      <c r="BF753" s="179">
        <f>IF(N753="snížená",J753,0)</f>
        <v>0</v>
      </c>
      <c r="BG753" s="179">
        <f>IF(N753="zákl. přenesená",J753,0)</f>
        <v>0</v>
      </c>
      <c r="BH753" s="179">
        <f>IF(N753="sníž. přenesená",J753,0)</f>
        <v>0</v>
      </c>
      <c r="BI753" s="179">
        <f>IF(N753="nulová",J753,0)</f>
        <v>0</v>
      </c>
      <c r="BJ753" s="20" t="s">
        <v>80</v>
      </c>
      <c r="BK753" s="179">
        <f>ROUND(I753*H753,2)</f>
        <v>0</v>
      </c>
      <c r="BL753" s="20" t="s">
        <v>253</v>
      </c>
      <c r="BM753" s="178" t="s">
        <v>1130</v>
      </c>
    </row>
    <row r="754" spans="1:47" s="2" customFormat="1" ht="12">
      <c r="A754" s="39"/>
      <c r="B754" s="40"/>
      <c r="C754" s="39"/>
      <c r="D754" s="180" t="s">
        <v>152</v>
      </c>
      <c r="E754" s="39"/>
      <c r="F754" s="181" t="s">
        <v>1131</v>
      </c>
      <c r="G754" s="39"/>
      <c r="H754" s="39"/>
      <c r="I754" s="182"/>
      <c r="J754" s="39"/>
      <c r="K754" s="39"/>
      <c r="L754" s="40"/>
      <c r="M754" s="183"/>
      <c r="N754" s="184"/>
      <c r="O754" s="73"/>
      <c r="P754" s="73"/>
      <c r="Q754" s="73"/>
      <c r="R754" s="73"/>
      <c r="S754" s="73"/>
      <c r="T754" s="74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T754" s="20" t="s">
        <v>152</v>
      </c>
      <c r="AU754" s="20" t="s">
        <v>82</v>
      </c>
    </row>
    <row r="755" spans="1:65" s="2" customFormat="1" ht="16.5" customHeight="1">
      <c r="A755" s="39"/>
      <c r="B755" s="166"/>
      <c r="C755" s="217" t="s">
        <v>1132</v>
      </c>
      <c r="D755" s="217" t="s">
        <v>345</v>
      </c>
      <c r="E755" s="218" t="s">
        <v>1133</v>
      </c>
      <c r="F755" s="219" t="s">
        <v>1134</v>
      </c>
      <c r="G755" s="220" t="s">
        <v>721</v>
      </c>
      <c r="H755" s="221">
        <v>1</v>
      </c>
      <c r="I755" s="222"/>
      <c r="J755" s="223">
        <f>ROUND(I755*H755,2)</f>
        <v>0</v>
      </c>
      <c r="K755" s="219" t="s">
        <v>3</v>
      </c>
      <c r="L755" s="224"/>
      <c r="M755" s="225" t="s">
        <v>3</v>
      </c>
      <c r="N755" s="226" t="s">
        <v>43</v>
      </c>
      <c r="O755" s="73"/>
      <c r="P755" s="176">
        <f>O755*H755</f>
        <v>0</v>
      </c>
      <c r="Q755" s="176">
        <v>0</v>
      </c>
      <c r="R755" s="176">
        <f>Q755*H755</f>
        <v>0</v>
      </c>
      <c r="S755" s="176">
        <v>0</v>
      </c>
      <c r="T755" s="177">
        <f>S755*H755</f>
        <v>0</v>
      </c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R755" s="178" t="s">
        <v>385</v>
      </c>
      <c r="AT755" s="178" t="s">
        <v>345</v>
      </c>
      <c r="AU755" s="178" t="s">
        <v>82</v>
      </c>
      <c r="AY755" s="20" t="s">
        <v>143</v>
      </c>
      <c r="BE755" s="179">
        <f>IF(N755="základní",J755,0)</f>
        <v>0</v>
      </c>
      <c r="BF755" s="179">
        <f>IF(N755="snížená",J755,0)</f>
        <v>0</v>
      </c>
      <c r="BG755" s="179">
        <f>IF(N755="zákl. přenesená",J755,0)</f>
        <v>0</v>
      </c>
      <c r="BH755" s="179">
        <f>IF(N755="sníž. přenesená",J755,0)</f>
        <v>0</v>
      </c>
      <c r="BI755" s="179">
        <f>IF(N755="nulová",J755,0)</f>
        <v>0</v>
      </c>
      <c r="BJ755" s="20" t="s">
        <v>80</v>
      </c>
      <c r="BK755" s="179">
        <f>ROUND(I755*H755,2)</f>
        <v>0</v>
      </c>
      <c r="BL755" s="20" t="s">
        <v>253</v>
      </c>
      <c r="BM755" s="178" t="s">
        <v>1135</v>
      </c>
    </row>
    <row r="756" spans="1:51" s="14" customFormat="1" ht="12">
      <c r="A756" s="14"/>
      <c r="B756" s="193"/>
      <c r="C756" s="14"/>
      <c r="D756" s="186" t="s">
        <v>154</v>
      </c>
      <c r="E756" s="194" t="s">
        <v>3</v>
      </c>
      <c r="F756" s="195" t="s">
        <v>1136</v>
      </c>
      <c r="G756" s="14"/>
      <c r="H756" s="196">
        <v>1</v>
      </c>
      <c r="I756" s="197"/>
      <c r="J756" s="14"/>
      <c r="K756" s="14"/>
      <c r="L756" s="193"/>
      <c r="M756" s="198"/>
      <c r="N756" s="199"/>
      <c r="O756" s="199"/>
      <c r="P756" s="199"/>
      <c r="Q756" s="199"/>
      <c r="R756" s="199"/>
      <c r="S756" s="199"/>
      <c r="T756" s="200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194" t="s">
        <v>154</v>
      </c>
      <c r="AU756" s="194" t="s">
        <v>82</v>
      </c>
      <c r="AV756" s="14" t="s">
        <v>82</v>
      </c>
      <c r="AW756" s="14" t="s">
        <v>33</v>
      </c>
      <c r="AX756" s="14" t="s">
        <v>80</v>
      </c>
      <c r="AY756" s="194" t="s">
        <v>143</v>
      </c>
    </row>
    <row r="757" spans="1:65" s="2" customFormat="1" ht="16.5" customHeight="1">
      <c r="A757" s="39"/>
      <c r="B757" s="166"/>
      <c r="C757" s="167" t="s">
        <v>1137</v>
      </c>
      <c r="D757" s="167" t="s">
        <v>145</v>
      </c>
      <c r="E757" s="168" t="s">
        <v>1138</v>
      </c>
      <c r="F757" s="169" t="s">
        <v>1139</v>
      </c>
      <c r="G757" s="170" t="s">
        <v>204</v>
      </c>
      <c r="H757" s="171">
        <v>1</v>
      </c>
      <c r="I757" s="172"/>
      <c r="J757" s="173">
        <f>ROUND(I757*H757,2)</f>
        <v>0</v>
      </c>
      <c r="K757" s="169" t="s">
        <v>149</v>
      </c>
      <c r="L757" s="40"/>
      <c r="M757" s="174" t="s">
        <v>3</v>
      </c>
      <c r="N757" s="175" t="s">
        <v>43</v>
      </c>
      <c r="O757" s="73"/>
      <c r="P757" s="176">
        <f>O757*H757</f>
        <v>0</v>
      </c>
      <c r="Q757" s="176">
        <v>0</v>
      </c>
      <c r="R757" s="176">
        <f>Q757*H757</f>
        <v>0</v>
      </c>
      <c r="S757" s="176">
        <v>0</v>
      </c>
      <c r="T757" s="177">
        <f>S757*H757</f>
        <v>0</v>
      </c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R757" s="178" t="s">
        <v>253</v>
      </c>
      <c r="AT757" s="178" t="s">
        <v>145</v>
      </c>
      <c r="AU757" s="178" t="s">
        <v>82</v>
      </c>
      <c r="AY757" s="20" t="s">
        <v>143</v>
      </c>
      <c r="BE757" s="179">
        <f>IF(N757="základní",J757,0)</f>
        <v>0</v>
      </c>
      <c r="BF757" s="179">
        <f>IF(N757="snížená",J757,0)</f>
        <v>0</v>
      </c>
      <c r="BG757" s="179">
        <f>IF(N757="zákl. přenesená",J757,0)</f>
        <v>0</v>
      </c>
      <c r="BH757" s="179">
        <f>IF(N757="sníž. přenesená",J757,0)</f>
        <v>0</v>
      </c>
      <c r="BI757" s="179">
        <f>IF(N757="nulová",J757,0)</f>
        <v>0</v>
      </c>
      <c r="BJ757" s="20" t="s">
        <v>80</v>
      </c>
      <c r="BK757" s="179">
        <f>ROUND(I757*H757,2)</f>
        <v>0</v>
      </c>
      <c r="BL757" s="20" t="s">
        <v>253</v>
      </c>
      <c r="BM757" s="178" t="s">
        <v>1140</v>
      </c>
    </row>
    <row r="758" spans="1:47" s="2" customFormat="1" ht="12">
      <c r="A758" s="39"/>
      <c r="B758" s="40"/>
      <c r="C758" s="39"/>
      <c r="D758" s="180" t="s">
        <v>152</v>
      </c>
      <c r="E758" s="39"/>
      <c r="F758" s="181" t="s">
        <v>1141</v>
      </c>
      <c r="G758" s="39"/>
      <c r="H758" s="39"/>
      <c r="I758" s="182"/>
      <c r="J758" s="39"/>
      <c r="K758" s="39"/>
      <c r="L758" s="40"/>
      <c r="M758" s="183"/>
      <c r="N758" s="184"/>
      <c r="O758" s="73"/>
      <c r="P758" s="73"/>
      <c r="Q758" s="73"/>
      <c r="R758" s="73"/>
      <c r="S758" s="73"/>
      <c r="T758" s="74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T758" s="20" t="s">
        <v>152</v>
      </c>
      <c r="AU758" s="20" t="s">
        <v>82</v>
      </c>
    </row>
    <row r="759" spans="1:65" s="2" customFormat="1" ht="16.5" customHeight="1">
      <c r="A759" s="39"/>
      <c r="B759" s="166"/>
      <c r="C759" s="217" t="s">
        <v>1142</v>
      </c>
      <c r="D759" s="217" t="s">
        <v>345</v>
      </c>
      <c r="E759" s="218" t="s">
        <v>1143</v>
      </c>
      <c r="F759" s="219" t="s">
        <v>1144</v>
      </c>
      <c r="G759" s="220" t="s">
        <v>204</v>
      </c>
      <c r="H759" s="221">
        <v>1</v>
      </c>
      <c r="I759" s="222"/>
      <c r="J759" s="223">
        <f>ROUND(I759*H759,2)</f>
        <v>0</v>
      </c>
      <c r="K759" s="219" t="s">
        <v>149</v>
      </c>
      <c r="L759" s="224"/>
      <c r="M759" s="225" t="s">
        <v>3</v>
      </c>
      <c r="N759" s="226" t="s">
        <v>43</v>
      </c>
      <c r="O759" s="73"/>
      <c r="P759" s="176">
        <f>O759*H759</f>
        <v>0</v>
      </c>
      <c r="Q759" s="176">
        <v>0.0047</v>
      </c>
      <c r="R759" s="176">
        <f>Q759*H759</f>
        <v>0.0047</v>
      </c>
      <c r="S759" s="176">
        <v>0</v>
      </c>
      <c r="T759" s="177">
        <f>S759*H759</f>
        <v>0</v>
      </c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R759" s="178" t="s">
        <v>385</v>
      </c>
      <c r="AT759" s="178" t="s">
        <v>345</v>
      </c>
      <c r="AU759" s="178" t="s">
        <v>82</v>
      </c>
      <c r="AY759" s="20" t="s">
        <v>143</v>
      </c>
      <c r="BE759" s="179">
        <f>IF(N759="základní",J759,0)</f>
        <v>0</v>
      </c>
      <c r="BF759" s="179">
        <f>IF(N759="snížená",J759,0)</f>
        <v>0</v>
      </c>
      <c r="BG759" s="179">
        <f>IF(N759="zákl. přenesená",J759,0)</f>
        <v>0</v>
      </c>
      <c r="BH759" s="179">
        <f>IF(N759="sníž. přenesená",J759,0)</f>
        <v>0</v>
      </c>
      <c r="BI759" s="179">
        <f>IF(N759="nulová",J759,0)</f>
        <v>0</v>
      </c>
      <c r="BJ759" s="20" t="s">
        <v>80</v>
      </c>
      <c r="BK759" s="179">
        <f>ROUND(I759*H759,2)</f>
        <v>0</v>
      </c>
      <c r="BL759" s="20" t="s">
        <v>253</v>
      </c>
      <c r="BM759" s="178" t="s">
        <v>1145</v>
      </c>
    </row>
    <row r="760" spans="1:65" s="2" customFormat="1" ht="16.5" customHeight="1">
      <c r="A760" s="39"/>
      <c r="B760" s="166"/>
      <c r="C760" s="167" t="s">
        <v>1146</v>
      </c>
      <c r="D760" s="167" t="s">
        <v>145</v>
      </c>
      <c r="E760" s="168" t="s">
        <v>1147</v>
      </c>
      <c r="F760" s="169" t="s">
        <v>1148</v>
      </c>
      <c r="G760" s="170" t="s">
        <v>204</v>
      </c>
      <c r="H760" s="171">
        <v>1</v>
      </c>
      <c r="I760" s="172"/>
      <c r="J760" s="173">
        <f>ROUND(I760*H760,2)</f>
        <v>0</v>
      </c>
      <c r="K760" s="169" t="s">
        <v>149</v>
      </c>
      <c r="L760" s="40"/>
      <c r="M760" s="174" t="s">
        <v>3</v>
      </c>
      <c r="N760" s="175" t="s">
        <v>43</v>
      </c>
      <c r="O760" s="73"/>
      <c r="P760" s="176">
        <f>O760*H760</f>
        <v>0</v>
      </c>
      <c r="Q760" s="176">
        <v>0</v>
      </c>
      <c r="R760" s="176">
        <f>Q760*H760</f>
        <v>0</v>
      </c>
      <c r="S760" s="176">
        <v>0</v>
      </c>
      <c r="T760" s="177">
        <f>S760*H760</f>
        <v>0</v>
      </c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R760" s="178" t="s">
        <v>253</v>
      </c>
      <c r="AT760" s="178" t="s">
        <v>145</v>
      </c>
      <c r="AU760" s="178" t="s">
        <v>82</v>
      </c>
      <c r="AY760" s="20" t="s">
        <v>143</v>
      </c>
      <c r="BE760" s="179">
        <f>IF(N760="základní",J760,0)</f>
        <v>0</v>
      </c>
      <c r="BF760" s="179">
        <f>IF(N760="snížená",J760,0)</f>
        <v>0</v>
      </c>
      <c r="BG760" s="179">
        <f>IF(N760="zákl. přenesená",J760,0)</f>
        <v>0</v>
      </c>
      <c r="BH760" s="179">
        <f>IF(N760="sníž. přenesená",J760,0)</f>
        <v>0</v>
      </c>
      <c r="BI760" s="179">
        <f>IF(N760="nulová",J760,0)</f>
        <v>0</v>
      </c>
      <c r="BJ760" s="20" t="s">
        <v>80</v>
      </c>
      <c r="BK760" s="179">
        <f>ROUND(I760*H760,2)</f>
        <v>0</v>
      </c>
      <c r="BL760" s="20" t="s">
        <v>253</v>
      </c>
      <c r="BM760" s="178" t="s">
        <v>1149</v>
      </c>
    </row>
    <row r="761" spans="1:47" s="2" customFormat="1" ht="12">
      <c r="A761" s="39"/>
      <c r="B761" s="40"/>
      <c r="C761" s="39"/>
      <c r="D761" s="180" t="s">
        <v>152</v>
      </c>
      <c r="E761" s="39"/>
      <c r="F761" s="181" t="s">
        <v>1150</v>
      </c>
      <c r="G761" s="39"/>
      <c r="H761" s="39"/>
      <c r="I761" s="182"/>
      <c r="J761" s="39"/>
      <c r="K761" s="39"/>
      <c r="L761" s="40"/>
      <c r="M761" s="183"/>
      <c r="N761" s="184"/>
      <c r="O761" s="73"/>
      <c r="P761" s="73"/>
      <c r="Q761" s="73"/>
      <c r="R761" s="73"/>
      <c r="S761" s="73"/>
      <c r="T761" s="74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T761" s="20" t="s">
        <v>152</v>
      </c>
      <c r="AU761" s="20" t="s">
        <v>82</v>
      </c>
    </row>
    <row r="762" spans="1:51" s="14" customFormat="1" ht="12">
      <c r="A762" s="14"/>
      <c r="B762" s="193"/>
      <c r="C762" s="14"/>
      <c r="D762" s="186" t="s">
        <v>154</v>
      </c>
      <c r="E762" s="194" t="s">
        <v>3</v>
      </c>
      <c r="F762" s="195" t="s">
        <v>1151</v>
      </c>
      <c r="G762" s="14"/>
      <c r="H762" s="196">
        <v>1</v>
      </c>
      <c r="I762" s="197"/>
      <c r="J762" s="14"/>
      <c r="K762" s="14"/>
      <c r="L762" s="193"/>
      <c r="M762" s="198"/>
      <c r="N762" s="199"/>
      <c r="O762" s="199"/>
      <c r="P762" s="199"/>
      <c r="Q762" s="199"/>
      <c r="R762" s="199"/>
      <c r="S762" s="199"/>
      <c r="T762" s="200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194" t="s">
        <v>154</v>
      </c>
      <c r="AU762" s="194" t="s">
        <v>82</v>
      </c>
      <c r="AV762" s="14" t="s">
        <v>82</v>
      </c>
      <c r="AW762" s="14" t="s">
        <v>33</v>
      </c>
      <c r="AX762" s="14" t="s">
        <v>80</v>
      </c>
      <c r="AY762" s="194" t="s">
        <v>143</v>
      </c>
    </row>
    <row r="763" spans="1:65" s="2" customFormat="1" ht="16.5" customHeight="1">
      <c r="A763" s="39"/>
      <c r="B763" s="166"/>
      <c r="C763" s="217" t="s">
        <v>1152</v>
      </c>
      <c r="D763" s="217" t="s">
        <v>345</v>
      </c>
      <c r="E763" s="218" t="s">
        <v>1153</v>
      </c>
      <c r="F763" s="219" t="s">
        <v>1154</v>
      </c>
      <c r="G763" s="220" t="s">
        <v>204</v>
      </c>
      <c r="H763" s="221">
        <v>1</v>
      </c>
      <c r="I763" s="222"/>
      <c r="J763" s="223">
        <f>ROUND(I763*H763,2)</f>
        <v>0</v>
      </c>
      <c r="K763" s="219" t="s">
        <v>149</v>
      </c>
      <c r="L763" s="224"/>
      <c r="M763" s="225" t="s">
        <v>3</v>
      </c>
      <c r="N763" s="226" t="s">
        <v>43</v>
      </c>
      <c r="O763" s="73"/>
      <c r="P763" s="176">
        <f>O763*H763</f>
        <v>0</v>
      </c>
      <c r="Q763" s="176">
        <v>0.0014</v>
      </c>
      <c r="R763" s="176">
        <f>Q763*H763</f>
        <v>0.0014</v>
      </c>
      <c r="S763" s="176">
        <v>0</v>
      </c>
      <c r="T763" s="177">
        <f>S763*H763</f>
        <v>0</v>
      </c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R763" s="178" t="s">
        <v>385</v>
      </c>
      <c r="AT763" s="178" t="s">
        <v>345</v>
      </c>
      <c r="AU763" s="178" t="s">
        <v>82</v>
      </c>
      <c r="AY763" s="20" t="s">
        <v>143</v>
      </c>
      <c r="BE763" s="179">
        <f>IF(N763="základní",J763,0)</f>
        <v>0</v>
      </c>
      <c r="BF763" s="179">
        <f>IF(N763="snížená",J763,0)</f>
        <v>0</v>
      </c>
      <c r="BG763" s="179">
        <f>IF(N763="zákl. přenesená",J763,0)</f>
        <v>0</v>
      </c>
      <c r="BH763" s="179">
        <f>IF(N763="sníž. přenesená",J763,0)</f>
        <v>0</v>
      </c>
      <c r="BI763" s="179">
        <f>IF(N763="nulová",J763,0)</f>
        <v>0</v>
      </c>
      <c r="BJ763" s="20" t="s">
        <v>80</v>
      </c>
      <c r="BK763" s="179">
        <f>ROUND(I763*H763,2)</f>
        <v>0</v>
      </c>
      <c r="BL763" s="20" t="s">
        <v>253</v>
      </c>
      <c r="BM763" s="178" t="s">
        <v>1155</v>
      </c>
    </row>
    <row r="764" spans="1:65" s="2" customFormat="1" ht="24.15" customHeight="1">
      <c r="A764" s="39"/>
      <c r="B764" s="166"/>
      <c r="C764" s="167" t="s">
        <v>1156</v>
      </c>
      <c r="D764" s="167" t="s">
        <v>145</v>
      </c>
      <c r="E764" s="168" t="s">
        <v>1157</v>
      </c>
      <c r="F764" s="169" t="s">
        <v>1158</v>
      </c>
      <c r="G764" s="170" t="s">
        <v>204</v>
      </c>
      <c r="H764" s="171">
        <v>7.6</v>
      </c>
      <c r="I764" s="172"/>
      <c r="J764" s="173">
        <f>ROUND(I764*H764,2)</f>
        <v>0</v>
      </c>
      <c r="K764" s="169" t="s">
        <v>149</v>
      </c>
      <c r="L764" s="40"/>
      <c r="M764" s="174" t="s">
        <v>3</v>
      </c>
      <c r="N764" s="175" t="s">
        <v>43</v>
      </c>
      <c r="O764" s="73"/>
      <c r="P764" s="176">
        <f>O764*H764</f>
        <v>0</v>
      </c>
      <c r="Q764" s="176">
        <v>0</v>
      </c>
      <c r="R764" s="176">
        <f>Q764*H764</f>
        <v>0</v>
      </c>
      <c r="S764" s="176">
        <v>0</v>
      </c>
      <c r="T764" s="177">
        <f>S764*H764</f>
        <v>0</v>
      </c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R764" s="178" t="s">
        <v>253</v>
      </c>
      <c r="AT764" s="178" t="s">
        <v>145</v>
      </c>
      <c r="AU764" s="178" t="s">
        <v>82</v>
      </c>
      <c r="AY764" s="20" t="s">
        <v>143</v>
      </c>
      <c r="BE764" s="179">
        <f>IF(N764="základní",J764,0)</f>
        <v>0</v>
      </c>
      <c r="BF764" s="179">
        <f>IF(N764="snížená",J764,0)</f>
        <v>0</v>
      </c>
      <c r="BG764" s="179">
        <f>IF(N764="zákl. přenesená",J764,0)</f>
        <v>0</v>
      </c>
      <c r="BH764" s="179">
        <f>IF(N764="sníž. přenesená",J764,0)</f>
        <v>0</v>
      </c>
      <c r="BI764" s="179">
        <f>IF(N764="nulová",J764,0)</f>
        <v>0</v>
      </c>
      <c r="BJ764" s="20" t="s">
        <v>80</v>
      </c>
      <c r="BK764" s="179">
        <f>ROUND(I764*H764,2)</f>
        <v>0</v>
      </c>
      <c r="BL764" s="20" t="s">
        <v>253</v>
      </c>
      <c r="BM764" s="178" t="s">
        <v>1159</v>
      </c>
    </row>
    <row r="765" spans="1:47" s="2" customFormat="1" ht="12">
      <c r="A765" s="39"/>
      <c r="B765" s="40"/>
      <c r="C765" s="39"/>
      <c r="D765" s="180" t="s">
        <v>152</v>
      </c>
      <c r="E765" s="39"/>
      <c r="F765" s="181" t="s">
        <v>1160</v>
      </c>
      <c r="G765" s="39"/>
      <c r="H765" s="39"/>
      <c r="I765" s="182"/>
      <c r="J765" s="39"/>
      <c r="K765" s="39"/>
      <c r="L765" s="40"/>
      <c r="M765" s="183"/>
      <c r="N765" s="184"/>
      <c r="O765" s="73"/>
      <c r="P765" s="73"/>
      <c r="Q765" s="73"/>
      <c r="R765" s="73"/>
      <c r="S765" s="73"/>
      <c r="T765" s="74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T765" s="20" t="s">
        <v>152</v>
      </c>
      <c r="AU765" s="20" t="s">
        <v>82</v>
      </c>
    </row>
    <row r="766" spans="1:51" s="14" customFormat="1" ht="12">
      <c r="A766" s="14"/>
      <c r="B766" s="193"/>
      <c r="C766" s="14"/>
      <c r="D766" s="186" t="s">
        <v>154</v>
      </c>
      <c r="E766" s="194" t="s">
        <v>3</v>
      </c>
      <c r="F766" s="195" t="s">
        <v>1161</v>
      </c>
      <c r="G766" s="14"/>
      <c r="H766" s="196">
        <v>5.7</v>
      </c>
      <c r="I766" s="197"/>
      <c r="J766" s="14"/>
      <c r="K766" s="14"/>
      <c r="L766" s="193"/>
      <c r="M766" s="198"/>
      <c r="N766" s="199"/>
      <c r="O766" s="199"/>
      <c r="P766" s="199"/>
      <c r="Q766" s="199"/>
      <c r="R766" s="199"/>
      <c r="S766" s="199"/>
      <c r="T766" s="200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194" t="s">
        <v>154</v>
      </c>
      <c r="AU766" s="194" t="s">
        <v>82</v>
      </c>
      <c r="AV766" s="14" t="s">
        <v>82</v>
      </c>
      <c r="AW766" s="14" t="s">
        <v>33</v>
      </c>
      <c r="AX766" s="14" t="s">
        <v>72</v>
      </c>
      <c r="AY766" s="194" t="s">
        <v>143</v>
      </c>
    </row>
    <row r="767" spans="1:51" s="14" customFormat="1" ht="12">
      <c r="A767" s="14"/>
      <c r="B767" s="193"/>
      <c r="C767" s="14"/>
      <c r="D767" s="186" t="s">
        <v>154</v>
      </c>
      <c r="E767" s="194" t="s">
        <v>3</v>
      </c>
      <c r="F767" s="195" t="s">
        <v>1162</v>
      </c>
      <c r="G767" s="14"/>
      <c r="H767" s="196">
        <v>1.9</v>
      </c>
      <c r="I767" s="197"/>
      <c r="J767" s="14"/>
      <c r="K767" s="14"/>
      <c r="L767" s="193"/>
      <c r="M767" s="198"/>
      <c r="N767" s="199"/>
      <c r="O767" s="199"/>
      <c r="P767" s="199"/>
      <c r="Q767" s="199"/>
      <c r="R767" s="199"/>
      <c r="S767" s="199"/>
      <c r="T767" s="200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194" t="s">
        <v>154</v>
      </c>
      <c r="AU767" s="194" t="s">
        <v>82</v>
      </c>
      <c r="AV767" s="14" t="s">
        <v>82</v>
      </c>
      <c r="AW767" s="14" t="s">
        <v>33</v>
      </c>
      <c r="AX767" s="14" t="s">
        <v>72</v>
      </c>
      <c r="AY767" s="194" t="s">
        <v>143</v>
      </c>
    </row>
    <row r="768" spans="1:51" s="15" customFormat="1" ht="12">
      <c r="A768" s="15"/>
      <c r="B768" s="201"/>
      <c r="C768" s="15"/>
      <c r="D768" s="186" t="s">
        <v>154</v>
      </c>
      <c r="E768" s="202" t="s">
        <v>3</v>
      </c>
      <c r="F768" s="203" t="s">
        <v>172</v>
      </c>
      <c r="G768" s="15"/>
      <c r="H768" s="204">
        <v>7.6</v>
      </c>
      <c r="I768" s="205"/>
      <c r="J768" s="15"/>
      <c r="K768" s="15"/>
      <c r="L768" s="201"/>
      <c r="M768" s="206"/>
      <c r="N768" s="207"/>
      <c r="O768" s="207"/>
      <c r="P768" s="207"/>
      <c r="Q768" s="207"/>
      <c r="R768" s="207"/>
      <c r="S768" s="207"/>
      <c r="T768" s="208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T768" s="202" t="s">
        <v>154</v>
      </c>
      <c r="AU768" s="202" t="s">
        <v>82</v>
      </c>
      <c r="AV768" s="15" t="s">
        <v>150</v>
      </c>
      <c r="AW768" s="15" t="s">
        <v>33</v>
      </c>
      <c r="AX768" s="15" t="s">
        <v>80</v>
      </c>
      <c r="AY768" s="202" t="s">
        <v>143</v>
      </c>
    </row>
    <row r="769" spans="1:65" s="2" customFormat="1" ht="24.15" customHeight="1">
      <c r="A769" s="39"/>
      <c r="B769" s="166"/>
      <c r="C769" s="167" t="s">
        <v>1163</v>
      </c>
      <c r="D769" s="167" t="s">
        <v>145</v>
      </c>
      <c r="E769" s="168" t="s">
        <v>1164</v>
      </c>
      <c r="F769" s="169" t="s">
        <v>1165</v>
      </c>
      <c r="G769" s="170" t="s">
        <v>204</v>
      </c>
      <c r="H769" s="171">
        <v>2.5</v>
      </c>
      <c r="I769" s="172"/>
      <c r="J769" s="173">
        <f>ROUND(I769*H769,2)</f>
        <v>0</v>
      </c>
      <c r="K769" s="169" t="s">
        <v>149</v>
      </c>
      <c r="L769" s="40"/>
      <c r="M769" s="174" t="s">
        <v>3</v>
      </c>
      <c r="N769" s="175" t="s">
        <v>43</v>
      </c>
      <c r="O769" s="73"/>
      <c r="P769" s="176">
        <f>O769*H769</f>
        <v>0</v>
      </c>
      <c r="Q769" s="176">
        <v>0</v>
      </c>
      <c r="R769" s="176">
        <f>Q769*H769</f>
        <v>0</v>
      </c>
      <c r="S769" s="176">
        <v>0</v>
      </c>
      <c r="T769" s="177">
        <f>S769*H769</f>
        <v>0</v>
      </c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R769" s="178" t="s">
        <v>253</v>
      </c>
      <c r="AT769" s="178" t="s">
        <v>145</v>
      </c>
      <c r="AU769" s="178" t="s">
        <v>82</v>
      </c>
      <c r="AY769" s="20" t="s">
        <v>143</v>
      </c>
      <c r="BE769" s="179">
        <f>IF(N769="základní",J769,0)</f>
        <v>0</v>
      </c>
      <c r="BF769" s="179">
        <f>IF(N769="snížená",J769,0)</f>
        <v>0</v>
      </c>
      <c r="BG769" s="179">
        <f>IF(N769="zákl. přenesená",J769,0)</f>
        <v>0</v>
      </c>
      <c r="BH769" s="179">
        <f>IF(N769="sníž. přenesená",J769,0)</f>
        <v>0</v>
      </c>
      <c r="BI769" s="179">
        <f>IF(N769="nulová",J769,0)</f>
        <v>0</v>
      </c>
      <c r="BJ769" s="20" t="s">
        <v>80</v>
      </c>
      <c r="BK769" s="179">
        <f>ROUND(I769*H769,2)</f>
        <v>0</v>
      </c>
      <c r="BL769" s="20" t="s">
        <v>253</v>
      </c>
      <c r="BM769" s="178" t="s">
        <v>1166</v>
      </c>
    </row>
    <row r="770" spans="1:47" s="2" customFormat="1" ht="12">
      <c r="A770" s="39"/>
      <c r="B770" s="40"/>
      <c r="C770" s="39"/>
      <c r="D770" s="180" t="s">
        <v>152</v>
      </c>
      <c r="E770" s="39"/>
      <c r="F770" s="181" t="s">
        <v>1167</v>
      </c>
      <c r="G770" s="39"/>
      <c r="H770" s="39"/>
      <c r="I770" s="182"/>
      <c r="J770" s="39"/>
      <c r="K770" s="39"/>
      <c r="L770" s="40"/>
      <c r="M770" s="183"/>
      <c r="N770" s="184"/>
      <c r="O770" s="73"/>
      <c r="P770" s="73"/>
      <c r="Q770" s="73"/>
      <c r="R770" s="73"/>
      <c r="S770" s="73"/>
      <c r="T770" s="74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T770" s="20" t="s">
        <v>152</v>
      </c>
      <c r="AU770" s="20" t="s">
        <v>82</v>
      </c>
    </row>
    <row r="771" spans="1:51" s="14" customFormat="1" ht="12">
      <c r="A771" s="14"/>
      <c r="B771" s="193"/>
      <c r="C771" s="14"/>
      <c r="D771" s="186" t="s">
        <v>154</v>
      </c>
      <c r="E771" s="194" t="s">
        <v>3</v>
      </c>
      <c r="F771" s="195" t="s">
        <v>1168</v>
      </c>
      <c r="G771" s="14"/>
      <c r="H771" s="196">
        <v>2.5</v>
      </c>
      <c r="I771" s="197"/>
      <c r="J771" s="14"/>
      <c r="K771" s="14"/>
      <c r="L771" s="193"/>
      <c r="M771" s="198"/>
      <c r="N771" s="199"/>
      <c r="O771" s="199"/>
      <c r="P771" s="199"/>
      <c r="Q771" s="199"/>
      <c r="R771" s="199"/>
      <c r="S771" s="199"/>
      <c r="T771" s="200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194" t="s">
        <v>154</v>
      </c>
      <c r="AU771" s="194" t="s">
        <v>82</v>
      </c>
      <c r="AV771" s="14" t="s">
        <v>82</v>
      </c>
      <c r="AW771" s="14" t="s">
        <v>33</v>
      </c>
      <c r="AX771" s="14" t="s">
        <v>80</v>
      </c>
      <c r="AY771" s="194" t="s">
        <v>143</v>
      </c>
    </row>
    <row r="772" spans="1:65" s="2" customFormat="1" ht="24.15" customHeight="1">
      <c r="A772" s="39"/>
      <c r="B772" s="166"/>
      <c r="C772" s="167" t="s">
        <v>1169</v>
      </c>
      <c r="D772" s="167" t="s">
        <v>145</v>
      </c>
      <c r="E772" s="168" t="s">
        <v>1170</v>
      </c>
      <c r="F772" s="169" t="s">
        <v>1171</v>
      </c>
      <c r="G772" s="170" t="s">
        <v>204</v>
      </c>
      <c r="H772" s="171">
        <v>102.4</v>
      </c>
      <c r="I772" s="172"/>
      <c r="J772" s="173">
        <f>ROUND(I772*H772,2)</f>
        <v>0</v>
      </c>
      <c r="K772" s="169" t="s">
        <v>149</v>
      </c>
      <c r="L772" s="40"/>
      <c r="M772" s="174" t="s">
        <v>3</v>
      </c>
      <c r="N772" s="175" t="s">
        <v>43</v>
      </c>
      <c r="O772" s="73"/>
      <c r="P772" s="176">
        <f>O772*H772</f>
        <v>0</v>
      </c>
      <c r="Q772" s="176">
        <v>0</v>
      </c>
      <c r="R772" s="176">
        <f>Q772*H772</f>
        <v>0</v>
      </c>
      <c r="S772" s="176">
        <v>0</v>
      </c>
      <c r="T772" s="177">
        <f>S772*H772</f>
        <v>0</v>
      </c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R772" s="178" t="s">
        <v>253</v>
      </c>
      <c r="AT772" s="178" t="s">
        <v>145</v>
      </c>
      <c r="AU772" s="178" t="s">
        <v>82</v>
      </c>
      <c r="AY772" s="20" t="s">
        <v>143</v>
      </c>
      <c r="BE772" s="179">
        <f>IF(N772="základní",J772,0)</f>
        <v>0</v>
      </c>
      <c r="BF772" s="179">
        <f>IF(N772="snížená",J772,0)</f>
        <v>0</v>
      </c>
      <c r="BG772" s="179">
        <f>IF(N772="zákl. přenesená",J772,0)</f>
        <v>0</v>
      </c>
      <c r="BH772" s="179">
        <f>IF(N772="sníž. přenesená",J772,0)</f>
        <v>0</v>
      </c>
      <c r="BI772" s="179">
        <f>IF(N772="nulová",J772,0)</f>
        <v>0</v>
      </c>
      <c r="BJ772" s="20" t="s">
        <v>80</v>
      </c>
      <c r="BK772" s="179">
        <f>ROUND(I772*H772,2)</f>
        <v>0</v>
      </c>
      <c r="BL772" s="20" t="s">
        <v>253</v>
      </c>
      <c r="BM772" s="178" t="s">
        <v>1172</v>
      </c>
    </row>
    <row r="773" spans="1:47" s="2" customFormat="1" ht="12">
      <c r="A773" s="39"/>
      <c r="B773" s="40"/>
      <c r="C773" s="39"/>
      <c r="D773" s="180" t="s">
        <v>152</v>
      </c>
      <c r="E773" s="39"/>
      <c r="F773" s="181" t="s">
        <v>1173</v>
      </c>
      <c r="G773" s="39"/>
      <c r="H773" s="39"/>
      <c r="I773" s="182"/>
      <c r="J773" s="39"/>
      <c r="K773" s="39"/>
      <c r="L773" s="40"/>
      <c r="M773" s="183"/>
      <c r="N773" s="184"/>
      <c r="O773" s="73"/>
      <c r="P773" s="73"/>
      <c r="Q773" s="73"/>
      <c r="R773" s="73"/>
      <c r="S773" s="73"/>
      <c r="T773" s="74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T773" s="20" t="s">
        <v>152</v>
      </c>
      <c r="AU773" s="20" t="s">
        <v>82</v>
      </c>
    </row>
    <row r="774" spans="1:51" s="14" customFormat="1" ht="12">
      <c r="A774" s="14"/>
      <c r="B774" s="193"/>
      <c r="C774" s="14"/>
      <c r="D774" s="186" t="s">
        <v>154</v>
      </c>
      <c r="E774" s="194" t="s">
        <v>3</v>
      </c>
      <c r="F774" s="195" t="s">
        <v>1174</v>
      </c>
      <c r="G774" s="14"/>
      <c r="H774" s="196">
        <v>64.75</v>
      </c>
      <c r="I774" s="197"/>
      <c r="J774" s="14"/>
      <c r="K774" s="14"/>
      <c r="L774" s="193"/>
      <c r="M774" s="198"/>
      <c r="N774" s="199"/>
      <c r="O774" s="199"/>
      <c r="P774" s="199"/>
      <c r="Q774" s="199"/>
      <c r="R774" s="199"/>
      <c r="S774" s="199"/>
      <c r="T774" s="200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194" t="s">
        <v>154</v>
      </c>
      <c r="AU774" s="194" t="s">
        <v>82</v>
      </c>
      <c r="AV774" s="14" t="s">
        <v>82</v>
      </c>
      <c r="AW774" s="14" t="s">
        <v>33</v>
      </c>
      <c r="AX774" s="14" t="s">
        <v>72</v>
      </c>
      <c r="AY774" s="194" t="s">
        <v>143</v>
      </c>
    </row>
    <row r="775" spans="1:51" s="14" customFormat="1" ht="12">
      <c r="A775" s="14"/>
      <c r="B775" s="193"/>
      <c r="C775" s="14"/>
      <c r="D775" s="186" t="s">
        <v>154</v>
      </c>
      <c r="E775" s="194" t="s">
        <v>3</v>
      </c>
      <c r="F775" s="195" t="s">
        <v>1175</v>
      </c>
      <c r="G775" s="14"/>
      <c r="H775" s="196">
        <v>34.3</v>
      </c>
      <c r="I775" s="197"/>
      <c r="J775" s="14"/>
      <c r="K775" s="14"/>
      <c r="L775" s="193"/>
      <c r="M775" s="198"/>
      <c r="N775" s="199"/>
      <c r="O775" s="199"/>
      <c r="P775" s="199"/>
      <c r="Q775" s="199"/>
      <c r="R775" s="199"/>
      <c r="S775" s="199"/>
      <c r="T775" s="200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194" t="s">
        <v>154</v>
      </c>
      <c r="AU775" s="194" t="s">
        <v>82</v>
      </c>
      <c r="AV775" s="14" t="s">
        <v>82</v>
      </c>
      <c r="AW775" s="14" t="s">
        <v>33</v>
      </c>
      <c r="AX775" s="14" t="s">
        <v>72</v>
      </c>
      <c r="AY775" s="194" t="s">
        <v>143</v>
      </c>
    </row>
    <row r="776" spans="1:51" s="14" customFormat="1" ht="12">
      <c r="A776" s="14"/>
      <c r="B776" s="193"/>
      <c r="C776" s="14"/>
      <c r="D776" s="186" t="s">
        <v>154</v>
      </c>
      <c r="E776" s="194" t="s">
        <v>3</v>
      </c>
      <c r="F776" s="195" t="s">
        <v>1176</v>
      </c>
      <c r="G776" s="14"/>
      <c r="H776" s="196">
        <v>3.35</v>
      </c>
      <c r="I776" s="197"/>
      <c r="J776" s="14"/>
      <c r="K776" s="14"/>
      <c r="L776" s="193"/>
      <c r="M776" s="198"/>
      <c r="N776" s="199"/>
      <c r="O776" s="199"/>
      <c r="P776" s="199"/>
      <c r="Q776" s="199"/>
      <c r="R776" s="199"/>
      <c r="S776" s="199"/>
      <c r="T776" s="200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194" t="s">
        <v>154</v>
      </c>
      <c r="AU776" s="194" t="s">
        <v>82</v>
      </c>
      <c r="AV776" s="14" t="s">
        <v>82</v>
      </c>
      <c r="AW776" s="14" t="s">
        <v>33</v>
      </c>
      <c r="AX776" s="14" t="s">
        <v>72</v>
      </c>
      <c r="AY776" s="194" t="s">
        <v>143</v>
      </c>
    </row>
    <row r="777" spans="1:51" s="15" customFormat="1" ht="12">
      <c r="A777" s="15"/>
      <c r="B777" s="201"/>
      <c r="C777" s="15"/>
      <c r="D777" s="186" t="s">
        <v>154</v>
      </c>
      <c r="E777" s="202" t="s">
        <v>3</v>
      </c>
      <c r="F777" s="203" t="s">
        <v>172</v>
      </c>
      <c r="G777" s="15"/>
      <c r="H777" s="204">
        <v>102.4</v>
      </c>
      <c r="I777" s="205"/>
      <c r="J777" s="15"/>
      <c r="K777" s="15"/>
      <c r="L777" s="201"/>
      <c r="M777" s="206"/>
      <c r="N777" s="207"/>
      <c r="O777" s="207"/>
      <c r="P777" s="207"/>
      <c r="Q777" s="207"/>
      <c r="R777" s="207"/>
      <c r="S777" s="207"/>
      <c r="T777" s="208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T777" s="202" t="s">
        <v>154</v>
      </c>
      <c r="AU777" s="202" t="s">
        <v>82</v>
      </c>
      <c r="AV777" s="15" t="s">
        <v>150</v>
      </c>
      <c r="AW777" s="15" t="s">
        <v>33</v>
      </c>
      <c r="AX777" s="15" t="s">
        <v>80</v>
      </c>
      <c r="AY777" s="202" t="s">
        <v>143</v>
      </c>
    </row>
    <row r="778" spans="1:65" s="2" customFormat="1" ht="16.5" customHeight="1">
      <c r="A778" s="39"/>
      <c r="B778" s="166"/>
      <c r="C778" s="217" t="s">
        <v>1177</v>
      </c>
      <c r="D778" s="217" t="s">
        <v>345</v>
      </c>
      <c r="E778" s="218" t="s">
        <v>1178</v>
      </c>
      <c r="F778" s="219" t="s">
        <v>1179</v>
      </c>
      <c r="G778" s="220" t="s">
        <v>227</v>
      </c>
      <c r="H778" s="221">
        <v>112.5</v>
      </c>
      <c r="I778" s="222"/>
      <c r="J778" s="223">
        <f>ROUND(I778*H778,2)</f>
        <v>0</v>
      </c>
      <c r="K778" s="219" t="s">
        <v>149</v>
      </c>
      <c r="L778" s="224"/>
      <c r="M778" s="225" t="s">
        <v>3</v>
      </c>
      <c r="N778" s="226" t="s">
        <v>43</v>
      </c>
      <c r="O778" s="73"/>
      <c r="P778" s="176">
        <f>O778*H778</f>
        <v>0</v>
      </c>
      <c r="Q778" s="176">
        <v>0.003</v>
      </c>
      <c r="R778" s="176">
        <f>Q778*H778</f>
        <v>0.3375</v>
      </c>
      <c r="S778" s="176">
        <v>0</v>
      </c>
      <c r="T778" s="177">
        <f>S778*H778</f>
        <v>0</v>
      </c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R778" s="178" t="s">
        <v>385</v>
      </c>
      <c r="AT778" s="178" t="s">
        <v>345</v>
      </c>
      <c r="AU778" s="178" t="s">
        <v>82</v>
      </c>
      <c r="AY778" s="20" t="s">
        <v>143</v>
      </c>
      <c r="BE778" s="179">
        <f>IF(N778="základní",J778,0)</f>
        <v>0</v>
      </c>
      <c r="BF778" s="179">
        <f>IF(N778="snížená",J778,0)</f>
        <v>0</v>
      </c>
      <c r="BG778" s="179">
        <f>IF(N778="zákl. přenesená",J778,0)</f>
        <v>0</v>
      </c>
      <c r="BH778" s="179">
        <f>IF(N778="sníž. přenesená",J778,0)</f>
        <v>0</v>
      </c>
      <c r="BI778" s="179">
        <f>IF(N778="nulová",J778,0)</f>
        <v>0</v>
      </c>
      <c r="BJ778" s="20" t="s">
        <v>80</v>
      </c>
      <c r="BK778" s="179">
        <f>ROUND(I778*H778,2)</f>
        <v>0</v>
      </c>
      <c r="BL778" s="20" t="s">
        <v>253</v>
      </c>
      <c r="BM778" s="178" t="s">
        <v>1180</v>
      </c>
    </row>
    <row r="779" spans="1:51" s="14" customFormat="1" ht="12">
      <c r="A779" s="14"/>
      <c r="B779" s="193"/>
      <c r="C779" s="14"/>
      <c r="D779" s="186" t="s">
        <v>154</v>
      </c>
      <c r="E779" s="194" t="s">
        <v>3</v>
      </c>
      <c r="F779" s="195" t="s">
        <v>1181</v>
      </c>
      <c r="G779" s="14"/>
      <c r="H779" s="196">
        <v>112.5</v>
      </c>
      <c r="I779" s="197"/>
      <c r="J779" s="14"/>
      <c r="K779" s="14"/>
      <c r="L779" s="193"/>
      <c r="M779" s="198"/>
      <c r="N779" s="199"/>
      <c r="O779" s="199"/>
      <c r="P779" s="199"/>
      <c r="Q779" s="199"/>
      <c r="R779" s="199"/>
      <c r="S779" s="199"/>
      <c r="T779" s="200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194" t="s">
        <v>154</v>
      </c>
      <c r="AU779" s="194" t="s">
        <v>82</v>
      </c>
      <c r="AV779" s="14" t="s">
        <v>82</v>
      </c>
      <c r="AW779" s="14" t="s">
        <v>33</v>
      </c>
      <c r="AX779" s="14" t="s">
        <v>80</v>
      </c>
      <c r="AY779" s="194" t="s">
        <v>143</v>
      </c>
    </row>
    <row r="780" spans="1:65" s="2" customFormat="1" ht="24.15" customHeight="1">
      <c r="A780" s="39"/>
      <c r="B780" s="166"/>
      <c r="C780" s="167" t="s">
        <v>1182</v>
      </c>
      <c r="D780" s="167" t="s">
        <v>145</v>
      </c>
      <c r="E780" s="168" t="s">
        <v>1183</v>
      </c>
      <c r="F780" s="169" t="s">
        <v>1184</v>
      </c>
      <c r="G780" s="170" t="s">
        <v>869</v>
      </c>
      <c r="H780" s="227"/>
      <c r="I780" s="172"/>
      <c r="J780" s="173">
        <f>ROUND(I780*H780,2)</f>
        <v>0</v>
      </c>
      <c r="K780" s="169" t="s">
        <v>149</v>
      </c>
      <c r="L780" s="40"/>
      <c r="M780" s="174" t="s">
        <v>3</v>
      </c>
      <c r="N780" s="175" t="s">
        <v>43</v>
      </c>
      <c r="O780" s="73"/>
      <c r="P780" s="176">
        <f>O780*H780</f>
        <v>0</v>
      </c>
      <c r="Q780" s="176">
        <v>0</v>
      </c>
      <c r="R780" s="176">
        <f>Q780*H780</f>
        <v>0</v>
      </c>
      <c r="S780" s="176">
        <v>0</v>
      </c>
      <c r="T780" s="177">
        <f>S780*H780</f>
        <v>0</v>
      </c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R780" s="178" t="s">
        <v>253</v>
      </c>
      <c r="AT780" s="178" t="s">
        <v>145</v>
      </c>
      <c r="AU780" s="178" t="s">
        <v>82</v>
      </c>
      <c r="AY780" s="20" t="s">
        <v>143</v>
      </c>
      <c r="BE780" s="179">
        <f>IF(N780="základní",J780,0)</f>
        <v>0</v>
      </c>
      <c r="BF780" s="179">
        <f>IF(N780="snížená",J780,0)</f>
        <v>0</v>
      </c>
      <c r="BG780" s="179">
        <f>IF(N780="zákl. přenesená",J780,0)</f>
        <v>0</v>
      </c>
      <c r="BH780" s="179">
        <f>IF(N780="sníž. přenesená",J780,0)</f>
        <v>0</v>
      </c>
      <c r="BI780" s="179">
        <f>IF(N780="nulová",J780,0)</f>
        <v>0</v>
      </c>
      <c r="BJ780" s="20" t="s">
        <v>80</v>
      </c>
      <c r="BK780" s="179">
        <f>ROUND(I780*H780,2)</f>
        <v>0</v>
      </c>
      <c r="BL780" s="20" t="s">
        <v>253</v>
      </c>
      <c r="BM780" s="178" t="s">
        <v>1185</v>
      </c>
    </row>
    <row r="781" spans="1:47" s="2" customFormat="1" ht="12">
      <c r="A781" s="39"/>
      <c r="B781" s="40"/>
      <c r="C781" s="39"/>
      <c r="D781" s="180" t="s">
        <v>152</v>
      </c>
      <c r="E781" s="39"/>
      <c r="F781" s="181" t="s">
        <v>1186</v>
      </c>
      <c r="G781" s="39"/>
      <c r="H781" s="39"/>
      <c r="I781" s="182"/>
      <c r="J781" s="39"/>
      <c r="K781" s="39"/>
      <c r="L781" s="40"/>
      <c r="M781" s="183"/>
      <c r="N781" s="184"/>
      <c r="O781" s="73"/>
      <c r="P781" s="73"/>
      <c r="Q781" s="73"/>
      <c r="R781" s="73"/>
      <c r="S781" s="73"/>
      <c r="T781" s="74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T781" s="20" t="s">
        <v>152</v>
      </c>
      <c r="AU781" s="20" t="s">
        <v>82</v>
      </c>
    </row>
    <row r="782" spans="1:63" s="12" customFormat="1" ht="22.8" customHeight="1">
      <c r="A782" s="12"/>
      <c r="B782" s="153"/>
      <c r="C782" s="12"/>
      <c r="D782" s="154" t="s">
        <v>71</v>
      </c>
      <c r="E782" s="164" t="s">
        <v>1187</v>
      </c>
      <c r="F782" s="164" t="s">
        <v>1188</v>
      </c>
      <c r="G782" s="12"/>
      <c r="H782" s="12"/>
      <c r="I782" s="156"/>
      <c r="J782" s="165">
        <f>BK782</f>
        <v>0</v>
      </c>
      <c r="K782" s="12"/>
      <c r="L782" s="153"/>
      <c r="M782" s="158"/>
      <c r="N782" s="159"/>
      <c r="O782" s="159"/>
      <c r="P782" s="160">
        <f>SUM(P783:P817)</f>
        <v>0</v>
      </c>
      <c r="Q782" s="159"/>
      <c r="R782" s="160">
        <f>SUM(R783:R817)</f>
        <v>0.0407676</v>
      </c>
      <c r="S782" s="159"/>
      <c r="T782" s="161">
        <f>SUM(T783:T817)</f>
        <v>1.1468</v>
      </c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R782" s="154" t="s">
        <v>82</v>
      </c>
      <c r="AT782" s="162" t="s">
        <v>71</v>
      </c>
      <c r="AU782" s="162" t="s">
        <v>80</v>
      </c>
      <c r="AY782" s="154" t="s">
        <v>143</v>
      </c>
      <c r="BK782" s="163">
        <f>SUM(BK783:BK817)</f>
        <v>0</v>
      </c>
    </row>
    <row r="783" spans="1:65" s="2" customFormat="1" ht="24.15" customHeight="1">
      <c r="A783" s="39"/>
      <c r="B783" s="166"/>
      <c r="C783" s="167" t="s">
        <v>1189</v>
      </c>
      <c r="D783" s="167" t="s">
        <v>145</v>
      </c>
      <c r="E783" s="168" t="s">
        <v>1190</v>
      </c>
      <c r="F783" s="169" t="s">
        <v>1191</v>
      </c>
      <c r="G783" s="170" t="s">
        <v>148</v>
      </c>
      <c r="H783" s="171">
        <v>19.8</v>
      </c>
      <c r="I783" s="172"/>
      <c r="J783" s="173">
        <f>ROUND(I783*H783,2)</f>
        <v>0</v>
      </c>
      <c r="K783" s="169" t="s">
        <v>149</v>
      </c>
      <c r="L783" s="40"/>
      <c r="M783" s="174" t="s">
        <v>3</v>
      </c>
      <c r="N783" s="175" t="s">
        <v>43</v>
      </c>
      <c r="O783" s="73"/>
      <c r="P783" s="176">
        <f>O783*H783</f>
        <v>0</v>
      </c>
      <c r="Q783" s="176">
        <v>0.00027</v>
      </c>
      <c r="R783" s="176">
        <f>Q783*H783</f>
        <v>0.005346</v>
      </c>
      <c r="S783" s="176">
        <v>0</v>
      </c>
      <c r="T783" s="177">
        <f>S783*H783</f>
        <v>0</v>
      </c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R783" s="178" t="s">
        <v>253</v>
      </c>
      <c r="AT783" s="178" t="s">
        <v>145</v>
      </c>
      <c r="AU783" s="178" t="s">
        <v>82</v>
      </c>
      <c r="AY783" s="20" t="s">
        <v>143</v>
      </c>
      <c r="BE783" s="179">
        <f>IF(N783="základní",J783,0)</f>
        <v>0</v>
      </c>
      <c r="BF783" s="179">
        <f>IF(N783="snížená",J783,0)</f>
        <v>0</v>
      </c>
      <c r="BG783" s="179">
        <f>IF(N783="zákl. přenesená",J783,0)</f>
        <v>0</v>
      </c>
      <c r="BH783" s="179">
        <f>IF(N783="sníž. přenesená",J783,0)</f>
        <v>0</v>
      </c>
      <c r="BI783" s="179">
        <f>IF(N783="nulová",J783,0)</f>
        <v>0</v>
      </c>
      <c r="BJ783" s="20" t="s">
        <v>80</v>
      </c>
      <c r="BK783" s="179">
        <f>ROUND(I783*H783,2)</f>
        <v>0</v>
      </c>
      <c r="BL783" s="20" t="s">
        <v>253</v>
      </c>
      <c r="BM783" s="178" t="s">
        <v>1192</v>
      </c>
    </row>
    <row r="784" spans="1:47" s="2" customFormat="1" ht="12">
      <c r="A784" s="39"/>
      <c r="B784" s="40"/>
      <c r="C784" s="39"/>
      <c r="D784" s="180" t="s">
        <v>152</v>
      </c>
      <c r="E784" s="39"/>
      <c r="F784" s="181" t="s">
        <v>1193</v>
      </c>
      <c r="G784" s="39"/>
      <c r="H784" s="39"/>
      <c r="I784" s="182"/>
      <c r="J784" s="39"/>
      <c r="K784" s="39"/>
      <c r="L784" s="40"/>
      <c r="M784" s="183"/>
      <c r="N784" s="184"/>
      <c r="O784" s="73"/>
      <c r="P784" s="73"/>
      <c r="Q784" s="73"/>
      <c r="R784" s="73"/>
      <c r="S784" s="73"/>
      <c r="T784" s="74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T784" s="20" t="s">
        <v>152</v>
      </c>
      <c r="AU784" s="20" t="s">
        <v>82</v>
      </c>
    </row>
    <row r="785" spans="1:51" s="14" customFormat="1" ht="12">
      <c r="A785" s="14"/>
      <c r="B785" s="193"/>
      <c r="C785" s="14"/>
      <c r="D785" s="186" t="s">
        <v>154</v>
      </c>
      <c r="E785" s="194" t="s">
        <v>3</v>
      </c>
      <c r="F785" s="195" t="s">
        <v>1194</v>
      </c>
      <c r="G785" s="14"/>
      <c r="H785" s="196">
        <v>19.8</v>
      </c>
      <c r="I785" s="197"/>
      <c r="J785" s="14"/>
      <c r="K785" s="14"/>
      <c r="L785" s="193"/>
      <c r="M785" s="198"/>
      <c r="N785" s="199"/>
      <c r="O785" s="199"/>
      <c r="P785" s="199"/>
      <c r="Q785" s="199"/>
      <c r="R785" s="199"/>
      <c r="S785" s="199"/>
      <c r="T785" s="200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194" t="s">
        <v>154</v>
      </c>
      <c r="AU785" s="194" t="s">
        <v>82</v>
      </c>
      <c r="AV785" s="14" t="s">
        <v>82</v>
      </c>
      <c r="AW785" s="14" t="s">
        <v>33</v>
      </c>
      <c r="AX785" s="14" t="s">
        <v>80</v>
      </c>
      <c r="AY785" s="194" t="s">
        <v>143</v>
      </c>
    </row>
    <row r="786" spans="1:65" s="2" customFormat="1" ht="24.15" customHeight="1">
      <c r="A786" s="39"/>
      <c r="B786" s="166"/>
      <c r="C786" s="217" t="s">
        <v>1195</v>
      </c>
      <c r="D786" s="217" t="s">
        <v>345</v>
      </c>
      <c r="E786" s="218" t="s">
        <v>1196</v>
      </c>
      <c r="F786" s="219" t="s">
        <v>1197</v>
      </c>
      <c r="G786" s="220" t="s">
        <v>1097</v>
      </c>
      <c r="H786" s="221">
        <v>19.8</v>
      </c>
      <c r="I786" s="222"/>
      <c r="J786" s="223">
        <f>ROUND(I786*H786,2)</f>
        <v>0</v>
      </c>
      <c r="K786" s="219" t="s">
        <v>3</v>
      </c>
      <c r="L786" s="224"/>
      <c r="M786" s="225" t="s">
        <v>3</v>
      </c>
      <c r="N786" s="226" t="s">
        <v>43</v>
      </c>
      <c r="O786" s="73"/>
      <c r="P786" s="176">
        <f>O786*H786</f>
        <v>0</v>
      </c>
      <c r="Q786" s="176">
        <v>0</v>
      </c>
      <c r="R786" s="176">
        <f>Q786*H786</f>
        <v>0</v>
      </c>
      <c r="S786" s="176">
        <v>0</v>
      </c>
      <c r="T786" s="177">
        <f>S786*H786</f>
        <v>0</v>
      </c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R786" s="178" t="s">
        <v>385</v>
      </c>
      <c r="AT786" s="178" t="s">
        <v>345</v>
      </c>
      <c r="AU786" s="178" t="s">
        <v>82</v>
      </c>
      <c r="AY786" s="20" t="s">
        <v>143</v>
      </c>
      <c r="BE786" s="179">
        <f>IF(N786="základní",J786,0)</f>
        <v>0</v>
      </c>
      <c r="BF786" s="179">
        <f>IF(N786="snížená",J786,0)</f>
        <v>0</v>
      </c>
      <c r="BG786" s="179">
        <f>IF(N786="zákl. přenesená",J786,0)</f>
        <v>0</v>
      </c>
      <c r="BH786" s="179">
        <f>IF(N786="sníž. přenesená",J786,0)</f>
        <v>0</v>
      </c>
      <c r="BI786" s="179">
        <f>IF(N786="nulová",J786,0)</f>
        <v>0</v>
      </c>
      <c r="BJ786" s="20" t="s">
        <v>80</v>
      </c>
      <c r="BK786" s="179">
        <f>ROUND(I786*H786,2)</f>
        <v>0</v>
      </c>
      <c r="BL786" s="20" t="s">
        <v>253</v>
      </c>
      <c r="BM786" s="178" t="s">
        <v>1198</v>
      </c>
    </row>
    <row r="787" spans="1:65" s="2" customFormat="1" ht="16.5" customHeight="1">
      <c r="A787" s="39"/>
      <c r="B787" s="166"/>
      <c r="C787" s="167" t="s">
        <v>1199</v>
      </c>
      <c r="D787" s="167" t="s">
        <v>145</v>
      </c>
      <c r="E787" s="168" t="s">
        <v>1200</v>
      </c>
      <c r="F787" s="169" t="s">
        <v>1201</v>
      </c>
      <c r="G787" s="170" t="s">
        <v>204</v>
      </c>
      <c r="H787" s="171">
        <v>1</v>
      </c>
      <c r="I787" s="172"/>
      <c r="J787" s="173">
        <f>ROUND(I787*H787,2)</f>
        <v>0</v>
      </c>
      <c r="K787" s="169" t="s">
        <v>149</v>
      </c>
      <c r="L787" s="40"/>
      <c r="M787" s="174" t="s">
        <v>3</v>
      </c>
      <c r="N787" s="175" t="s">
        <v>43</v>
      </c>
      <c r="O787" s="73"/>
      <c r="P787" s="176">
        <f>O787*H787</f>
        <v>0</v>
      </c>
      <c r="Q787" s="176">
        <v>0</v>
      </c>
      <c r="R787" s="176">
        <f>Q787*H787</f>
        <v>0</v>
      </c>
      <c r="S787" s="176">
        <v>0</v>
      </c>
      <c r="T787" s="177">
        <f>S787*H787</f>
        <v>0</v>
      </c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R787" s="178" t="s">
        <v>253</v>
      </c>
      <c r="AT787" s="178" t="s">
        <v>145</v>
      </c>
      <c r="AU787" s="178" t="s">
        <v>82</v>
      </c>
      <c r="AY787" s="20" t="s">
        <v>143</v>
      </c>
      <c r="BE787" s="179">
        <f>IF(N787="základní",J787,0)</f>
        <v>0</v>
      </c>
      <c r="BF787" s="179">
        <f>IF(N787="snížená",J787,0)</f>
        <v>0</v>
      </c>
      <c r="BG787" s="179">
        <f>IF(N787="zákl. přenesená",J787,0)</f>
        <v>0</v>
      </c>
      <c r="BH787" s="179">
        <f>IF(N787="sníž. přenesená",J787,0)</f>
        <v>0</v>
      </c>
      <c r="BI787" s="179">
        <f>IF(N787="nulová",J787,0)</f>
        <v>0</v>
      </c>
      <c r="BJ787" s="20" t="s">
        <v>80</v>
      </c>
      <c r="BK787" s="179">
        <f>ROUND(I787*H787,2)</f>
        <v>0</v>
      </c>
      <c r="BL787" s="20" t="s">
        <v>253</v>
      </c>
      <c r="BM787" s="178" t="s">
        <v>1202</v>
      </c>
    </row>
    <row r="788" spans="1:47" s="2" customFormat="1" ht="12">
      <c r="A788" s="39"/>
      <c r="B788" s="40"/>
      <c r="C788" s="39"/>
      <c r="D788" s="180" t="s">
        <v>152</v>
      </c>
      <c r="E788" s="39"/>
      <c r="F788" s="181" t="s">
        <v>1203</v>
      </c>
      <c r="G788" s="39"/>
      <c r="H788" s="39"/>
      <c r="I788" s="182"/>
      <c r="J788" s="39"/>
      <c r="K788" s="39"/>
      <c r="L788" s="40"/>
      <c r="M788" s="183"/>
      <c r="N788" s="184"/>
      <c r="O788" s="73"/>
      <c r="P788" s="73"/>
      <c r="Q788" s="73"/>
      <c r="R788" s="73"/>
      <c r="S788" s="73"/>
      <c r="T788" s="74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T788" s="20" t="s">
        <v>152</v>
      </c>
      <c r="AU788" s="20" t="s">
        <v>82</v>
      </c>
    </row>
    <row r="789" spans="1:65" s="2" customFormat="1" ht="24.15" customHeight="1">
      <c r="A789" s="39"/>
      <c r="B789" s="166"/>
      <c r="C789" s="217" t="s">
        <v>1204</v>
      </c>
      <c r="D789" s="217" t="s">
        <v>345</v>
      </c>
      <c r="E789" s="218" t="s">
        <v>1205</v>
      </c>
      <c r="F789" s="219" t="s">
        <v>1206</v>
      </c>
      <c r="G789" s="220" t="s">
        <v>721</v>
      </c>
      <c r="H789" s="221">
        <v>1</v>
      </c>
      <c r="I789" s="222"/>
      <c r="J789" s="223">
        <f>ROUND(I789*H789,2)</f>
        <v>0</v>
      </c>
      <c r="K789" s="219" t="s">
        <v>3</v>
      </c>
      <c r="L789" s="224"/>
      <c r="M789" s="225" t="s">
        <v>3</v>
      </c>
      <c r="N789" s="226" t="s">
        <v>43</v>
      </c>
      <c r="O789" s="73"/>
      <c r="P789" s="176">
        <f>O789*H789</f>
        <v>0</v>
      </c>
      <c r="Q789" s="176">
        <v>0</v>
      </c>
      <c r="R789" s="176">
        <f>Q789*H789</f>
        <v>0</v>
      </c>
      <c r="S789" s="176">
        <v>0</v>
      </c>
      <c r="T789" s="177">
        <f>S789*H789</f>
        <v>0</v>
      </c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R789" s="178" t="s">
        <v>385</v>
      </c>
      <c r="AT789" s="178" t="s">
        <v>345</v>
      </c>
      <c r="AU789" s="178" t="s">
        <v>82</v>
      </c>
      <c r="AY789" s="20" t="s">
        <v>143</v>
      </c>
      <c r="BE789" s="179">
        <f>IF(N789="základní",J789,0)</f>
        <v>0</v>
      </c>
      <c r="BF789" s="179">
        <f>IF(N789="snížená",J789,0)</f>
        <v>0</v>
      </c>
      <c r="BG789" s="179">
        <f>IF(N789="zákl. přenesená",J789,0)</f>
        <v>0</v>
      </c>
      <c r="BH789" s="179">
        <f>IF(N789="sníž. přenesená",J789,0)</f>
        <v>0</v>
      </c>
      <c r="BI789" s="179">
        <f>IF(N789="nulová",J789,0)</f>
        <v>0</v>
      </c>
      <c r="BJ789" s="20" t="s">
        <v>80</v>
      </c>
      <c r="BK789" s="179">
        <f>ROUND(I789*H789,2)</f>
        <v>0</v>
      </c>
      <c r="BL789" s="20" t="s">
        <v>253</v>
      </c>
      <c r="BM789" s="178" t="s">
        <v>1207</v>
      </c>
    </row>
    <row r="790" spans="1:65" s="2" customFormat="1" ht="16.5" customHeight="1">
      <c r="A790" s="39"/>
      <c r="B790" s="166"/>
      <c r="C790" s="167" t="s">
        <v>1208</v>
      </c>
      <c r="D790" s="167" t="s">
        <v>145</v>
      </c>
      <c r="E790" s="168" t="s">
        <v>1209</v>
      </c>
      <c r="F790" s="169" t="s">
        <v>1210</v>
      </c>
      <c r="G790" s="170" t="s">
        <v>148</v>
      </c>
      <c r="H790" s="171">
        <v>47.34</v>
      </c>
      <c r="I790" s="172"/>
      <c r="J790" s="173">
        <f>ROUND(I790*H790,2)</f>
        <v>0</v>
      </c>
      <c r="K790" s="169" t="s">
        <v>149</v>
      </c>
      <c r="L790" s="40"/>
      <c r="M790" s="174" t="s">
        <v>3</v>
      </c>
      <c r="N790" s="175" t="s">
        <v>43</v>
      </c>
      <c r="O790" s="73"/>
      <c r="P790" s="176">
        <f>O790*H790</f>
        <v>0</v>
      </c>
      <c r="Q790" s="176">
        <v>0</v>
      </c>
      <c r="R790" s="176">
        <f>Q790*H790</f>
        <v>0</v>
      </c>
      <c r="S790" s="176">
        <v>0.02</v>
      </c>
      <c r="T790" s="177">
        <f>S790*H790</f>
        <v>0.9468000000000001</v>
      </c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R790" s="178" t="s">
        <v>253</v>
      </c>
      <c r="AT790" s="178" t="s">
        <v>145</v>
      </c>
      <c r="AU790" s="178" t="s">
        <v>82</v>
      </c>
      <c r="AY790" s="20" t="s">
        <v>143</v>
      </c>
      <c r="BE790" s="179">
        <f>IF(N790="základní",J790,0)</f>
        <v>0</v>
      </c>
      <c r="BF790" s="179">
        <f>IF(N790="snížená",J790,0)</f>
        <v>0</v>
      </c>
      <c r="BG790" s="179">
        <f>IF(N790="zákl. přenesená",J790,0)</f>
        <v>0</v>
      </c>
      <c r="BH790" s="179">
        <f>IF(N790="sníž. přenesená",J790,0)</f>
        <v>0</v>
      </c>
      <c r="BI790" s="179">
        <f>IF(N790="nulová",J790,0)</f>
        <v>0</v>
      </c>
      <c r="BJ790" s="20" t="s">
        <v>80</v>
      </c>
      <c r="BK790" s="179">
        <f>ROUND(I790*H790,2)</f>
        <v>0</v>
      </c>
      <c r="BL790" s="20" t="s">
        <v>253</v>
      </c>
      <c r="BM790" s="178" t="s">
        <v>1211</v>
      </c>
    </row>
    <row r="791" spans="1:47" s="2" customFormat="1" ht="12">
      <c r="A791" s="39"/>
      <c r="B791" s="40"/>
      <c r="C791" s="39"/>
      <c r="D791" s="180" t="s">
        <v>152</v>
      </c>
      <c r="E791" s="39"/>
      <c r="F791" s="181" t="s">
        <v>1212</v>
      </c>
      <c r="G791" s="39"/>
      <c r="H791" s="39"/>
      <c r="I791" s="182"/>
      <c r="J791" s="39"/>
      <c r="K791" s="39"/>
      <c r="L791" s="40"/>
      <c r="M791" s="183"/>
      <c r="N791" s="184"/>
      <c r="O791" s="73"/>
      <c r="P791" s="73"/>
      <c r="Q791" s="73"/>
      <c r="R791" s="73"/>
      <c r="S791" s="73"/>
      <c r="T791" s="74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T791" s="20" t="s">
        <v>152</v>
      </c>
      <c r="AU791" s="20" t="s">
        <v>82</v>
      </c>
    </row>
    <row r="792" spans="1:51" s="14" customFormat="1" ht="12">
      <c r="A792" s="14"/>
      <c r="B792" s="193"/>
      <c r="C792" s="14"/>
      <c r="D792" s="186" t="s">
        <v>154</v>
      </c>
      <c r="E792" s="194" t="s">
        <v>3</v>
      </c>
      <c r="F792" s="195" t="s">
        <v>1213</v>
      </c>
      <c r="G792" s="14"/>
      <c r="H792" s="196">
        <v>2.16</v>
      </c>
      <c r="I792" s="197"/>
      <c r="J792" s="14"/>
      <c r="K792" s="14"/>
      <c r="L792" s="193"/>
      <c r="M792" s="198"/>
      <c r="N792" s="199"/>
      <c r="O792" s="199"/>
      <c r="P792" s="199"/>
      <c r="Q792" s="199"/>
      <c r="R792" s="199"/>
      <c r="S792" s="199"/>
      <c r="T792" s="200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194" t="s">
        <v>154</v>
      </c>
      <c r="AU792" s="194" t="s">
        <v>82</v>
      </c>
      <c r="AV792" s="14" t="s">
        <v>82</v>
      </c>
      <c r="AW792" s="14" t="s">
        <v>33</v>
      </c>
      <c r="AX792" s="14" t="s">
        <v>72</v>
      </c>
      <c r="AY792" s="194" t="s">
        <v>143</v>
      </c>
    </row>
    <row r="793" spans="1:51" s="14" customFormat="1" ht="12">
      <c r="A793" s="14"/>
      <c r="B793" s="193"/>
      <c r="C793" s="14"/>
      <c r="D793" s="186" t="s">
        <v>154</v>
      </c>
      <c r="E793" s="194" t="s">
        <v>3</v>
      </c>
      <c r="F793" s="195" t="s">
        <v>745</v>
      </c>
      <c r="G793" s="14"/>
      <c r="H793" s="196">
        <v>39.96</v>
      </c>
      <c r="I793" s="197"/>
      <c r="J793" s="14"/>
      <c r="K793" s="14"/>
      <c r="L793" s="193"/>
      <c r="M793" s="198"/>
      <c r="N793" s="199"/>
      <c r="O793" s="199"/>
      <c r="P793" s="199"/>
      <c r="Q793" s="199"/>
      <c r="R793" s="199"/>
      <c r="S793" s="199"/>
      <c r="T793" s="200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194" t="s">
        <v>154</v>
      </c>
      <c r="AU793" s="194" t="s">
        <v>82</v>
      </c>
      <c r="AV793" s="14" t="s">
        <v>82</v>
      </c>
      <c r="AW793" s="14" t="s">
        <v>33</v>
      </c>
      <c r="AX793" s="14" t="s">
        <v>72</v>
      </c>
      <c r="AY793" s="194" t="s">
        <v>143</v>
      </c>
    </row>
    <row r="794" spans="1:51" s="14" customFormat="1" ht="12">
      <c r="A794" s="14"/>
      <c r="B794" s="193"/>
      <c r="C794" s="14"/>
      <c r="D794" s="186" t="s">
        <v>154</v>
      </c>
      <c r="E794" s="194" t="s">
        <v>3</v>
      </c>
      <c r="F794" s="195" t="s">
        <v>306</v>
      </c>
      <c r="G794" s="14"/>
      <c r="H794" s="196">
        <v>4.5</v>
      </c>
      <c r="I794" s="197"/>
      <c r="J794" s="14"/>
      <c r="K794" s="14"/>
      <c r="L794" s="193"/>
      <c r="M794" s="198"/>
      <c r="N794" s="199"/>
      <c r="O794" s="199"/>
      <c r="P794" s="199"/>
      <c r="Q794" s="199"/>
      <c r="R794" s="199"/>
      <c r="S794" s="199"/>
      <c r="T794" s="200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194" t="s">
        <v>154</v>
      </c>
      <c r="AU794" s="194" t="s">
        <v>82</v>
      </c>
      <c r="AV794" s="14" t="s">
        <v>82</v>
      </c>
      <c r="AW794" s="14" t="s">
        <v>33</v>
      </c>
      <c r="AX794" s="14" t="s">
        <v>72</v>
      </c>
      <c r="AY794" s="194" t="s">
        <v>143</v>
      </c>
    </row>
    <row r="795" spans="1:51" s="14" customFormat="1" ht="12">
      <c r="A795" s="14"/>
      <c r="B795" s="193"/>
      <c r="C795" s="14"/>
      <c r="D795" s="186" t="s">
        <v>154</v>
      </c>
      <c r="E795" s="194" t="s">
        <v>3</v>
      </c>
      <c r="F795" s="195" t="s">
        <v>1214</v>
      </c>
      <c r="G795" s="14"/>
      <c r="H795" s="196">
        <v>0.72</v>
      </c>
      <c r="I795" s="197"/>
      <c r="J795" s="14"/>
      <c r="K795" s="14"/>
      <c r="L795" s="193"/>
      <c r="M795" s="198"/>
      <c r="N795" s="199"/>
      <c r="O795" s="199"/>
      <c r="P795" s="199"/>
      <c r="Q795" s="199"/>
      <c r="R795" s="199"/>
      <c r="S795" s="199"/>
      <c r="T795" s="200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194" t="s">
        <v>154</v>
      </c>
      <c r="AU795" s="194" t="s">
        <v>82</v>
      </c>
      <c r="AV795" s="14" t="s">
        <v>82</v>
      </c>
      <c r="AW795" s="14" t="s">
        <v>33</v>
      </c>
      <c r="AX795" s="14" t="s">
        <v>72</v>
      </c>
      <c r="AY795" s="194" t="s">
        <v>143</v>
      </c>
    </row>
    <row r="796" spans="1:51" s="15" customFormat="1" ht="12">
      <c r="A796" s="15"/>
      <c r="B796" s="201"/>
      <c r="C796" s="15"/>
      <c r="D796" s="186" t="s">
        <v>154</v>
      </c>
      <c r="E796" s="202" t="s">
        <v>3</v>
      </c>
      <c r="F796" s="203" t="s">
        <v>172</v>
      </c>
      <c r="G796" s="15"/>
      <c r="H796" s="204">
        <v>47.34</v>
      </c>
      <c r="I796" s="205"/>
      <c r="J796" s="15"/>
      <c r="K796" s="15"/>
      <c r="L796" s="201"/>
      <c r="M796" s="206"/>
      <c r="N796" s="207"/>
      <c r="O796" s="207"/>
      <c r="P796" s="207"/>
      <c r="Q796" s="207"/>
      <c r="R796" s="207"/>
      <c r="S796" s="207"/>
      <c r="T796" s="208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T796" s="202" t="s">
        <v>154</v>
      </c>
      <c r="AU796" s="202" t="s">
        <v>82</v>
      </c>
      <c r="AV796" s="15" t="s">
        <v>150</v>
      </c>
      <c r="AW796" s="15" t="s">
        <v>33</v>
      </c>
      <c r="AX796" s="15" t="s">
        <v>80</v>
      </c>
      <c r="AY796" s="202" t="s">
        <v>143</v>
      </c>
    </row>
    <row r="797" spans="1:65" s="2" customFormat="1" ht="16.5" customHeight="1">
      <c r="A797" s="39"/>
      <c r="B797" s="166"/>
      <c r="C797" s="167" t="s">
        <v>1215</v>
      </c>
      <c r="D797" s="167" t="s">
        <v>145</v>
      </c>
      <c r="E797" s="168" t="s">
        <v>1216</v>
      </c>
      <c r="F797" s="169" t="s">
        <v>1217</v>
      </c>
      <c r="G797" s="170" t="s">
        <v>148</v>
      </c>
      <c r="H797" s="171">
        <v>2.16</v>
      </c>
      <c r="I797" s="172"/>
      <c r="J797" s="173">
        <f>ROUND(I797*H797,2)</f>
        <v>0</v>
      </c>
      <c r="K797" s="169" t="s">
        <v>149</v>
      </c>
      <c r="L797" s="40"/>
      <c r="M797" s="174" t="s">
        <v>3</v>
      </c>
      <c r="N797" s="175" t="s">
        <v>43</v>
      </c>
      <c r="O797" s="73"/>
      <c r="P797" s="176">
        <f>O797*H797</f>
        <v>0</v>
      </c>
      <c r="Q797" s="176">
        <v>1E-05</v>
      </c>
      <c r="R797" s="176">
        <f>Q797*H797</f>
        <v>2.1600000000000003E-05</v>
      </c>
      <c r="S797" s="176">
        <v>0</v>
      </c>
      <c r="T797" s="177">
        <f>S797*H797</f>
        <v>0</v>
      </c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R797" s="178" t="s">
        <v>253</v>
      </c>
      <c r="AT797" s="178" t="s">
        <v>145</v>
      </c>
      <c r="AU797" s="178" t="s">
        <v>82</v>
      </c>
      <c r="AY797" s="20" t="s">
        <v>143</v>
      </c>
      <c r="BE797" s="179">
        <f>IF(N797="základní",J797,0)</f>
        <v>0</v>
      </c>
      <c r="BF797" s="179">
        <f>IF(N797="snížená",J797,0)</f>
        <v>0</v>
      </c>
      <c r="BG797" s="179">
        <f>IF(N797="zákl. přenesená",J797,0)</f>
        <v>0</v>
      </c>
      <c r="BH797" s="179">
        <f>IF(N797="sníž. přenesená",J797,0)</f>
        <v>0</v>
      </c>
      <c r="BI797" s="179">
        <f>IF(N797="nulová",J797,0)</f>
        <v>0</v>
      </c>
      <c r="BJ797" s="20" t="s">
        <v>80</v>
      </c>
      <c r="BK797" s="179">
        <f>ROUND(I797*H797,2)</f>
        <v>0</v>
      </c>
      <c r="BL797" s="20" t="s">
        <v>253</v>
      </c>
      <c r="BM797" s="178" t="s">
        <v>1218</v>
      </c>
    </row>
    <row r="798" spans="1:47" s="2" customFormat="1" ht="12">
      <c r="A798" s="39"/>
      <c r="B798" s="40"/>
      <c r="C798" s="39"/>
      <c r="D798" s="180" t="s">
        <v>152</v>
      </c>
      <c r="E798" s="39"/>
      <c r="F798" s="181" t="s">
        <v>1219</v>
      </c>
      <c r="G798" s="39"/>
      <c r="H798" s="39"/>
      <c r="I798" s="182"/>
      <c r="J798" s="39"/>
      <c r="K798" s="39"/>
      <c r="L798" s="40"/>
      <c r="M798" s="183"/>
      <c r="N798" s="184"/>
      <c r="O798" s="73"/>
      <c r="P798" s="73"/>
      <c r="Q798" s="73"/>
      <c r="R798" s="73"/>
      <c r="S798" s="73"/>
      <c r="T798" s="74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T798" s="20" t="s">
        <v>152</v>
      </c>
      <c r="AU798" s="20" t="s">
        <v>82</v>
      </c>
    </row>
    <row r="799" spans="1:51" s="13" customFormat="1" ht="12">
      <c r="A799" s="13"/>
      <c r="B799" s="185"/>
      <c r="C799" s="13"/>
      <c r="D799" s="186" t="s">
        <v>154</v>
      </c>
      <c r="E799" s="187" t="s">
        <v>3</v>
      </c>
      <c r="F799" s="188" t="s">
        <v>1220</v>
      </c>
      <c r="G799" s="13"/>
      <c r="H799" s="187" t="s">
        <v>3</v>
      </c>
      <c r="I799" s="189"/>
      <c r="J799" s="13"/>
      <c r="K799" s="13"/>
      <c r="L799" s="185"/>
      <c r="M799" s="190"/>
      <c r="N799" s="191"/>
      <c r="O799" s="191"/>
      <c r="P799" s="191"/>
      <c r="Q799" s="191"/>
      <c r="R799" s="191"/>
      <c r="S799" s="191"/>
      <c r="T799" s="192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187" t="s">
        <v>154</v>
      </c>
      <c r="AU799" s="187" t="s">
        <v>82</v>
      </c>
      <c r="AV799" s="13" t="s">
        <v>80</v>
      </c>
      <c r="AW799" s="13" t="s">
        <v>33</v>
      </c>
      <c r="AX799" s="13" t="s">
        <v>72</v>
      </c>
      <c r="AY799" s="187" t="s">
        <v>143</v>
      </c>
    </row>
    <row r="800" spans="1:51" s="14" customFormat="1" ht="12">
      <c r="A800" s="14"/>
      <c r="B800" s="193"/>
      <c r="C800" s="14"/>
      <c r="D800" s="186" t="s">
        <v>154</v>
      </c>
      <c r="E800" s="194" t="s">
        <v>3</v>
      </c>
      <c r="F800" s="195" t="s">
        <v>1221</v>
      </c>
      <c r="G800" s="14"/>
      <c r="H800" s="196">
        <v>2.16</v>
      </c>
      <c r="I800" s="197"/>
      <c r="J800" s="14"/>
      <c r="K800" s="14"/>
      <c r="L800" s="193"/>
      <c r="M800" s="198"/>
      <c r="N800" s="199"/>
      <c r="O800" s="199"/>
      <c r="P800" s="199"/>
      <c r="Q800" s="199"/>
      <c r="R800" s="199"/>
      <c r="S800" s="199"/>
      <c r="T800" s="200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194" t="s">
        <v>154</v>
      </c>
      <c r="AU800" s="194" t="s">
        <v>82</v>
      </c>
      <c r="AV800" s="14" t="s">
        <v>82</v>
      </c>
      <c r="AW800" s="14" t="s">
        <v>33</v>
      </c>
      <c r="AX800" s="14" t="s">
        <v>80</v>
      </c>
      <c r="AY800" s="194" t="s">
        <v>143</v>
      </c>
    </row>
    <row r="801" spans="1:65" s="2" customFormat="1" ht="16.5" customHeight="1">
      <c r="A801" s="39"/>
      <c r="B801" s="166"/>
      <c r="C801" s="217" t="s">
        <v>1222</v>
      </c>
      <c r="D801" s="217" t="s">
        <v>345</v>
      </c>
      <c r="E801" s="218" t="s">
        <v>1223</v>
      </c>
      <c r="F801" s="219" t="s">
        <v>1224</v>
      </c>
      <c r="G801" s="220" t="s">
        <v>148</v>
      </c>
      <c r="H801" s="221">
        <v>2.16</v>
      </c>
      <c r="I801" s="222"/>
      <c r="J801" s="223">
        <f>ROUND(I801*H801,2)</f>
        <v>0</v>
      </c>
      <c r="K801" s="219" t="s">
        <v>149</v>
      </c>
      <c r="L801" s="224"/>
      <c r="M801" s="225" t="s">
        <v>3</v>
      </c>
      <c r="N801" s="226" t="s">
        <v>43</v>
      </c>
      <c r="O801" s="73"/>
      <c r="P801" s="176">
        <f>O801*H801</f>
        <v>0</v>
      </c>
      <c r="Q801" s="176">
        <v>0.01</v>
      </c>
      <c r="R801" s="176">
        <f>Q801*H801</f>
        <v>0.0216</v>
      </c>
      <c r="S801" s="176">
        <v>0</v>
      </c>
      <c r="T801" s="177">
        <f>S801*H801</f>
        <v>0</v>
      </c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R801" s="178" t="s">
        <v>385</v>
      </c>
      <c r="AT801" s="178" t="s">
        <v>345</v>
      </c>
      <c r="AU801" s="178" t="s">
        <v>82</v>
      </c>
      <c r="AY801" s="20" t="s">
        <v>143</v>
      </c>
      <c r="BE801" s="179">
        <f>IF(N801="základní",J801,0)</f>
        <v>0</v>
      </c>
      <c r="BF801" s="179">
        <f>IF(N801="snížená",J801,0)</f>
        <v>0</v>
      </c>
      <c r="BG801" s="179">
        <f>IF(N801="zákl. přenesená",J801,0)</f>
        <v>0</v>
      </c>
      <c r="BH801" s="179">
        <f>IF(N801="sníž. přenesená",J801,0)</f>
        <v>0</v>
      </c>
      <c r="BI801" s="179">
        <f>IF(N801="nulová",J801,0)</f>
        <v>0</v>
      </c>
      <c r="BJ801" s="20" t="s">
        <v>80</v>
      </c>
      <c r="BK801" s="179">
        <f>ROUND(I801*H801,2)</f>
        <v>0</v>
      </c>
      <c r="BL801" s="20" t="s">
        <v>253</v>
      </c>
      <c r="BM801" s="178" t="s">
        <v>1225</v>
      </c>
    </row>
    <row r="802" spans="1:65" s="2" customFormat="1" ht="16.5" customHeight="1">
      <c r="A802" s="39"/>
      <c r="B802" s="166"/>
      <c r="C802" s="167" t="s">
        <v>1226</v>
      </c>
      <c r="D802" s="167" t="s">
        <v>145</v>
      </c>
      <c r="E802" s="168" t="s">
        <v>1227</v>
      </c>
      <c r="F802" s="169" t="s">
        <v>1228</v>
      </c>
      <c r="G802" s="170" t="s">
        <v>1229</v>
      </c>
      <c r="H802" s="171">
        <v>230</v>
      </c>
      <c r="I802" s="172"/>
      <c r="J802" s="173">
        <f>ROUND(I802*H802,2)</f>
        <v>0</v>
      </c>
      <c r="K802" s="169" t="s">
        <v>149</v>
      </c>
      <c r="L802" s="40"/>
      <c r="M802" s="174" t="s">
        <v>3</v>
      </c>
      <c r="N802" s="175" t="s">
        <v>43</v>
      </c>
      <c r="O802" s="73"/>
      <c r="P802" s="176">
        <f>O802*H802</f>
        <v>0</v>
      </c>
      <c r="Q802" s="176">
        <v>6E-05</v>
      </c>
      <c r="R802" s="176">
        <f>Q802*H802</f>
        <v>0.0138</v>
      </c>
      <c r="S802" s="176">
        <v>0</v>
      </c>
      <c r="T802" s="177">
        <f>S802*H802</f>
        <v>0</v>
      </c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R802" s="178" t="s">
        <v>253</v>
      </c>
      <c r="AT802" s="178" t="s">
        <v>145</v>
      </c>
      <c r="AU802" s="178" t="s">
        <v>82</v>
      </c>
      <c r="AY802" s="20" t="s">
        <v>143</v>
      </c>
      <c r="BE802" s="179">
        <f>IF(N802="základní",J802,0)</f>
        <v>0</v>
      </c>
      <c r="BF802" s="179">
        <f>IF(N802="snížená",J802,0)</f>
        <v>0</v>
      </c>
      <c r="BG802" s="179">
        <f>IF(N802="zákl. přenesená",J802,0)</f>
        <v>0</v>
      </c>
      <c r="BH802" s="179">
        <f>IF(N802="sníž. přenesená",J802,0)</f>
        <v>0</v>
      </c>
      <c r="BI802" s="179">
        <f>IF(N802="nulová",J802,0)</f>
        <v>0</v>
      </c>
      <c r="BJ802" s="20" t="s">
        <v>80</v>
      </c>
      <c r="BK802" s="179">
        <f>ROUND(I802*H802,2)</f>
        <v>0</v>
      </c>
      <c r="BL802" s="20" t="s">
        <v>253</v>
      </c>
      <c r="BM802" s="178" t="s">
        <v>1230</v>
      </c>
    </row>
    <row r="803" spans="1:47" s="2" customFormat="1" ht="12">
      <c r="A803" s="39"/>
      <c r="B803" s="40"/>
      <c r="C803" s="39"/>
      <c r="D803" s="180" t="s">
        <v>152</v>
      </c>
      <c r="E803" s="39"/>
      <c r="F803" s="181" t="s">
        <v>1231</v>
      </c>
      <c r="G803" s="39"/>
      <c r="H803" s="39"/>
      <c r="I803" s="182"/>
      <c r="J803" s="39"/>
      <c r="K803" s="39"/>
      <c r="L803" s="40"/>
      <c r="M803" s="183"/>
      <c r="N803" s="184"/>
      <c r="O803" s="73"/>
      <c r="P803" s="73"/>
      <c r="Q803" s="73"/>
      <c r="R803" s="73"/>
      <c r="S803" s="73"/>
      <c r="T803" s="74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T803" s="20" t="s">
        <v>152</v>
      </c>
      <c r="AU803" s="20" t="s">
        <v>82</v>
      </c>
    </row>
    <row r="804" spans="1:51" s="13" customFormat="1" ht="12">
      <c r="A804" s="13"/>
      <c r="B804" s="185"/>
      <c r="C804" s="13"/>
      <c r="D804" s="186" t="s">
        <v>154</v>
      </c>
      <c r="E804" s="187" t="s">
        <v>3</v>
      </c>
      <c r="F804" s="188" t="s">
        <v>1232</v>
      </c>
      <c r="G804" s="13"/>
      <c r="H804" s="187" t="s">
        <v>3</v>
      </c>
      <c r="I804" s="189"/>
      <c r="J804" s="13"/>
      <c r="K804" s="13"/>
      <c r="L804" s="185"/>
      <c r="M804" s="190"/>
      <c r="N804" s="191"/>
      <c r="O804" s="191"/>
      <c r="P804" s="191"/>
      <c r="Q804" s="191"/>
      <c r="R804" s="191"/>
      <c r="S804" s="191"/>
      <c r="T804" s="192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187" t="s">
        <v>154</v>
      </c>
      <c r="AU804" s="187" t="s">
        <v>82</v>
      </c>
      <c r="AV804" s="13" t="s">
        <v>80</v>
      </c>
      <c r="AW804" s="13" t="s">
        <v>33</v>
      </c>
      <c r="AX804" s="13" t="s">
        <v>72</v>
      </c>
      <c r="AY804" s="187" t="s">
        <v>143</v>
      </c>
    </row>
    <row r="805" spans="1:51" s="14" customFormat="1" ht="12">
      <c r="A805" s="14"/>
      <c r="B805" s="193"/>
      <c r="C805" s="14"/>
      <c r="D805" s="186" t="s">
        <v>154</v>
      </c>
      <c r="E805" s="194" t="s">
        <v>3</v>
      </c>
      <c r="F805" s="195" t="s">
        <v>651</v>
      </c>
      <c r="G805" s="14"/>
      <c r="H805" s="196">
        <v>80</v>
      </c>
      <c r="I805" s="197"/>
      <c r="J805" s="14"/>
      <c r="K805" s="14"/>
      <c r="L805" s="193"/>
      <c r="M805" s="198"/>
      <c r="N805" s="199"/>
      <c r="O805" s="199"/>
      <c r="P805" s="199"/>
      <c r="Q805" s="199"/>
      <c r="R805" s="199"/>
      <c r="S805" s="199"/>
      <c r="T805" s="200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194" t="s">
        <v>154</v>
      </c>
      <c r="AU805" s="194" t="s">
        <v>82</v>
      </c>
      <c r="AV805" s="14" t="s">
        <v>82</v>
      </c>
      <c r="AW805" s="14" t="s">
        <v>33</v>
      </c>
      <c r="AX805" s="14" t="s">
        <v>72</v>
      </c>
      <c r="AY805" s="194" t="s">
        <v>143</v>
      </c>
    </row>
    <row r="806" spans="1:51" s="13" customFormat="1" ht="12">
      <c r="A806" s="13"/>
      <c r="B806" s="185"/>
      <c r="C806" s="13"/>
      <c r="D806" s="186" t="s">
        <v>154</v>
      </c>
      <c r="E806" s="187" t="s">
        <v>3</v>
      </c>
      <c r="F806" s="188" t="s">
        <v>1233</v>
      </c>
      <c r="G806" s="13"/>
      <c r="H806" s="187" t="s">
        <v>3</v>
      </c>
      <c r="I806" s="189"/>
      <c r="J806" s="13"/>
      <c r="K806" s="13"/>
      <c r="L806" s="185"/>
      <c r="M806" s="190"/>
      <c r="N806" s="191"/>
      <c r="O806" s="191"/>
      <c r="P806" s="191"/>
      <c r="Q806" s="191"/>
      <c r="R806" s="191"/>
      <c r="S806" s="191"/>
      <c r="T806" s="192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187" t="s">
        <v>154</v>
      </c>
      <c r="AU806" s="187" t="s">
        <v>82</v>
      </c>
      <c r="AV806" s="13" t="s">
        <v>80</v>
      </c>
      <c r="AW806" s="13" t="s">
        <v>33</v>
      </c>
      <c r="AX806" s="13" t="s">
        <v>72</v>
      </c>
      <c r="AY806" s="187" t="s">
        <v>143</v>
      </c>
    </row>
    <row r="807" spans="1:51" s="14" customFormat="1" ht="12">
      <c r="A807" s="14"/>
      <c r="B807" s="193"/>
      <c r="C807" s="14"/>
      <c r="D807" s="186" t="s">
        <v>154</v>
      </c>
      <c r="E807" s="194" t="s">
        <v>3</v>
      </c>
      <c r="F807" s="195" t="s">
        <v>1069</v>
      </c>
      <c r="G807" s="14"/>
      <c r="H807" s="196">
        <v>150</v>
      </c>
      <c r="I807" s="197"/>
      <c r="J807" s="14"/>
      <c r="K807" s="14"/>
      <c r="L807" s="193"/>
      <c r="M807" s="198"/>
      <c r="N807" s="199"/>
      <c r="O807" s="199"/>
      <c r="P807" s="199"/>
      <c r="Q807" s="199"/>
      <c r="R807" s="199"/>
      <c r="S807" s="199"/>
      <c r="T807" s="200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194" t="s">
        <v>154</v>
      </c>
      <c r="AU807" s="194" t="s">
        <v>82</v>
      </c>
      <c r="AV807" s="14" t="s">
        <v>82</v>
      </c>
      <c r="AW807" s="14" t="s">
        <v>33</v>
      </c>
      <c r="AX807" s="14" t="s">
        <v>72</v>
      </c>
      <c r="AY807" s="194" t="s">
        <v>143</v>
      </c>
    </row>
    <row r="808" spans="1:51" s="15" customFormat="1" ht="12">
      <c r="A808" s="15"/>
      <c r="B808" s="201"/>
      <c r="C808" s="15"/>
      <c r="D808" s="186" t="s">
        <v>154</v>
      </c>
      <c r="E808" s="202" t="s">
        <v>3</v>
      </c>
      <c r="F808" s="203" t="s">
        <v>172</v>
      </c>
      <c r="G808" s="15"/>
      <c r="H808" s="204">
        <v>230</v>
      </c>
      <c r="I808" s="205"/>
      <c r="J808" s="15"/>
      <c r="K808" s="15"/>
      <c r="L808" s="201"/>
      <c r="M808" s="206"/>
      <c r="N808" s="207"/>
      <c r="O808" s="207"/>
      <c r="P808" s="207"/>
      <c r="Q808" s="207"/>
      <c r="R808" s="207"/>
      <c r="S808" s="207"/>
      <c r="T808" s="208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T808" s="202" t="s">
        <v>154</v>
      </c>
      <c r="AU808" s="202" t="s">
        <v>82</v>
      </c>
      <c r="AV808" s="15" t="s">
        <v>150</v>
      </c>
      <c r="AW808" s="15" t="s">
        <v>33</v>
      </c>
      <c r="AX808" s="15" t="s">
        <v>80</v>
      </c>
      <c r="AY808" s="202" t="s">
        <v>143</v>
      </c>
    </row>
    <row r="809" spans="1:65" s="2" customFormat="1" ht="16.5" customHeight="1">
      <c r="A809" s="39"/>
      <c r="B809" s="166"/>
      <c r="C809" s="167" t="s">
        <v>1234</v>
      </c>
      <c r="D809" s="167" t="s">
        <v>145</v>
      </c>
      <c r="E809" s="168" t="s">
        <v>1235</v>
      </c>
      <c r="F809" s="169" t="s">
        <v>1236</v>
      </c>
      <c r="G809" s="170" t="s">
        <v>1229</v>
      </c>
      <c r="H809" s="171">
        <v>50</v>
      </c>
      <c r="I809" s="172"/>
      <c r="J809" s="173">
        <f>ROUND(I809*H809,2)</f>
        <v>0</v>
      </c>
      <c r="K809" s="169" t="s">
        <v>149</v>
      </c>
      <c r="L809" s="40"/>
      <c r="M809" s="174" t="s">
        <v>3</v>
      </c>
      <c r="N809" s="175" t="s">
        <v>43</v>
      </c>
      <c r="O809" s="73"/>
      <c r="P809" s="176">
        <f>O809*H809</f>
        <v>0</v>
      </c>
      <c r="Q809" s="176">
        <v>0</v>
      </c>
      <c r="R809" s="176">
        <f>Q809*H809</f>
        <v>0</v>
      </c>
      <c r="S809" s="176">
        <v>0.001</v>
      </c>
      <c r="T809" s="177">
        <f>S809*H809</f>
        <v>0.05</v>
      </c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R809" s="178" t="s">
        <v>253</v>
      </c>
      <c r="AT809" s="178" t="s">
        <v>145</v>
      </c>
      <c r="AU809" s="178" t="s">
        <v>82</v>
      </c>
      <c r="AY809" s="20" t="s">
        <v>143</v>
      </c>
      <c r="BE809" s="179">
        <f>IF(N809="základní",J809,0)</f>
        <v>0</v>
      </c>
      <c r="BF809" s="179">
        <f>IF(N809="snížená",J809,0)</f>
        <v>0</v>
      </c>
      <c r="BG809" s="179">
        <f>IF(N809="zákl. přenesená",J809,0)</f>
        <v>0</v>
      </c>
      <c r="BH809" s="179">
        <f>IF(N809="sníž. přenesená",J809,0)</f>
        <v>0</v>
      </c>
      <c r="BI809" s="179">
        <f>IF(N809="nulová",J809,0)</f>
        <v>0</v>
      </c>
      <c r="BJ809" s="20" t="s">
        <v>80</v>
      </c>
      <c r="BK809" s="179">
        <f>ROUND(I809*H809,2)</f>
        <v>0</v>
      </c>
      <c r="BL809" s="20" t="s">
        <v>253</v>
      </c>
      <c r="BM809" s="178" t="s">
        <v>1237</v>
      </c>
    </row>
    <row r="810" spans="1:47" s="2" customFormat="1" ht="12">
      <c r="A810" s="39"/>
      <c r="B810" s="40"/>
      <c r="C810" s="39"/>
      <c r="D810" s="180" t="s">
        <v>152</v>
      </c>
      <c r="E810" s="39"/>
      <c r="F810" s="181" t="s">
        <v>1238</v>
      </c>
      <c r="G810" s="39"/>
      <c r="H810" s="39"/>
      <c r="I810" s="182"/>
      <c r="J810" s="39"/>
      <c r="K810" s="39"/>
      <c r="L810" s="40"/>
      <c r="M810" s="183"/>
      <c r="N810" s="184"/>
      <c r="O810" s="73"/>
      <c r="P810" s="73"/>
      <c r="Q810" s="73"/>
      <c r="R810" s="73"/>
      <c r="S810" s="73"/>
      <c r="T810" s="74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T810" s="20" t="s">
        <v>152</v>
      </c>
      <c r="AU810" s="20" t="s">
        <v>82</v>
      </c>
    </row>
    <row r="811" spans="1:51" s="13" customFormat="1" ht="12">
      <c r="A811" s="13"/>
      <c r="B811" s="185"/>
      <c r="C811" s="13"/>
      <c r="D811" s="186" t="s">
        <v>154</v>
      </c>
      <c r="E811" s="187" t="s">
        <v>3</v>
      </c>
      <c r="F811" s="188" t="s">
        <v>1239</v>
      </c>
      <c r="G811" s="13"/>
      <c r="H811" s="187" t="s">
        <v>3</v>
      </c>
      <c r="I811" s="189"/>
      <c r="J811" s="13"/>
      <c r="K811" s="13"/>
      <c r="L811" s="185"/>
      <c r="M811" s="190"/>
      <c r="N811" s="191"/>
      <c r="O811" s="191"/>
      <c r="P811" s="191"/>
      <c r="Q811" s="191"/>
      <c r="R811" s="191"/>
      <c r="S811" s="191"/>
      <c r="T811" s="192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187" t="s">
        <v>154</v>
      </c>
      <c r="AU811" s="187" t="s">
        <v>82</v>
      </c>
      <c r="AV811" s="13" t="s">
        <v>80</v>
      </c>
      <c r="AW811" s="13" t="s">
        <v>33</v>
      </c>
      <c r="AX811" s="13" t="s">
        <v>72</v>
      </c>
      <c r="AY811" s="187" t="s">
        <v>143</v>
      </c>
    </row>
    <row r="812" spans="1:51" s="14" customFormat="1" ht="12">
      <c r="A812" s="14"/>
      <c r="B812" s="193"/>
      <c r="C812" s="14"/>
      <c r="D812" s="186" t="s">
        <v>154</v>
      </c>
      <c r="E812" s="194" t="s">
        <v>3</v>
      </c>
      <c r="F812" s="195" t="s">
        <v>486</v>
      </c>
      <c r="G812" s="14"/>
      <c r="H812" s="196">
        <v>50</v>
      </c>
      <c r="I812" s="197"/>
      <c r="J812" s="14"/>
      <c r="K812" s="14"/>
      <c r="L812" s="193"/>
      <c r="M812" s="198"/>
      <c r="N812" s="199"/>
      <c r="O812" s="199"/>
      <c r="P812" s="199"/>
      <c r="Q812" s="199"/>
      <c r="R812" s="199"/>
      <c r="S812" s="199"/>
      <c r="T812" s="200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194" t="s">
        <v>154</v>
      </c>
      <c r="AU812" s="194" t="s">
        <v>82</v>
      </c>
      <c r="AV812" s="14" t="s">
        <v>82</v>
      </c>
      <c r="AW812" s="14" t="s">
        <v>33</v>
      </c>
      <c r="AX812" s="14" t="s">
        <v>80</v>
      </c>
      <c r="AY812" s="194" t="s">
        <v>143</v>
      </c>
    </row>
    <row r="813" spans="1:65" s="2" customFormat="1" ht="21.75" customHeight="1">
      <c r="A813" s="39"/>
      <c r="B813" s="166"/>
      <c r="C813" s="167" t="s">
        <v>1240</v>
      </c>
      <c r="D813" s="167" t="s">
        <v>145</v>
      </c>
      <c r="E813" s="168" t="s">
        <v>1241</v>
      </c>
      <c r="F813" s="169" t="s">
        <v>1242</v>
      </c>
      <c r="G813" s="170" t="s">
        <v>1229</v>
      </c>
      <c r="H813" s="171">
        <v>150</v>
      </c>
      <c r="I813" s="172"/>
      <c r="J813" s="173">
        <f>ROUND(I813*H813,2)</f>
        <v>0</v>
      </c>
      <c r="K813" s="169" t="s">
        <v>149</v>
      </c>
      <c r="L813" s="40"/>
      <c r="M813" s="174" t="s">
        <v>3</v>
      </c>
      <c r="N813" s="175" t="s">
        <v>43</v>
      </c>
      <c r="O813" s="73"/>
      <c r="P813" s="176">
        <f>O813*H813</f>
        <v>0</v>
      </c>
      <c r="Q813" s="176">
        <v>0</v>
      </c>
      <c r="R813" s="176">
        <f>Q813*H813</f>
        <v>0</v>
      </c>
      <c r="S813" s="176">
        <v>0.001</v>
      </c>
      <c r="T813" s="177">
        <f>S813*H813</f>
        <v>0.15</v>
      </c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R813" s="178" t="s">
        <v>253</v>
      </c>
      <c r="AT813" s="178" t="s">
        <v>145</v>
      </c>
      <c r="AU813" s="178" t="s">
        <v>82</v>
      </c>
      <c r="AY813" s="20" t="s">
        <v>143</v>
      </c>
      <c r="BE813" s="179">
        <f>IF(N813="základní",J813,0)</f>
        <v>0</v>
      </c>
      <c r="BF813" s="179">
        <f>IF(N813="snížená",J813,0)</f>
        <v>0</v>
      </c>
      <c r="BG813" s="179">
        <f>IF(N813="zákl. přenesená",J813,0)</f>
        <v>0</v>
      </c>
      <c r="BH813" s="179">
        <f>IF(N813="sníž. přenesená",J813,0)</f>
        <v>0</v>
      </c>
      <c r="BI813" s="179">
        <f>IF(N813="nulová",J813,0)</f>
        <v>0</v>
      </c>
      <c r="BJ813" s="20" t="s">
        <v>80</v>
      </c>
      <c r="BK813" s="179">
        <f>ROUND(I813*H813,2)</f>
        <v>0</v>
      </c>
      <c r="BL813" s="20" t="s">
        <v>253</v>
      </c>
      <c r="BM813" s="178" t="s">
        <v>1243</v>
      </c>
    </row>
    <row r="814" spans="1:47" s="2" customFormat="1" ht="12">
      <c r="A814" s="39"/>
      <c r="B814" s="40"/>
      <c r="C814" s="39"/>
      <c r="D814" s="180" t="s">
        <v>152</v>
      </c>
      <c r="E814" s="39"/>
      <c r="F814" s="181" t="s">
        <v>1244</v>
      </c>
      <c r="G814" s="39"/>
      <c r="H814" s="39"/>
      <c r="I814" s="182"/>
      <c r="J814" s="39"/>
      <c r="K814" s="39"/>
      <c r="L814" s="40"/>
      <c r="M814" s="183"/>
      <c r="N814" s="184"/>
      <c r="O814" s="73"/>
      <c r="P814" s="73"/>
      <c r="Q814" s="73"/>
      <c r="R814" s="73"/>
      <c r="S814" s="73"/>
      <c r="T814" s="74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T814" s="20" t="s">
        <v>152</v>
      </c>
      <c r="AU814" s="20" t="s">
        <v>82</v>
      </c>
    </row>
    <row r="815" spans="1:51" s="14" customFormat="1" ht="12">
      <c r="A815" s="14"/>
      <c r="B815" s="193"/>
      <c r="C815" s="14"/>
      <c r="D815" s="186" t="s">
        <v>154</v>
      </c>
      <c r="E815" s="194" t="s">
        <v>3</v>
      </c>
      <c r="F815" s="195" t="s">
        <v>1245</v>
      </c>
      <c r="G815" s="14"/>
      <c r="H815" s="196">
        <v>150</v>
      </c>
      <c r="I815" s="197"/>
      <c r="J815" s="14"/>
      <c r="K815" s="14"/>
      <c r="L815" s="193"/>
      <c r="M815" s="198"/>
      <c r="N815" s="199"/>
      <c r="O815" s="199"/>
      <c r="P815" s="199"/>
      <c r="Q815" s="199"/>
      <c r="R815" s="199"/>
      <c r="S815" s="199"/>
      <c r="T815" s="200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194" t="s">
        <v>154</v>
      </c>
      <c r="AU815" s="194" t="s">
        <v>82</v>
      </c>
      <c r="AV815" s="14" t="s">
        <v>82</v>
      </c>
      <c r="AW815" s="14" t="s">
        <v>33</v>
      </c>
      <c r="AX815" s="14" t="s">
        <v>80</v>
      </c>
      <c r="AY815" s="194" t="s">
        <v>143</v>
      </c>
    </row>
    <row r="816" spans="1:65" s="2" customFormat="1" ht="24.15" customHeight="1">
      <c r="A816" s="39"/>
      <c r="B816" s="166"/>
      <c r="C816" s="167" t="s">
        <v>1246</v>
      </c>
      <c r="D816" s="167" t="s">
        <v>145</v>
      </c>
      <c r="E816" s="168" t="s">
        <v>1247</v>
      </c>
      <c r="F816" s="169" t="s">
        <v>1248</v>
      </c>
      <c r="G816" s="170" t="s">
        <v>869</v>
      </c>
      <c r="H816" s="227"/>
      <c r="I816" s="172"/>
      <c r="J816" s="173">
        <f>ROUND(I816*H816,2)</f>
        <v>0</v>
      </c>
      <c r="K816" s="169" t="s">
        <v>149</v>
      </c>
      <c r="L816" s="40"/>
      <c r="M816" s="174" t="s">
        <v>3</v>
      </c>
      <c r="N816" s="175" t="s">
        <v>43</v>
      </c>
      <c r="O816" s="73"/>
      <c r="P816" s="176">
        <f>O816*H816</f>
        <v>0</v>
      </c>
      <c r="Q816" s="176">
        <v>0</v>
      </c>
      <c r="R816" s="176">
        <f>Q816*H816</f>
        <v>0</v>
      </c>
      <c r="S816" s="176">
        <v>0</v>
      </c>
      <c r="T816" s="177">
        <f>S816*H816</f>
        <v>0</v>
      </c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R816" s="178" t="s">
        <v>253</v>
      </c>
      <c r="AT816" s="178" t="s">
        <v>145</v>
      </c>
      <c r="AU816" s="178" t="s">
        <v>82</v>
      </c>
      <c r="AY816" s="20" t="s">
        <v>143</v>
      </c>
      <c r="BE816" s="179">
        <f>IF(N816="základní",J816,0)</f>
        <v>0</v>
      </c>
      <c r="BF816" s="179">
        <f>IF(N816="snížená",J816,0)</f>
        <v>0</v>
      </c>
      <c r="BG816" s="179">
        <f>IF(N816="zákl. přenesená",J816,0)</f>
        <v>0</v>
      </c>
      <c r="BH816" s="179">
        <f>IF(N816="sníž. přenesená",J816,0)</f>
        <v>0</v>
      </c>
      <c r="BI816" s="179">
        <f>IF(N816="nulová",J816,0)</f>
        <v>0</v>
      </c>
      <c r="BJ816" s="20" t="s">
        <v>80</v>
      </c>
      <c r="BK816" s="179">
        <f>ROUND(I816*H816,2)</f>
        <v>0</v>
      </c>
      <c r="BL816" s="20" t="s">
        <v>253</v>
      </c>
      <c r="BM816" s="178" t="s">
        <v>1249</v>
      </c>
    </row>
    <row r="817" spans="1:47" s="2" customFormat="1" ht="12">
      <c r="A817" s="39"/>
      <c r="B817" s="40"/>
      <c r="C817" s="39"/>
      <c r="D817" s="180" t="s">
        <v>152</v>
      </c>
      <c r="E817" s="39"/>
      <c r="F817" s="181" t="s">
        <v>1250</v>
      </c>
      <c r="G817" s="39"/>
      <c r="H817" s="39"/>
      <c r="I817" s="182"/>
      <c r="J817" s="39"/>
      <c r="K817" s="39"/>
      <c r="L817" s="40"/>
      <c r="M817" s="183"/>
      <c r="N817" s="184"/>
      <c r="O817" s="73"/>
      <c r="P817" s="73"/>
      <c r="Q817" s="73"/>
      <c r="R817" s="73"/>
      <c r="S817" s="73"/>
      <c r="T817" s="74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T817" s="20" t="s">
        <v>152</v>
      </c>
      <c r="AU817" s="20" t="s">
        <v>82</v>
      </c>
    </row>
    <row r="818" spans="1:63" s="12" customFormat="1" ht="22.8" customHeight="1">
      <c r="A818" s="12"/>
      <c r="B818" s="153"/>
      <c r="C818" s="12"/>
      <c r="D818" s="154" t="s">
        <v>71</v>
      </c>
      <c r="E818" s="164" t="s">
        <v>1251</v>
      </c>
      <c r="F818" s="164" t="s">
        <v>1252</v>
      </c>
      <c r="G818" s="12"/>
      <c r="H818" s="12"/>
      <c r="I818" s="156"/>
      <c r="J818" s="165">
        <f>BK818</f>
        <v>0</v>
      </c>
      <c r="K818" s="12"/>
      <c r="L818" s="153"/>
      <c r="M818" s="158"/>
      <c r="N818" s="159"/>
      <c r="O818" s="159"/>
      <c r="P818" s="160">
        <f>SUM(P819:P838)</f>
        <v>0</v>
      </c>
      <c r="Q818" s="159"/>
      <c r="R818" s="160">
        <f>SUM(R819:R838)</f>
        <v>1.5577086999999998</v>
      </c>
      <c r="S818" s="159"/>
      <c r="T818" s="161">
        <f>SUM(T819:T838)</f>
        <v>0</v>
      </c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R818" s="154" t="s">
        <v>82</v>
      </c>
      <c r="AT818" s="162" t="s">
        <v>71</v>
      </c>
      <c r="AU818" s="162" t="s">
        <v>80</v>
      </c>
      <c r="AY818" s="154" t="s">
        <v>143</v>
      </c>
      <c r="BK818" s="163">
        <f>SUM(BK819:BK838)</f>
        <v>0</v>
      </c>
    </row>
    <row r="819" spans="1:65" s="2" customFormat="1" ht="16.5" customHeight="1">
      <c r="A819" s="39"/>
      <c r="B819" s="166"/>
      <c r="C819" s="167" t="s">
        <v>1253</v>
      </c>
      <c r="D819" s="167" t="s">
        <v>145</v>
      </c>
      <c r="E819" s="168" t="s">
        <v>1254</v>
      </c>
      <c r="F819" s="169" t="s">
        <v>1255</v>
      </c>
      <c r="G819" s="170" t="s">
        <v>148</v>
      </c>
      <c r="H819" s="171">
        <v>42.751</v>
      </c>
      <c r="I819" s="172"/>
      <c r="J819" s="173">
        <f>ROUND(I819*H819,2)</f>
        <v>0</v>
      </c>
      <c r="K819" s="169" t="s">
        <v>149</v>
      </c>
      <c r="L819" s="40"/>
      <c r="M819" s="174" t="s">
        <v>3</v>
      </c>
      <c r="N819" s="175" t="s">
        <v>43</v>
      </c>
      <c r="O819" s="73"/>
      <c r="P819" s="176">
        <f>O819*H819</f>
        <v>0</v>
      </c>
      <c r="Q819" s="176">
        <v>0.024</v>
      </c>
      <c r="R819" s="176">
        <f>Q819*H819</f>
        <v>1.026024</v>
      </c>
      <c r="S819" s="176">
        <v>0</v>
      </c>
      <c r="T819" s="177">
        <f>S819*H819</f>
        <v>0</v>
      </c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R819" s="178" t="s">
        <v>253</v>
      </c>
      <c r="AT819" s="178" t="s">
        <v>145</v>
      </c>
      <c r="AU819" s="178" t="s">
        <v>82</v>
      </c>
      <c r="AY819" s="20" t="s">
        <v>143</v>
      </c>
      <c r="BE819" s="179">
        <f>IF(N819="základní",J819,0)</f>
        <v>0</v>
      </c>
      <c r="BF819" s="179">
        <f>IF(N819="snížená",J819,0)</f>
        <v>0</v>
      </c>
      <c r="BG819" s="179">
        <f>IF(N819="zákl. přenesená",J819,0)</f>
        <v>0</v>
      </c>
      <c r="BH819" s="179">
        <f>IF(N819="sníž. přenesená",J819,0)</f>
        <v>0</v>
      </c>
      <c r="BI819" s="179">
        <f>IF(N819="nulová",J819,0)</f>
        <v>0</v>
      </c>
      <c r="BJ819" s="20" t="s">
        <v>80</v>
      </c>
      <c r="BK819" s="179">
        <f>ROUND(I819*H819,2)</f>
        <v>0</v>
      </c>
      <c r="BL819" s="20" t="s">
        <v>253</v>
      </c>
      <c r="BM819" s="178" t="s">
        <v>1256</v>
      </c>
    </row>
    <row r="820" spans="1:47" s="2" customFormat="1" ht="12">
      <c r="A820" s="39"/>
      <c r="B820" s="40"/>
      <c r="C820" s="39"/>
      <c r="D820" s="180" t="s">
        <v>152</v>
      </c>
      <c r="E820" s="39"/>
      <c r="F820" s="181" t="s">
        <v>1257</v>
      </c>
      <c r="G820" s="39"/>
      <c r="H820" s="39"/>
      <c r="I820" s="182"/>
      <c r="J820" s="39"/>
      <c r="K820" s="39"/>
      <c r="L820" s="40"/>
      <c r="M820" s="183"/>
      <c r="N820" s="184"/>
      <c r="O820" s="73"/>
      <c r="P820" s="73"/>
      <c r="Q820" s="73"/>
      <c r="R820" s="73"/>
      <c r="S820" s="73"/>
      <c r="T820" s="74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T820" s="20" t="s">
        <v>152</v>
      </c>
      <c r="AU820" s="20" t="s">
        <v>82</v>
      </c>
    </row>
    <row r="821" spans="1:51" s="13" customFormat="1" ht="12">
      <c r="A821" s="13"/>
      <c r="B821" s="185"/>
      <c r="C821" s="13"/>
      <c r="D821" s="186" t="s">
        <v>154</v>
      </c>
      <c r="E821" s="187" t="s">
        <v>3</v>
      </c>
      <c r="F821" s="188" t="s">
        <v>1258</v>
      </c>
      <c r="G821" s="13"/>
      <c r="H821" s="187" t="s">
        <v>3</v>
      </c>
      <c r="I821" s="189"/>
      <c r="J821" s="13"/>
      <c r="K821" s="13"/>
      <c r="L821" s="185"/>
      <c r="M821" s="190"/>
      <c r="N821" s="191"/>
      <c r="O821" s="191"/>
      <c r="P821" s="191"/>
      <c r="Q821" s="191"/>
      <c r="R821" s="191"/>
      <c r="S821" s="191"/>
      <c r="T821" s="192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187" t="s">
        <v>154</v>
      </c>
      <c r="AU821" s="187" t="s">
        <v>82</v>
      </c>
      <c r="AV821" s="13" t="s">
        <v>80</v>
      </c>
      <c r="AW821" s="13" t="s">
        <v>33</v>
      </c>
      <c r="AX821" s="13" t="s">
        <v>72</v>
      </c>
      <c r="AY821" s="187" t="s">
        <v>143</v>
      </c>
    </row>
    <row r="822" spans="1:51" s="14" customFormat="1" ht="12">
      <c r="A822" s="14"/>
      <c r="B822" s="193"/>
      <c r="C822" s="14"/>
      <c r="D822" s="186" t="s">
        <v>154</v>
      </c>
      <c r="E822" s="194" t="s">
        <v>3</v>
      </c>
      <c r="F822" s="195" t="s">
        <v>1259</v>
      </c>
      <c r="G822" s="14"/>
      <c r="H822" s="196">
        <v>42.751</v>
      </c>
      <c r="I822" s="197"/>
      <c r="J822" s="14"/>
      <c r="K822" s="14"/>
      <c r="L822" s="193"/>
      <c r="M822" s="198"/>
      <c r="N822" s="199"/>
      <c r="O822" s="199"/>
      <c r="P822" s="199"/>
      <c r="Q822" s="199"/>
      <c r="R822" s="199"/>
      <c r="S822" s="199"/>
      <c r="T822" s="200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194" t="s">
        <v>154</v>
      </c>
      <c r="AU822" s="194" t="s">
        <v>82</v>
      </c>
      <c r="AV822" s="14" t="s">
        <v>82</v>
      </c>
      <c r="AW822" s="14" t="s">
        <v>33</v>
      </c>
      <c r="AX822" s="14" t="s">
        <v>72</v>
      </c>
      <c r="AY822" s="194" t="s">
        <v>143</v>
      </c>
    </row>
    <row r="823" spans="1:51" s="15" customFormat="1" ht="12">
      <c r="A823" s="15"/>
      <c r="B823" s="201"/>
      <c r="C823" s="15"/>
      <c r="D823" s="186" t="s">
        <v>154</v>
      </c>
      <c r="E823" s="202" t="s">
        <v>3</v>
      </c>
      <c r="F823" s="203" t="s">
        <v>172</v>
      </c>
      <c r="G823" s="15"/>
      <c r="H823" s="204">
        <v>42.751</v>
      </c>
      <c r="I823" s="205"/>
      <c r="J823" s="15"/>
      <c r="K823" s="15"/>
      <c r="L823" s="201"/>
      <c r="M823" s="206"/>
      <c r="N823" s="207"/>
      <c r="O823" s="207"/>
      <c r="P823" s="207"/>
      <c r="Q823" s="207"/>
      <c r="R823" s="207"/>
      <c r="S823" s="207"/>
      <c r="T823" s="208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T823" s="202" t="s">
        <v>154</v>
      </c>
      <c r="AU823" s="202" t="s">
        <v>82</v>
      </c>
      <c r="AV823" s="15" t="s">
        <v>150</v>
      </c>
      <c r="AW823" s="15" t="s">
        <v>33</v>
      </c>
      <c r="AX823" s="15" t="s">
        <v>80</v>
      </c>
      <c r="AY823" s="202" t="s">
        <v>143</v>
      </c>
    </row>
    <row r="824" spans="1:65" s="2" customFormat="1" ht="16.5" customHeight="1">
      <c r="A824" s="39"/>
      <c r="B824" s="166"/>
      <c r="C824" s="167" t="s">
        <v>1260</v>
      </c>
      <c r="D824" s="167" t="s">
        <v>145</v>
      </c>
      <c r="E824" s="168" t="s">
        <v>1261</v>
      </c>
      <c r="F824" s="169" t="s">
        <v>1262</v>
      </c>
      <c r="G824" s="170" t="s">
        <v>148</v>
      </c>
      <c r="H824" s="171">
        <v>5</v>
      </c>
      <c r="I824" s="172"/>
      <c r="J824" s="173">
        <f>ROUND(I824*H824,2)</f>
        <v>0</v>
      </c>
      <c r="K824" s="169" t="s">
        <v>149</v>
      </c>
      <c r="L824" s="40"/>
      <c r="M824" s="174" t="s">
        <v>3</v>
      </c>
      <c r="N824" s="175" t="s">
        <v>43</v>
      </c>
      <c r="O824" s="73"/>
      <c r="P824" s="176">
        <f>O824*H824</f>
        <v>0</v>
      </c>
      <c r="Q824" s="176">
        <v>0.0054</v>
      </c>
      <c r="R824" s="176">
        <f>Q824*H824</f>
        <v>0.027000000000000003</v>
      </c>
      <c r="S824" s="176">
        <v>0</v>
      </c>
      <c r="T824" s="177">
        <f>S824*H824</f>
        <v>0</v>
      </c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R824" s="178" t="s">
        <v>253</v>
      </c>
      <c r="AT824" s="178" t="s">
        <v>145</v>
      </c>
      <c r="AU824" s="178" t="s">
        <v>82</v>
      </c>
      <c r="AY824" s="20" t="s">
        <v>143</v>
      </c>
      <c r="BE824" s="179">
        <f>IF(N824="základní",J824,0)</f>
        <v>0</v>
      </c>
      <c r="BF824" s="179">
        <f>IF(N824="snížená",J824,0)</f>
        <v>0</v>
      </c>
      <c r="BG824" s="179">
        <f>IF(N824="zákl. přenesená",J824,0)</f>
        <v>0</v>
      </c>
      <c r="BH824" s="179">
        <f>IF(N824="sníž. přenesená",J824,0)</f>
        <v>0</v>
      </c>
      <c r="BI824" s="179">
        <f>IF(N824="nulová",J824,0)</f>
        <v>0</v>
      </c>
      <c r="BJ824" s="20" t="s">
        <v>80</v>
      </c>
      <c r="BK824" s="179">
        <f>ROUND(I824*H824,2)</f>
        <v>0</v>
      </c>
      <c r="BL824" s="20" t="s">
        <v>253</v>
      </c>
      <c r="BM824" s="178" t="s">
        <v>1263</v>
      </c>
    </row>
    <row r="825" spans="1:47" s="2" customFormat="1" ht="12">
      <c r="A825" s="39"/>
      <c r="B825" s="40"/>
      <c r="C825" s="39"/>
      <c r="D825" s="180" t="s">
        <v>152</v>
      </c>
      <c r="E825" s="39"/>
      <c r="F825" s="181" t="s">
        <v>1264</v>
      </c>
      <c r="G825" s="39"/>
      <c r="H825" s="39"/>
      <c r="I825" s="182"/>
      <c r="J825" s="39"/>
      <c r="K825" s="39"/>
      <c r="L825" s="40"/>
      <c r="M825" s="183"/>
      <c r="N825" s="184"/>
      <c r="O825" s="73"/>
      <c r="P825" s="73"/>
      <c r="Q825" s="73"/>
      <c r="R825" s="73"/>
      <c r="S825" s="73"/>
      <c r="T825" s="74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T825" s="20" t="s">
        <v>152</v>
      </c>
      <c r="AU825" s="20" t="s">
        <v>82</v>
      </c>
    </row>
    <row r="826" spans="1:65" s="2" customFormat="1" ht="21.75" customHeight="1">
      <c r="A826" s="39"/>
      <c r="B826" s="166"/>
      <c r="C826" s="167" t="s">
        <v>1265</v>
      </c>
      <c r="D826" s="167" t="s">
        <v>145</v>
      </c>
      <c r="E826" s="168" t="s">
        <v>1266</v>
      </c>
      <c r="F826" s="169" t="s">
        <v>1267</v>
      </c>
      <c r="G826" s="170" t="s">
        <v>204</v>
      </c>
      <c r="H826" s="171">
        <v>10</v>
      </c>
      <c r="I826" s="172"/>
      <c r="J826" s="173">
        <f>ROUND(I826*H826,2)</f>
        <v>0</v>
      </c>
      <c r="K826" s="169" t="s">
        <v>149</v>
      </c>
      <c r="L826" s="40"/>
      <c r="M826" s="174" t="s">
        <v>3</v>
      </c>
      <c r="N826" s="175" t="s">
        <v>43</v>
      </c>
      <c r="O826" s="73"/>
      <c r="P826" s="176">
        <f>O826*H826</f>
        <v>0</v>
      </c>
      <c r="Q826" s="176">
        <v>0.009</v>
      </c>
      <c r="R826" s="176">
        <f>Q826*H826</f>
        <v>0.09</v>
      </c>
      <c r="S826" s="176">
        <v>0</v>
      </c>
      <c r="T826" s="177">
        <f>S826*H826</f>
        <v>0</v>
      </c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R826" s="178" t="s">
        <v>253</v>
      </c>
      <c r="AT826" s="178" t="s">
        <v>145</v>
      </c>
      <c r="AU826" s="178" t="s">
        <v>82</v>
      </c>
      <c r="AY826" s="20" t="s">
        <v>143</v>
      </c>
      <c r="BE826" s="179">
        <f>IF(N826="základní",J826,0)</f>
        <v>0</v>
      </c>
      <c r="BF826" s="179">
        <f>IF(N826="snížená",J826,0)</f>
        <v>0</v>
      </c>
      <c r="BG826" s="179">
        <f>IF(N826="zákl. přenesená",J826,0)</f>
        <v>0</v>
      </c>
      <c r="BH826" s="179">
        <f>IF(N826="sníž. přenesená",J826,0)</f>
        <v>0</v>
      </c>
      <c r="BI826" s="179">
        <f>IF(N826="nulová",J826,0)</f>
        <v>0</v>
      </c>
      <c r="BJ826" s="20" t="s">
        <v>80</v>
      </c>
      <c r="BK826" s="179">
        <f>ROUND(I826*H826,2)</f>
        <v>0</v>
      </c>
      <c r="BL826" s="20" t="s">
        <v>253</v>
      </c>
      <c r="BM826" s="178" t="s">
        <v>1268</v>
      </c>
    </row>
    <row r="827" spans="1:47" s="2" customFormat="1" ht="12">
      <c r="A827" s="39"/>
      <c r="B827" s="40"/>
      <c r="C827" s="39"/>
      <c r="D827" s="180" t="s">
        <v>152</v>
      </c>
      <c r="E827" s="39"/>
      <c r="F827" s="181" t="s">
        <v>1269</v>
      </c>
      <c r="G827" s="39"/>
      <c r="H827" s="39"/>
      <c r="I827" s="182"/>
      <c r="J827" s="39"/>
      <c r="K827" s="39"/>
      <c r="L827" s="40"/>
      <c r="M827" s="183"/>
      <c r="N827" s="184"/>
      <c r="O827" s="73"/>
      <c r="P827" s="73"/>
      <c r="Q827" s="73"/>
      <c r="R827" s="73"/>
      <c r="S827" s="73"/>
      <c r="T827" s="74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T827" s="20" t="s">
        <v>152</v>
      </c>
      <c r="AU827" s="20" t="s">
        <v>82</v>
      </c>
    </row>
    <row r="828" spans="1:65" s="2" customFormat="1" ht="16.5" customHeight="1">
      <c r="A828" s="39"/>
      <c r="B828" s="166"/>
      <c r="C828" s="167" t="s">
        <v>1270</v>
      </c>
      <c r="D828" s="167" t="s">
        <v>145</v>
      </c>
      <c r="E828" s="168" t="s">
        <v>1271</v>
      </c>
      <c r="F828" s="169" t="s">
        <v>1272</v>
      </c>
      <c r="G828" s="170" t="s">
        <v>148</v>
      </c>
      <c r="H828" s="171">
        <v>42.751</v>
      </c>
      <c r="I828" s="172"/>
      <c r="J828" s="173">
        <f>ROUND(I828*H828,2)</f>
        <v>0</v>
      </c>
      <c r="K828" s="169" t="s">
        <v>149</v>
      </c>
      <c r="L828" s="40"/>
      <c r="M828" s="174" t="s">
        <v>3</v>
      </c>
      <c r="N828" s="175" t="s">
        <v>43</v>
      </c>
      <c r="O828" s="73"/>
      <c r="P828" s="176">
        <f>O828*H828</f>
        <v>0</v>
      </c>
      <c r="Q828" s="176">
        <v>0.0003</v>
      </c>
      <c r="R828" s="176">
        <f>Q828*H828</f>
        <v>0.012825299999999998</v>
      </c>
      <c r="S828" s="176">
        <v>0</v>
      </c>
      <c r="T828" s="177">
        <f>S828*H828</f>
        <v>0</v>
      </c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R828" s="178" t="s">
        <v>253</v>
      </c>
      <c r="AT828" s="178" t="s">
        <v>145</v>
      </c>
      <c r="AU828" s="178" t="s">
        <v>82</v>
      </c>
      <c r="AY828" s="20" t="s">
        <v>143</v>
      </c>
      <c r="BE828" s="179">
        <f>IF(N828="základní",J828,0)</f>
        <v>0</v>
      </c>
      <c r="BF828" s="179">
        <f>IF(N828="snížená",J828,0)</f>
        <v>0</v>
      </c>
      <c r="BG828" s="179">
        <f>IF(N828="zákl. přenesená",J828,0)</f>
        <v>0</v>
      </c>
      <c r="BH828" s="179">
        <f>IF(N828="sníž. přenesená",J828,0)</f>
        <v>0</v>
      </c>
      <c r="BI828" s="179">
        <f>IF(N828="nulová",J828,0)</f>
        <v>0</v>
      </c>
      <c r="BJ828" s="20" t="s">
        <v>80</v>
      </c>
      <c r="BK828" s="179">
        <f>ROUND(I828*H828,2)</f>
        <v>0</v>
      </c>
      <c r="BL828" s="20" t="s">
        <v>253</v>
      </c>
      <c r="BM828" s="178" t="s">
        <v>1273</v>
      </c>
    </row>
    <row r="829" spans="1:47" s="2" customFormat="1" ht="12">
      <c r="A829" s="39"/>
      <c r="B829" s="40"/>
      <c r="C829" s="39"/>
      <c r="D829" s="180" t="s">
        <v>152</v>
      </c>
      <c r="E829" s="39"/>
      <c r="F829" s="181" t="s">
        <v>1274</v>
      </c>
      <c r="G829" s="39"/>
      <c r="H829" s="39"/>
      <c r="I829" s="182"/>
      <c r="J829" s="39"/>
      <c r="K829" s="39"/>
      <c r="L829" s="40"/>
      <c r="M829" s="183"/>
      <c r="N829" s="184"/>
      <c r="O829" s="73"/>
      <c r="P829" s="73"/>
      <c r="Q829" s="73"/>
      <c r="R829" s="73"/>
      <c r="S829" s="73"/>
      <c r="T829" s="74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T829" s="20" t="s">
        <v>152</v>
      </c>
      <c r="AU829" s="20" t="s">
        <v>82</v>
      </c>
    </row>
    <row r="830" spans="1:51" s="13" customFormat="1" ht="12">
      <c r="A830" s="13"/>
      <c r="B830" s="185"/>
      <c r="C830" s="13"/>
      <c r="D830" s="186" t="s">
        <v>154</v>
      </c>
      <c r="E830" s="187" t="s">
        <v>3</v>
      </c>
      <c r="F830" s="188" t="s">
        <v>1258</v>
      </c>
      <c r="G830" s="13"/>
      <c r="H830" s="187" t="s">
        <v>3</v>
      </c>
      <c r="I830" s="189"/>
      <c r="J830" s="13"/>
      <c r="K830" s="13"/>
      <c r="L830" s="185"/>
      <c r="M830" s="190"/>
      <c r="N830" s="191"/>
      <c r="O830" s="191"/>
      <c r="P830" s="191"/>
      <c r="Q830" s="191"/>
      <c r="R830" s="191"/>
      <c r="S830" s="191"/>
      <c r="T830" s="192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187" t="s">
        <v>154</v>
      </c>
      <c r="AU830" s="187" t="s">
        <v>82</v>
      </c>
      <c r="AV830" s="13" t="s">
        <v>80</v>
      </c>
      <c r="AW830" s="13" t="s">
        <v>33</v>
      </c>
      <c r="AX830" s="13" t="s">
        <v>72</v>
      </c>
      <c r="AY830" s="187" t="s">
        <v>143</v>
      </c>
    </row>
    <row r="831" spans="1:51" s="14" customFormat="1" ht="12">
      <c r="A831" s="14"/>
      <c r="B831" s="193"/>
      <c r="C831" s="14"/>
      <c r="D831" s="186" t="s">
        <v>154</v>
      </c>
      <c r="E831" s="194" t="s">
        <v>3</v>
      </c>
      <c r="F831" s="195" t="s">
        <v>1259</v>
      </c>
      <c r="G831" s="14"/>
      <c r="H831" s="196">
        <v>42.751</v>
      </c>
      <c r="I831" s="197"/>
      <c r="J831" s="14"/>
      <c r="K831" s="14"/>
      <c r="L831" s="193"/>
      <c r="M831" s="198"/>
      <c r="N831" s="199"/>
      <c r="O831" s="199"/>
      <c r="P831" s="199"/>
      <c r="Q831" s="199"/>
      <c r="R831" s="199"/>
      <c r="S831" s="199"/>
      <c r="T831" s="200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194" t="s">
        <v>154</v>
      </c>
      <c r="AU831" s="194" t="s">
        <v>82</v>
      </c>
      <c r="AV831" s="14" t="s">
        <v>82</v>
      </c>
      <c r="AW831" s="14" t="s">
        <v>33</v>
      </c>
      <c r="AX831" s="14" t="s">
        <v>72</v>
      </c>
      <c r="AY831" s="194" t="s">
        <v>143</v>
      </c>
    </row>
    <row r="832" spans="1:51" s="15" customFormat="1" ht="12">
      <c r="A832" s="15"/>
      <c r="B832" s="201"/>
      <c r="C832" s="15"/>
      <c r="D832" s="186" t="s">
        <v>154</v>
      </c>
      <c r="E832" s="202" t="s">
        <v>3</v>
      </c>
      <c r="F832" s="203" t="s">
        <v>172</v>
      </c>
      <c r="G832" s="15"/>
      <c r="H832" s="204">
        <v>42.751</v>
      </c>
      <c r="I832" s="205"/>
      <c r="J832" s="15"/>
      <c r="K832" s="15"/>
      <c r="L832" s="201"/>
      <c r="M832" s="206"/>
      <c r="N832" s="207"/>
      <c r="O832" s="207"/>
      <c r="P832" s="207"/>
      <c r="Q832" s="207"/>
      <c r="R832" s="207"/>
      <c r="S832" s="207"/>
      <c r="T832" s="208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T832" s="202" t="s">
        <v>154</v>
      </c>
      <c r="AU832" s="202" t="s">
        <v>82</v>
      </c>
      <c r="AV832" s="15" t="s">
        <v>150</v>
      </c>
      <c r="AW832" s="15" t="s">
        <v>33</v>
      </c>
      <c r="AX832" s="15" t="s">
        <v>80</v>
      </c>
      <c r="AY832" s="202" t="s">
        <v>143</v>
      </c>
    </row>
    <row r="833" spans="1:65" s="2" customFormat="1" ht="16.5" customHeight="1">
      <c r="A833" s="39"/>
      <c r="B833" s="166"/>
      <c r="C833" s="167" t="s">
        <v>1275</v>
      </c>
      <c r="D833" s="167" t="s">
        <v>145</v>
      </c>
      <c r="E833" s="168" t="s">
        <v>1276</v>
      </c>
      <c r="F833" s="169" t="s">
        <v>1277</v>
      </c>
      <c r="G833" s="170" t="s">
        <v>148</v>
      </c>
      <c r="H833" s="171">
        <v>42.751</v>
      </c>
      <c r="I833" s="172"/>
      <c r="J833" s="173">
        <f>ROUND(I833*H833,2)</f>
        <v>0</v>
      </c>
      <c r="K833" s="169" t="s">
        <v>149</v>
      </c>
      <c r="L833" s="40"/>
      <c r="M833" s="174" t="s">
        <v>3</v>
      </c>
      <c r="N833" s="175" t="s">
        <v>43</v>
      </c>
      <c r="O833" s="73"/>
      <c r="P833" s="176">
        <f>O833*H833</f>
        <v>0</v>
      </c>
      <c r="Q833" s="176">
        <v>0.0054</v>
      </c>
      <c r="R833" s="176">
        <f>Q833*H833</f>
        <v>0.2308554</v>
      </c>
      <c r="S833" s="176">
        <v>0</v>
      </c>
      <c r="T833" s="177">
        <f>S833*H833</f>
        <v>0</v>
      </c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R833" s="178" t="s">
        <v>253</v>
      </c>
      <c r="AT833" s="178" t="s">
        <v>145</v>
      </c>
      <c r="AU833" s="178" t="s">
        <v>82</v>
      </c>
      <c r="AY833" s="20" t="s">
        <v>143</v>
      </c>
      <c r="BE833" s="179">
        <f>IF(N833="základní",J833,0)</f>
        <v>0</v>
      </c>
      <c r="BF833" s="179">
        <f>IF(N833="snížená",J833,0)</f>
        <v>0</v>
      </c>
      <c r="BG833" s="179">
        <f>IF(N833="zákl. přenesená",J833,0)</f>
        <v>0</v>
      </c>
      <c r="BH833" s="179">
        <f>IF(N833="sníž. přenesená",J833,0)</f>
        <v>0</v>
      </c>
      <c r="BI833" s="179">
        <f>IF(N833="nulová",J833,0)</f>
        <v>0</v>
      </c>
      <c r="BJ833" s="20" t="s">
        <v>80</v>
      </c>
      <c r="BK833" s="179">
        <f>ROUND(I833*H833,2)</f>
        <v>0</v>
      </c>
      <c r="BL833" s="20" t="s">
        <v>253</v>
      </c>
      <c r="BM833" s="178" t="s">
        <v>1278</v>
      </c>
    </row>
    <row r="834" spans="1:47" s="2" customFormat="1" ht="12">
      <c r="A834" s="39"/>
      <c r="B834" s="40"/>
      <c r="C834" s="39"/>
      <c r="D834" s="180" t="s">
        <v>152</v>
      </c>
      <c r="E834" s="39"/>
      <c r="F834" s="181" t="s">
        <v>1279</v>
      </c>
      <c r="G834" s="39"/>
      <c r="H834" s="39"/>
      <c r="I834" s="182"/>
      <c r="J834" s="39"/>
      <c r="K834" s="39"/>
      <c r="L834" s="40"/>
      <c r="M834" s="183"/>
      <c r="N834" s="184"/>
      <c r="O834" s="73"/>
      <c r="P834" s="73"/>
      <c r="Q834" s="73"/>
      <c r="R834" s="73"/>
      <c r="S834" s="73"/>
      <c r="T834" s="74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T834" s="20" t="s">
        <v>152</v>
      </c>
      <c r="AU834" s="20" t="s">
        <v>82</v>
      </c>
    </row>
    <row r="835" spans="1:65" s="2" customFormat="1" ht="16.5" customHeight="1">
      <c r="A835" s="39"/>
      <c r="B835" s="166"/>
      <c r="C835" s="167" t="s">
        <v>1280</v>
      </c>
      <c r="D835" s="167" t="s">
        <v>145</v>
      </c>
      <c r="E835" s="168" t="s">
        <v>1281</v>
      </c>
      <c r="F835" s="169" t="s">
        <v>1282</v>
      </c>
      <c r="G835" s="170" t="s">
        <v>148</v>
      </c>
      <c r="H835" s="171">
        <v>42.751</v>
      </c>
      <c r="I835" s="172"/>
      <c r="J835" s="173">
        <f>ROUND(I835*H835,2)</f>
        <v>0</v>
      </c>
      <c r="K835" s="169" t="s">
        <v>149</v>
      </c>
      <c r="L835" s="40"/>
      <c r="M835" s="174" t="s">
        <v>3</v>
      </c>
      <c r="N835" s="175" t="s">
        <v>43</v>
      </c>
      <c r="O835" s="73"/>
      <c r="P835" s="176">
        <f>O835*H835</f>
        <v>0</v>
      </c>
      <c r="Q835" s="176">
        <v>0.004</v>
      </c>
      <c r="R835" s="176">
        <f>Q835*H835</f>
        <v>0.171004</v>
      </c>
      <c r="S835" s="176">
        <v>0</v>
      </c>
      <c r="T835" s="177">
        <f>S835*H835</f>
        <v>0</v>
      </c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R835" s="178" t="s">
        <v>253</v>
      </c>
      <c r="AT835" s="178" t="s">
        <v>145</v>
      </c>
      <c r="AU835" s="178" t="s">
        <v>82</v>
      </c>
      <c r="AY835" s="20" t="s">
        <v>143</v>
      </c>
      <c r="BE835" s="179">
        <f>IF(N835="základní",J835,0)</f>
        <v>0</v>
      </c>
      <c r="BF835" s="179">
        <f>IF(N835="snížená",J835,0)</f>
        <v>0</v>
      </c>
      <c r="BG835" s="179">
        <f>IF(N835="zákl. přenesená",J835,0)</f>
        <v>0</v>
      </c>
      <c r="BH835" s="179">
        <f>IF(N835="sníž. přenesená",J835,0)</f>
        <v>0</v>
      </c>
      <c r="BI835" s="179">
        <f>IF(N835="nulová",J835,0)</f>
        <v>0</v>
      </c>
      <c r="BJ835" s="20" t="s">
        <v>80</v>
      </c>
      <c r="BK835" s="179">
        <f>ROUND(I835*H835,2)</f>
        <v>0</v>
      </c>
      <c r="BL835" s="20" t="s">
        <v>253</v>
      </c>
      <c r="BM835" s="178" t="s">
        <v>1283</v>
      </c>
    </row>
    <row r="836" spans="1:47" s="2" customFormat="1" ht="12">
      <c r="A836" s="39"/>
      <c r="B836" s="40"/>
      <c r="C836" s="39"/>
      <c r="D836" s="180" t="s">
        <v>152</v>
      </c>
      <c r="E836" s="39"/>
      <c r="F836" s="181" t="s">
        <v>1284</v>
      </c>
      <c r="G836" s="39"/>
      <c r="H836" s="39"/>
      <c r="I836" s="182"/>
      <c r="J836" s="39"/>
      <c r="K836" s="39"/>
      <c r="L836" s="40"/>
      <c r="M836" s="183"/>
      <c r="N836" s="184"/>
      <c r="O836" s="73"/>
      <c r="P836" s="73"/>
      <c r="Q836" s="73"/>
      <c r="R836" s="73"/>
      <c r="S836" s="73"/>
      <c r="T836" s="74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T836" s="20" t="s">
        <v>152</v>
      </c>
      <c r="AU836" s="20" t="s">
        <v>82</v>
      </c>
    </row>
    <row r="837" spans="1:65" s="2" customFormat="1" ht="24.15" customHeight="1">
      <c r="A837" s="39"/>
      <c r="B837" s="166"/>
      <c r="C837" s="167" t="s">
        <v>1285</v>
      </c>
      <c r="D837" s="167" t="s">
        <v>145</v>
      </c>
      <c r="E837" s="168" t="s">
        <v>1286</v>
      </c>
      <c r="F837" s="169" t="s">
        <v>1287</v>
      </c>
      <c r="G837" s="170" t="s">
        <v>869</v>
      </c>
      <c r="H837" s="227"/>
      <c r="I837" s="172"/>
      <c r="J837" s="173">
        <f>ROUND(I837*H837,2)</f>
        <v>0</v>
      </c>
      <c r="K837" s="169" t="s">
        <v>149</v>
      </c>
      <c r="L837" s="40"/>
      <c r="M837" s="174" t="s">
        <v>3</v>
      </c>
      <c r="N837" s="175" t="s">
        <v>43</v>
      </c>
      <c r="O837" s="73"/>
      <c r="P837" s="176">
        <f>O837*H837</f>
        <v>0</v>
      </c>
      <c r="Q837" s="176">
        <v>0</v>
      </c>
      <c r="R837" s="176">
        <f>Q837*H837</f>
        <v>0</v>
      </c>
      <c r="S837" s="176">
        <v>0</v>
      </c>
      <c r="T837" s="177">
        <f>S837*H837</f>
        <v>0</v>
      </c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R837" s="178" t="s">
        <v>253</v>
      </c>
      <c r="AT837" s="178" t="s">
        <v>145</v>
      </c>
      <c r="AU837" s="178" t="s">
        <v>82</v>
      </c>
      <c r="AY837" s="20" t="s">
        <v>143</v>
      </c>
      <c r="BE837" s="179">
        <f>IF(N837="základní",J837,0)</f>
        <v>0</v>
      </c>
      <c r="BF837" s="179">
        <f>IF(N837="snížená",J837,0)</f>
        <v>0</v>
      </c>
      <c r="BG837" s="179">
        <f>IF(N837="zákl. přenesená",J837,0)</f>
        <v>0</v>
      </c>
      <c r="BH837" s="179">
        <f>IF(N837="sníž. přenesená",J837,0)</f>
        <v>0</v>
      </c>
      <c r="BI837" s="179">
        <f>IF(N837="nulová",J837,0)</f>
        <v>0</v>
      </c>
      <c r="BJ837" s="20" t="s">
        <v>80</v>
      </c>
      <c r="BK837" s="179">
        <f>ROUND(I837*H837,2)</f>
        <v>0</v>
      </c>
      <c r="BL837" s="20" t="s">
        <v>253</v>
      </c>
      <c r="BM837" s="178" t="s">
        <v>1288</v>
      </c>
    </row>
    <row r="838" spans="1:47" s="2" customFormat="1" ht="12">
      <c r="A838" s="39"/>
      <c r="B838" s="40"/>
      <c r="C838" s="39"/>
      <c r="D838" s="180" t="s">
        <v>152</v>
      </c>
      <c r="E838" s="39"/>
      <c r="F838" s="181" t="s">
        <v>1289</v>
      </c>
      <c r="G838" s="39"/>
      <c r="H838" s="39"/>
      <c r="I838" s="182"/>
      <c r="J838" s="39"/>
      <c r="K838" s="39"/>
      <c r="L838" s="40"/>
      <c r="M838" s="183"/>
      <c r="N838" s="184"/>
      <c r="O838" s="73"/>
      <c r="P838" s="73"/>
      <c r="Q838" s="73"/>
      <c r="R838" s="73"/>
      <c r="S838" s="73"/>
      <c r="T838" s="74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T838" s="20" t="s">
        <v>152</v>
      </c>
      <c r="AU838" s="20" t="s">
        <v>82</v>
      </c>
    </row>
    <row r="839" spans="1:63" s="12" customFormat="1" ht="22.8" customHeight="1">
      <c r="A839" s="12"/>
      <c r="B839" s="153"/>
      <c r="C839" s="12"/>
      <c r="D839" s="154" t="s">
        <v>71</v>
      </c>
      <c r="E839" s="164" t="s">
        <v>1290</v>
      </c>
      <c r="F839" s="164" t="s">
        <v>1291</v>
      </c>
      <c r="G839" s="12"/>
      <c r="H839" s="12"/>
      <c r="I839" s="156"/>
      <c r="J839" s="165">
        <f>BK839</f>
        <v>0</v>
      </c>
      <c r="K839" s="12"/>
      <c r="L839" s="153"/>
      <c r="M839" s="158"/>
      <c r="N839" s="159"/>
      <c r="O839" s="159"/>
      <c r="P839" s="160">
        <f>SUM(P840:P847)</f>
        <v>0</v>
      </c>
      <c r="Q839" s="159"/>
      <c r="R839" s="160">
        <f>SUM(R840:R847)</f>
        <v>0.143085</v>
      </c>
      <c r="S839" s="159"/>
      <c r="T839" s="161">
        <f>SUM(T840:T847)</f>
        <v>0.1287</v>
      </c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R839" s="154" t="s">
        <v>82</v>
      </c>
      <c r="AT839" s="162" t="s">
        <v>71</v>
      </c>
      <c r="AU839" s="162" t="s">
        <v>80</v>
      </c>
      <c r="AY839" s="154" t="s">
        <v>143</v>
      </c>
      <c r="BK839" s="163">
        <f>SUM(BK840:BK847)</f>
        <v>0</v>
      </c>
    </row>
    <row r="840" spans="1:65" s="2" customFormat="1" ht="16.5" customHeight="1">
      <c r="A840" s="39"/>
      <c r="B840" s="166"/>
      <c r="C840" s="167" t="s">
        <v>1292</v>
      </c>
      <c r="D840" s="167" t="s">
        <v>145</v>
      </c>
      <c r="E840" s="168" t="s">
        <v>1293</v>
      </c>
      <c r="F840" s="169" t="s">
        <v>1294</v>
      </c>
      <c r="G840" s="170" t="s">
        <v>204</v>
      </c>
      <c r="H840" s="171">
        <v>90</v>
      </c>
      <c r="I840" s="172"/>
      <c r="J840" s="173">
        <f>ROUND(I840*H840,2)</f>
        <v>0</v>
      </c>
      <c r="K840" s="169" t="s">
        <v>149</v>
      </c>
      <c r="L840" s="40"/>
      <c r="M840" s="174" t="s">
        <v>3</v>
      </c>
      <c r="N840" s="175" t="s">
        <v>43</v>
      </c>
      <c r="O840" s="73"/>
      <c r="P840" s="176">
        <f>O840*H840</f>
        <v>0</v>
      </c>
      <c r="Q840" s="176">
        <v>0.0004</v>
      </c>
      <c r="R840" s="176">
        <f>Q840*H840</f>
        <v>0.036000000000000004</v>
      </c>
      <c r="S840" s="176">
        <v>0.00143</v>
      </c>
      <c r="T840" s="177">
        <f>S840*H840</f>
        <v>0.1287</v>
      </c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R840" s="178" t="s">
        <v>253</v>
      </c>
      <c r="AT840" s="178" t="s">
        <v>145</v>
      </c>
      <c r="AU840" s="178" t="s">
        <v>82</v>
      </c>
      <c r="AY840" s="20" t="s">
        <v>143</v>
      </c>
      <c r="BE840" s="179">
        <f>IF(N840="základní",J840,0)</f>
        <v>0</v>
      </c>
      <c r="BF840" s="179">
        <f>IF(N840="snížená",J840,0)</f>
        <v>0</v>
      </c>
      <c r="BG840" s="179">
        <f>IF(N840="zákl. přenesená",J840,0)</f>
        <v>0</v>
      </c>
      <c r="BH840" s="179">
        <f>IF(N840="sníž. přenesená",J840,0)</f>
        <v>0</v>
      </c>
      <c r="BI840" s="179">
        <f>IF(N840="nulová",J840,0)</f>
        <v>0</v>
      </c>
      <c r="BJ840" s="20" t="s">
        <v>80</v>
      </c>
      <c r="BK840" s="179">
        <f>ROUND(I840*H840,2)</f>
        <v>0</v>
      </c>
      <c r="BL840" s="20" t="s">
        <v>253</v>
      </c>
      <c r="BM840" s="178" t="s">
        <v>1295</v>
      </c>
    </row>
    <row r="841" spans="1:47" s="2" customFormat="1" ht="12">
      <c r="A841" s="39"/>
      <c r="B841" s="40"/>
      <c r="C841" s="39"/>
      <c r="D841" s="180" t="s">
        <v>152</v>
      </c>
      <c r="E841" s="39"/>
      <c r="F841" s="181" t="s">
        <v>1296</v>
      </c>
      <c r="G841" s="39"/>
      <c r="H841" s="39"/>
      <c r="I841" s="182"/>
      <c r="J841" s="39"/>
      <c r="K841" s="39"/>
      <c r="L841" s="40"/>
      <c r="M841" s="183"/>
      <c r="N841" s="184"/>
      <c r="O841" s="73"/>
      <c r="P841" s="73"/>
      <c r="Q841" s="73"/>
      <c r="R841" s="73"/>
      <c r="S841" s="73"/>
      <c r="T841" s="74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T841" s="20" t="s">
        <v>152</v>
      </c>
      <c r="AU841" s="20" t="s">
        <v>82</v>
      </c>
    </row>
    <row r="842" spans="1:51" s="14" customFormat="1" ht="12">
      <c r="A842" s="14"/>
      <c r="B842" s="193"/>
      <c r="C842" s="14"/>
      <c r="D842" s="186" t="s">
        <v>154</v>
      </c>
      <c r="E842" s="194" t="s">
        <v>3</v>
      </c>
      <c r="F842" s="195" t="s">
        <v>1297</v>
      </c>
      <c r="G842" s="14"/>
      <c r="H842" s="196">
        <v>90</v>
      </c>
      <c r="I842" s="197"/>
      <c r="J842" s="14"/>
      <c r="K842" s="14"/>
      <c r="L842" s="193"/>
      <c r="M842" s="198"/>
      <c r="N842" s="199"/>
      <c r="O842" s="199"/>
      <c r="P842" s="199"/>
      <c r="Q842" s="199"/>
      <c r="R842" s="199"/>
      <c r="S842" s="199"/>
      <c r="T842" s="200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194" t="s">
        <v>154</v>
      </c>
      <c r="AU842" s="194" t="s">
        <v>82</v>
      </c>
      <c r="AV842" s="14" t="s">
        <v>82</v>
      </c>
      <c r="AW842" s="14" t="s">
        <v>33</v>
      </c>
      <c r="AX842" s="14" t="s">
        <v>80</v>
      </c>
      <c r="AY842" s="194" t="s">
        <v>143</v>
      </c>
    </row>
    <row r="843" spans="1:65" s="2" customFormat="1" ht="16.5" customHeight="1">
      <c r="A843" s="39"/>
      <c r="B843" s="166"/>
      <c r="C843" s="217" t="s">
        <v>1298</v>
      </c>
      <c r="D843" s="217" t="s">
        <v>345</v>
      </c>
      <c r="E843" s="218" t="s">
        <v>1299</v>
      </c>
      <c r="F843" s="219" t="s">
        <v>1300</v>
      </c>
      <c r="G843" s="220" t="s">
        <v>148</v>
      </c>
      <c r="H843" s="221">
        <v>9.075</v>
      </c>
      <c r="I843" s="222"/>
      <c r="J843" s="223">
        <f>ROUND(I843*H843,2)</f>
        <v>0</v>
      </c>
      <c r="K843" s="219" t="s">
        <v>149</v>
      </c>
      <c r="L843" s="224"/>
      <c r="M843" s="225" t="s">
        <v>3</v>
      </c>
      <c r="N843" s="226" t="s">
        <v>43</v>
      </c>
      <c r="O843" s="73"/>
      <c r="P843" s="176">
        <f>O843*H843</f>
        <v>0</v>
      </c>
      <c r="Q843" s="176">
        <v>0.0118</v>
      </c>
      <c r="R843" s="176">
        <f>Q843*H843</f>
        <v>0.10708499999999999</v>
      </c>
      <c r="S843" s="176">
        <v>0</v>
      </c>
      <c r="T843" s="177">
        <f>S843*H843</f>
        <v>0</v>
      </c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R843" s="178" t="s">
        <v>385</v>
      </c>
      <c r="AT843" s="178" t="s">
        <v>345</v>
      </c>
      <c r="AU843" s="178" t="s">
        <v>82</v>
      </c>
      <c r="AY843" s="20" t="s">
        <v>143</v>
      </c>
      <c r="BE843" s="179">
        <f>IF(N843="základní",J843,0)</f>
        <v>0</v>
      </c>
      <c r="BF843" s="179">
        <f>IF(N843="snížená",J843,0)</f>
        <v>0</v>
      </c>
      <c r="BG843" s="179">
        <f>IF(N843="zákl. přenesená",J843,0)</f>
        <v>0</v>
      </c>
      <c r="BH843" s="179">
        <f>IF(N843="sníž. přenesená",J843,0)</f>
        <v>0</v>
      </c>
      <c r="BI843" s="179">
        <f>IF(N843="nulová",J843,0)</f>
        <v>0</v>
      </c>
      <c r="BJ843" s="20" t="s">
        <v>80</v>
      </c>
      <c r="BK843" s="179">
        <f>ROUND(I843*H843,2)</f>
        <v>0</v>
      </c>
      <c r="BL843" s="20" t="s">
        <v>253</v>
      </c>
      <c r="BM843" s="178" t="s">
        <v>1301</v>
      </c>
    </row>
    <row r="844" spans="1:51" s="14" customFormat="1" ht="12">
      <c r="A844" s="14"/>
      <c r="B844" s="193"/>
      <c r="C844" s="14"/>
      <c r="D844" s="186" t="s">
        <v>154</v>
      </c>
      <c r="E844" s="194" t="s">
        <v>3</v>
      </c>
      <c r="F844" s="195" t="s">
        <v>1302</v>
      </c>
      <c r="G844" s="14"/>
      <c r="H844" s="196">
        <v>8.25</v>
      </c>
      <c r="I844" s="197"/>
      <c r="J844" s="14"/>
      <c r="K844" s="14"/>
      <c r="L844" s="193"/>
      <c r="M844" s="198"/>
      <c r="N844" s="199"/>
      <c r="O844" s="199"/>
      <c r="P844" s="199"/>
      <c r="Q844" s="199"/>
      <c r="R844" s="199"/>
      <c r="S844" s="199"/>
      <c r="T844" s="200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194" t="s">
        <v>154</v>
      </c>
      <c r="AU844" s="194" t="s">
        <v>82</v>
      </c>
      <c r="AV844" s="14" t="s">
        <v>82</v>
      </c>
      <c r="AW844" s="14" t="s">
        <v>33</v>
      </c>
      <c r="AX844" s="14" t="s">
        <v>80</v>
      </c>
      <c r="AY844" s="194" t="s">
        <v>143</v>
      </c>
    </row>
    <row r="845" spans="1:51" s="14" customFormat="1" ht="12">
      <c r="A845" s="14"/>
      <c r="B845" s="193"/>
      <c r="C845" s="14"/>
      <c r="D845" s="186" t="s">
        <v>154</v>
      </c>
      <c r="E845" s="14"/>
      <c r="F845" s="195" t="s">
        <v>1303</v>
      </c>
      <c r="G845" s="14"/>
      <c r="H845" s="196">
        <v>9.075</v>
      </c>
      <c r="I845" s="197"/>
      <c r="J845" s="14"/>
      <c r="K845" s="14"/>
      <c r="L845" s="193"/>
      <c r="M845" s="198"/>
      <c r="N845" s="199"/>
      <c r="O845" s="199"/>
      <c r="P845" s="199"/>
      <c r="Q845" s="199"/>
      <c r="R845" s="199"/>
      <c r="S845" s="199"/>
      <c r="T845" s="200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194" t="s">
        <v>154</v>
      </c>
      <c r="AU845" s="194" t="s">
        <v>82</v>
      </c>
      <c r="AV845" s="14" t="s">
        <v>82</v>
      </c>
      <c r="AW845" s="14" t="s">
        <v>4</v>
      </c>
      <c r="AX845" s="14" t="s">
        <v>80</v>
      </c>
      <c r="AY845" s="194" t="s">
        <v>143</v>
      </c>
    </row>
    <row r="846" spans="1:65" s="2" customFormat="1" ht="24.15" customHeight="1">
      <c r="A846" s="39"/>
      <c r="B846" s="166"/>
      <c r="C846" s="167" t="s">
        <v>1304</v>
      </c>
      <c r="D846" s="167" t="s">
        <v>145</v>
      </c>
      <c r="E846" s="168" t="s">
        <v>1305</v>
      </c>
      <c r="F846" s="169" t="s">
        <v>1306</v>
      </c>
      <c r="G846" s="170" t="s">
        <v>869</v>
      </c>
      <c r="H846" s="227"/>
      <c r="I846" s="172"/>
      <c r="J846" s="173">
        <f>ROUND(I846*H846,2)</f>
        <v>0</v>
      </c>
      <c r="K846" s="169" t="s">
        <v>149</v>
      </c>
      <c r="L846" s="40"/>
      <c r="M846" s="174" t="s">
        <v>3</v>
      </c>
      <c r="N846" s="175" t="s">
        <v>43</v>
      </c>
      <c r="O846" s="73"/>
      <c r="P846" s="176">
        <f>O846*H846</f>
        <v>0</v>
      </c>
      <c r="Q846" s="176">
        <v>0</v>
      </c>
      <c r="R846" s="176">
        <f>Q846*H846</f>
        <v>0</v>
      </c>
      <c r="S846" s="176">
        <v>0</v>
      </c>
      <c r="T846" s="177">
        <f>S846*H846</f>
        <v>0</v>
      </c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R846" s="178" t="s">
        <v>253</v>
      </c>
      <c r="AT846" s="178" t="s">
        <v>145</v>
      </c>
      <c r="AU846" s="178" t="s">
        <v>82</v>
      </c>
      <c r="AY846" s="20" t="s">
        <v>143</v>
      </c>
      <c r="BE846" s="179">
        <f>IF(N846="základní",J846,0)</f>
        <v>0</v>
      </c>
      <c r="BF846" s="179">
        <f>IF(N846="snížená",J846,0)</f>
        <v>0</v>
      </c>
      <c r="BG846" s="179">
        <f>IF(N846="zákl. přenesená",J846,0)</f>
        <v>0</v>
      </c>
      <c r="BH846" s="179">
        <f>IF(N846="sníž. přenesená",J846,0)</f>
        <v>0</v>
      </c>
      <c r="BI846" s="179">
        <f>IF(N846="nulová",J846,0)</f>
        <v>0</v>
      </c>
      <c r="BJ846" s="20" t="s">
        <v>80</v>
      </c>
      <c r="BK846" s="179">
        <f>ROUND(I846*H846,2)</f>
        <v>0</v>
      </c>
      <c r="BL846" s="20" t="s">
        <v>253</v>
      </c>
      <c r="BM846" s="178" t="s">
        <v>1307</v>
      </c>
    </row>
    <row r="847" spans="1:47" s="2" customFormat="1" ht="12">
      <c r="A847" s="39"/>
      <c r="B847" s="40"/>
      <c r="C847" s="39"/>
      <c r="D847" s="180" t="s">
        <v>152</v>
      </c>
      <c r="E847" s="39"/>
      <c r="F847" s="181" t="s">
        <v>1308</v>
      </c>
      <c r="G847" s="39"/>
      <c r="H847" s="39"/>
      <c r="I847" s="182"/>
      <c r="J847" s="39"/>
      <c r="K847" s="39"/>
      <c r="L847" s="40"/>
      <c r="M847" s="183"/>
      <c r="N847" s="184"/>
      <c r="O847" s="73"/>
      <c r="P847" s="73"/>
      <c r="Q847" s="73"/>
      <c r="R847" s="73"/>
      <c r="S847" s="73"/>
      <c r="T847" s="74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T847" s="20" t="s">
        <v>152</v>
      </c>
      <c r="AU847" s="20" t="s">
        <v>82</v>
      </c>
    </row>
    <row r="848" spans="1:63" s="12" customFormat="1" ht="22.8" customHeight="1">
      <c r="A848" s="12"/>
      <c r="B848" s="153"/>
      <c r="C848" s="12"/>
      <c r="D848" s="154" t="s">
        <v>71</v>
      </c>
      <c r="E848" s="164" t="s">
        <v>1309</v>
      </c>
      <c r="F848" s="164" t="s">
        <v>1310</v>
      </c>
      <c r="G848" s="12"/>
      <c r="H848" s="12"/>
      <c r="I848" s="156"/>
      <c r="J848" s="165">
        <f>BK848</f>
        <v>0</v>
      </c>
      <c r="K848" s="12"/>
      <c r="L848" s="153"/>
      <c r="M848" s="158"/>
      <c r="N848" s="159"/>
      <c r="O848" s="159"/>
      <c r="P848" s="160">
        <f>SUM(P849:P862)</f>
        <v>0</v>
      </c>
      <c r="Q848" s="159"/>
      <c r="R848" s="160">
        <f>SUM(R849:R862)</f>
        <v>0.00510515</v>
      </c>
      <c r="S848" s="159"/>
      <c r="T848" s="161">
        <f>SUM(T849:T862)</f>
        <v>0</v>
      </c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R848" s="154" t="s">
        <v>82</v>
      </c>
      <c r="AT848" s="162" t="s">
        <v>71</v>
      </c>
      <c r="AU848" s="162" t="s">
        <v>80</v>
      </c>
      <c r="AY848" s="154" t="s">
        <v>143</v>
      </c>
      <c r="BK848" s="163">
        <f>SUM(BK849:BK862)</f>
        <v>0</v>
      </c>
    </row>
    <row r="849" spans="1:65" s="2" customFormat="1" ht="16.5" customHeight="1">
      <c r="A849" s="39"/>
      <c r="B849" s="166"/>
      <c r="C849" s="167" t="s">
        <v>1311</v>
      </c>
      <c r="D849" s="167" t="s">
        <v>145</v>
      </c>
      <c r="E849" s="168" t="s">
        <v>1312</v>
      </c>
      <c r="F849" s="169" t="s">
        <v>1313</v>
      </c>
      <c r="G849" s="170" t="s">
        <v>148</v>
      </c>
      <c r="H849" s="171">
        <v>1</v>
      </c>
      <c r="I849" s="172"/>
      <c r="J849" s="173">
        <f>ROUND(I849*H849,2)</f>
        <v>0</v>
      </c>
      <c r="K849" s="169" t="s">
        <v>149</v>
      </c>
      <c r="L849" s="40"/>
      <c r="M849" s="174" t="s">
        <v>3</v>
      </c>
      <c r="N849" s="175" t="s">
        <v>43</v>
      </c>
      <c r="O849" s="73"/>
      <c r="P849" s="176">
        <f>O849*H849</f>
        <v>0</v>
      </c>
      <c r="Q849" s="176">
        <v>0.00014</v>
      </c>
      <c r="R849" s="176">
        <f>Q849*H849</f>
        <v>0.00014</v>
      </c>
      <c r="S849" s="176">
        <v>0</v>
      </c>
      <c r="T849" s="177">
        <f>S849*H849</f>
        <v>0</v>
      </c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R849" s="178" t="s">
        <v>253</v>
      </c>
      <c r="AT849" s="178" t="s">
        <v>145</v>
      </c>
      <c r="AU849" s="178" t="s">
        <v>82</v>
      </c>
      <c r="AY849" s="20" t="s">
        <v>143</v>
      </c>
      <c r="BE849" s="179">
        <f>IF(N849="základní",J849,0)</f>
        <v>0</v>
      </c>
      <c r="BF849" s="179">
        <f>IF(N849="snížená",J849,0)</f>
        <v>0</v>
      </c>
      <c r="BG849" s="179">
        <f>IF(N849="zákl. přenesená",J849,0)</f>
        <v>0</v>
      </c>
      <c r="BH849" s="179">
        <f>IF(N849="sníž. přenesená",J849,0)</f>
        <v>0</v>
      </c>
      <c r="BI849" s="179">
        <f>IF(N849="nulová",J849,0)</f>
        <v>0</v>
      </c>
      <c r="BJ849" s="20" t="s">
        <v>80</v>
      </c>
      <c r="BK849" s="179">
        <f>ROUND(I849*H849,2)</f>
        <v>0</v>
      </c>
      <c r="BL849" s="20" t="s">
        <v>253</v>
      </c>
      <c r="BM849" s="178" t="s">
        <v>1314</v>
      </c>
    </row>
    <row r="850" spans="1:47" s="2" customFormat="1" ht="12">
      <c r="A850" s="39"/>
      <c r="B850" s="40"/>
      <c r="C850" s="39"/>
      <c r="D850" s="180" t="s">
        <v>152</v>
      </c>
      <c r="E850" s="39"/>
      <c r="F850" s="181" t="s">
        <v>1315</v>
      </c>
      <c r="G850" s="39"/>
      <c r="H850" s="39"/>
      <c r="I850" s="182"/>
      <c r="J850" s="39"/>
      <c r="K850" s="39"/>
      <c r="L850" s="40"/>
      <c r="M850" s="183"/>
      <c r="N850" s="184"/>
      <c r="O850" s="73"/>
      <c r="P850" s="73"/>
      <c r="Q850" s="73"/>
      <c r="R850" s="73"/>
      <c r="S850" s="73"/>
      <c r="T850" s="74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T850" s="20" t="s">
        <v>152</v>
      </c>
      <c r="AU850" s="20" t="s">
        <v>82</v>
      </c>
    </row>
    <row r="851" spans="1:51" s="14" customFormat="1" ht="12">
      <c r="A851" s="14"/>
      <c r="B851" s="193"/>
      <c r="C851" s="14"/>
      <c r="D851" s="186" t="s">
        <v>154</v>
      </c>
      <c r="E851" s="194" t="s">
        <v>3</v>
      </c>
      <c r="F851" s="195" t="s">
        <v>1316</v>
      </c>
      <c r="G851" s="14"/>
      <c r="H851" s="196">
        <v>1</v>
      </c>
      <c r="I851" s="197"/>
      <c r="J851" s="14"/>
      <c r="K851" s="14"/>
      <c r="L851" s="193"/>
      <c r="M851" s="198"/>
      <c r="N851" s="199"/>
      <c r="O851" s="199"/>
      <c r="P851" s="199"/>
      <c r="Q851" s="199"/>
      <c r="R851" s="199"/>
      <c r="S851" s="199"/>
      <c r="T851" s="200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194" t="s">
        <v>154</v>
      </c>
      <c r="AU851" s="194" t="s">
        <v>82</v>
      </c>
      <c r="AV851" s="14" t="s">
        <v>82</v>
      </c>
      <c r="AW851" s="14" t="s">
        <v>33</v>
      </c>
      <c r="AX851" s="14" t="s">
        <v>80</v>
      </c>
      <c r="AY851" s="194" t="s">
        <v>143</v>
      </c>
    </row>
    <row r="852" spans="1:65" s="2" customFormat="1" ht="16.5" customHeight="1">
      <c r="A852" s="39"/>
      <c r="B852" s="166"/>
      <c r="C852" s="167" t="s">
        <v>1317</v>
      </c>
      <c r="D852" s="167" t="s">
        <v>145</v>
      </c>
      <c r="E852" s="168" t="s">
        <v>1318</v>
      </c>
      <c r="F852" s="169" t="s">
        <v>1319</v>
      </c>
      <c r="G852" s="170" t="s">
        <v>148</v>
      </c>
      <c r="H852" s="171">
        <v>1</v>
      </c>
      <c r="I852" s="172"/>
      <c r="J852" s="173">
        <f>ROUND(I852*H852,2)</f>
        <v>0</v>
      </c>
      <c r="K852" s="169" t="s">
        <v>149</v>
      </c>
      <c r="L852" s="40"/>
      <c r="M852" s="174" t="s">
        <v>3</v>
      </c>
      <c r="N852" s="175" t="s">
        <v>43</v>
      </c>
      <c r="O852" s="73"/>
      <c r="P852" s="176">
        <f>O852*H852</f>
        <v>0</v>
      </c>
      <c r="Q852" s="176">
        <v>0.00012</v>
      </c>
      <c r="R852" s="176">
        <f>Q852*H852</f>
        <v>0.00012</v>
      </c>
      <c r="S852" s="176">
        <v>0</v>
      </c>
      <c r="T852" s="177">
        <f>S852*H852</f>
        <v>0</v>
      </c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R852" s="178" t="s">
        <v>253</v>
      </c>
      <c r="AT852" s="178" t="s">
        <v>145</v>
      </c>
      <c r="AU852" s="178" t="s">
        <v>82</v>
      </c>
      <c r="AY852" s="20" t="s">
        <v>143</v>
      </c>
      <c r="BE852" s="179">
        <f>IF(N852="základní",J852,0)</f>
        <v>0</v>
      </c>
      <c r="BF852" s="179">
        <f>IF(N852="snížená",J852,0)</f>
        <v>0</v>
      </c>
      <c r="BG852" s="179">
        <f>IF(N852="zákl. přenesená",J852,0)</f>
        <v>0</v>
      </c>
      <c r="BH852" s="179">
        <f>IF(N852="sníž. přenesená",J852,0)</f>
        <v>0</v>
      </c>
      <c r="BI852" s="179">
        <f>IF(N852="nulová",J852,0)</f>
        <v>0</v>
      </c>
      <c r="BJ852" s="20" t="s">
        <v>80</v>
      </c>
      <c r="BK852" s="179">
        <f>ROUND(I852*H852,2)</f>
        <v>0</v>
      </c>
      <c r="BL852" s="20" t="s">
        <v>253</v>
      </c>
      <c r="BM852" s="178" t="s">
        <v>1320</v>
      </c>
    </row>
    <row r="853" spans="1:47" s="2" customFormat="1" ht="12">
      <c r="A853" s="39"/>
      <c r="B853" s="40"/>
      <c r="C853" s="39"/>
      <c r="D853" s="180" t="s">
        <v>152</v>
      </c>
      <c r="E853" s="39"/>
      <c r="F853" s="181" t="s">
        <v>1321</v>
      </c>
      <c r="G853" s="39"/>
      <c r="H853" s="39"/>
      <c r="I853" s="182"/>
      <c r="J853" s="39"/>
      <c r="K853" s="39"/>
      <c r="L853" s="40"/>
      <c r="M853" s="183"/>
      <c r="N853" s="184"/>
      <c r="O853" s="73"/>
      <c r="P853" s="73"/>
      <c r="Q853" s="73"/>
      <c r="R853" s="73"/>
      <c r="S853" s="73"/>
      <c r="T853" s="74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T853" s="20" t="s">
        <v>152</v>
      </c>
      <c r="AU853" s="20" t="s">
        <v>82</v>
      </c>
    </row>
    <row r="854" spans="1:51" s="14" customFormat="1" ht="12">
      <c r="A854" s="14"/>
      <c r="B854" s="193"/>
      <c r="C854" s="14"/>
      <c r="D854" s="186" t="s">
        <v>154</v>
      </c>
      <c r="E854" s="194" t="s">
        <v>3</v>
      </c>
      <c r="F854" s="195" t="s">
        <v>1316</v>
      </c>
      <c r="G854" s="14"/>
      <c r="H854" s="196">
        <v>1</v>
      </c>
      <c r="I854" s="197"/>
      <c r="J854" s="14"/>
      <c r="K854" s="14"/>
      <c r="L854" s="193"/>
      <c r="M854" s="198"/>
      <c r="N854" s="199"/>
      <c r="O854" s="199"/>
      <c r="P854" s="199"/>
      <c r="Q854" s="199"/>
      <c r="R854" s="199"/>
      <c r="S854" s="199"/>
      <c r="T854" s="200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194" t="s">
        <v>154</v>
      </c>
      <c r="AU854" s="194" t="s">
        <v>82</v>
      </c>
      <c r="AV854" s="14" t="s">
        <v>82</v>
      </c>
      <c r="AW854" s="14" t="s">
        <v>33</v>
      </c>
      <c r="AX854" s="14" t="s">
        <v>80</v>
      </c>
      <c r="AY854" s="194" t="s">
        <v>143</v>
      </c>
    </row>
    <row r="855" spans="1:65" s="2" customFormat="1" ht="16.5" customHeight="1">
      <c r="A855" s="39"/>
      <c r="B855" s="166"/>
      <c r="C855" s="167" t="s">
        <v>1322</v>
      </c>
      <c r="D855" s="167" t="s">
        <v>145</v>
      </c>
      <c r="E855" s="168" t="s">
        <v>1323</v>
      </c>
      <c r="F855" s="169" t="s">
        <v>1324</v>
      </c>
      <c r="G855" s="170" t="s">
        <v>148</v>
      </c>
      <c r="H855" s="171">
        <v>1</v>
      </c>
      <c r="I855" s="172"/>
      <c r="J855" s="173">
        <f>ROUND(I855*H855,2)</f>
        <v>0</v>
      </c>
      <c r="K855" s="169" t="s">
        <v>149</v>
      </c>
      <c r="L855" s="40"/>
      <c r="M855" s="174" t="s">
        <v>3</v>
      </c>
      <c r="N855" s="175" t="s">
        <v>43</v>
      </c>
      <c r="O855" s="73"/>
      <c r="P855" s="176">
        <f>O855*H855</f>
        <v>0</v>
      </c>
      <c r="Q855" s="176">
        <v>0.00012</v>
      </c>
      <c r="R855" s="176">
        <f>Q855*H855</f>
        <v>0.00012</v>
      </c>
      <c r="S855" s="176">
        <v>0</v>
      </c>
      <c r="T855" s="177">
        <f>S855*H855</f>
        <v>0</v>
      </c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R855" s="178" t="s">
        <v>253</v>
      </c>
      <c r="AT855" s="178" t="s">
        <v>145</v>
      </c>
      <c r="AU855" s="178" t="s">
        <v>82</v>
      </c>
      <c r="AY855" s="20" t="s">
        <v>143</v>
      </c>
      <c r="BE855" s="179">
        <f>IF(N855="základní",J855,0)</f>
        <v>0</v>
      </c>
      <c r="BF855" s="179">
        <f>IF(N855="snížená",J855,0)</f>
        <v>0</v>
      </c>
      <c r="BG855" s="179">
        <f>IF(N855="zákl. přenesená",J855,0)</f>
        <v>0</v>
      </c>
      <c r="BH855" s="179">
        <f>IF(N855="sníž. přenesená",J855,0)</f>
        <v>0</v>
      </c>
      <c r="BI855" s="179">
        <f>IF(N855="nulová",J855,0)</f>
        <v>0</v>
      </c>
      <c r="BJ855" s="20" t="s">
        <v>80</v>
      </c>
      <c r="BK855" s="179">
        <f>ROUND(I855*H855,2)</f>
        <v>0</v>
      </c>
      <c r="BL855" s="20" t="s">
        <v>253</v>
      </c>
      <c r="BM855" s="178" t="s">
        <v>1325</v>
      </c>
    </row>
    <row r="856" spans="1:47" s="2" customFormat="1" ht="12">
      <c r="A856" s="39"/>
      <c r="B856" s="40"/>
      <c r="C856" s="39"/>
      <c r="D856" s="180" t="s">
        <v>152</v>
      </c>
      <c r="E856" s="39"/>
      <c r="F856" s="181" t="s">
        <v>1326</v>
      </c>
      <c r="G856" s="39"/>
      <c r="H856" s="39"/>
      <c r="I856" s="182"/>
      <c r="J856" s="39"/>
      <c r="K856" s="39"/>
      <c r="L856" s="40"/>
      <c r="M856" s="183"/>
      <c r="N856" s="184"/>
      <c r="O856" s="73"/>
      <c r="P856" s="73"/>
      <c r="Q856" s="73"/>
      <c r="R856" s="73"/>
      <c r="S856" s="73"/>
      <c r="T856" s="74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T856" s="20" t="s">
        <v>152</v>
      </c>
      <c r="AU856" s="20" t="s">
        <v>82</v>
      </c>
    </row>
    <row r="857" spans="1:51" s="14" customFormat="1" ht="12">
      <c r="A857" s="14"/>
      <c r="B857" s="193"/>
      <c r="C857" s="14"/>
      <c r="D857" s="186" t="s">
        <v>154</v>
      </c>
      <c r="E857" s="194" t="s">
        <v>3</v>
      </c>
      <c r="F857" s="195" t="s">
        <v>1316</v>
      </c>
      <c r="G857" s="14"/>
      <c r="H857" s="196">
        <v>1</v>
      </c>
      <c r="I857" s="197"/>
      <c r="J857" s="14"/>
      <c r="K857" s="14"/>
      <c r="L857" s="193"/>
      <c r="M857" s="198"/>
      <c r="N857" s="199"/>
      <c r="O857" s="199"/>
      <c r="P857" s="199"/>
      <c r="Q857" s="199"/>
      <c r="R857" s="199"/>
      <c r="S857" s="199"/>
      <c r="T857" s="200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194" t="s">
        <v>154</v>
      </c>
      <c r="AU857" s="194" t="s">
        <v>82</v>
      </c>
      <c r="AV857" s="14" t="s">
        <v>82</v>
      </c>
      <c r="AW857" s="14" t="s">
        <v>33</v>
      </c>
      <c r="AX857" s="14" t="s">
        <v>80</v>
      </c>
      <c r="AY857" s="194" t="s">
        <v>143</v>
      </c>
    </row>
    <row r="858" spans="1:65" s="2" customFormat="1" ht="16.5" customHeight="1">
      <c r="A858" s="39"/>
      <c r="B858" s="166"/>
      <c r="C858" s="167" t="s">
        <v>1327</v>
      </c>
      <c r="D858" s="167" t="s">
        <v>145</v>
      </c>
      <c r="E858" s="168" t="s">
        <v>1328</v>
      </c>
      <c r="F858" s="169" t="s">
        <v>1329</v>
      </c>
      <c r="G858" s="170" t="s">
        <v>148</v>
      </c>
      <c r="H858" s="171">
        <v>4.335</v>
      </c>
      <c r="I858" s="172"/>
      <c r="J858" s="173">
        <f>ROUND(I858*H858,2)</f>
        <v>0</v>
      </c>
      <c r="K858" s="169" t="s">
        <v>149</v>
      </c>
      <c r="L858" s="40"/>
      <c r="M858" s="174" t="s">
        <v>3</v>
      </c>
      <c r="N858" s="175" t="s">
        <v>43</v>
      </c>
      <c r="O858" s="73"/>
      <c r="P858" s="176">
        <f>O858*H858</f>
        <v>0</v>
      </c>
      <c r="Q858" s="176">
        <v>0.00043</v>
      </c>
      <c r="R858" s="176">
        <f>Q858*H858</f>
        <v>0.00186405</v>
      </c>
      <c r="S858" s="176">
        <v>0</v>
      </c>
      <c r="T858" s="177">
        <f>S858*H858</f>
        <v>0</v>
      </c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R858" s="178" t="s">
        <v>253</v>
      </c>
      <c r="AT858" s="178" t="s">
        <v>145</v>
      </c>
      <c r="AU858" s="178" t="s">
        <v>82</v>
      </c>
      <c r="AY858" s="20" t="s">
        <v>143</v>
      </c>
      <c r="BE858" s="179">
        <f>IF(N858="základní",J858,0)</f>
        <v>0</v>
      </c>
      <c r="BF858" s="179">
        <f>IF(N858="snížená",J858,0)</f>
        <v>0</v>
      </c>
      <c r="BG858" s="179">
        <f>IF(N858="zákl. přenesená",J858,0)</f>
        <v>0</v>
      </c>
      <c r="BH858" s="179">
        <f>IF(N858="sníž. přenesená",J858,0)</f>
        <v>0</v>
      </c>
      <c r="BI858" s="179">
        <f>IF(N858="nulová",J858,0)</f>
        <v>0</v>
      </c>
      <c r="BJ858" s="20" t="s">
        <v>80</v>
      </c>
      <c r="BK858" s="179">
        <f>ROUND(I858*H858,2)</f>
        <v>0</v>
      </c>
      <c r="BL858" s="20" t="s">
        <v>253</v>
      </c>
      <c r="BM858" s="178" t="s">
        <v>1330</v>
      </c>
    </row>
    <row r="859" spans="1:47" s="2" customFormat="1" ht="12">
      <c r="A859" s="39"/>
      <c r="B859" s="40"/>
      <c r="C859" s="39"/>
      <c r="D859" s="180" t="s">
        <v>152</v>
      </c>
      <c r="E859" s="39"/>
      <c r="F859" s="181" t="s">
        <v>1331</v>
      </c>
      <c r="G859" s="39"/>
      <c r="H859" s="39"/>
      <c r="I859" s="182"/>
      <c r="J859" s="39"/>
      <c r="K859" s="39"/>
      <c r="L859" s="40"/>
      <c r="M859" s="183"/>
      <c r="N859" s="184"/>
      <c r="O859" s="73"/>
      <c r="P859" s="73"/>
      <c r="Q859" s="73"/>
      <c r="R859" s="73"/>
      <c r="S859" s="73"/>
      <c r="T859" s="74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T859" s="20" t="s">
        <v>152</v>
      </c>
      <c r="AU859" s="20" t="s">
        <v>82</v>
      </c>
    </row>
    <row r="860" spans="1:51" s="14" customFormat="1" ht="12">
      <c r="A860" s="14"/>
      <c r="B860" s="193"/>
      <c r="C860" s="14"/>
      <c r="D860" s="186" t="s">
        <v>154</v>
      </c>
      <c r="E860" s="194" t="s">
        <v>3</v>
      </c>
      <c r="F860" s="195" t="s">
        <v>1332</v>
      </c>
      <c r="G860" s="14"/>
      <c r="H860" s="196">
        <v>4.335</v>
      </c>
      <c r="I860" s="197"/>
      <c r="J860" s="14"/>
      <c r="K860" s="14"/>
      <c r="L860" s="193"/>
      <c r="M860" s="198"/>
      <c r="N860" s="199"/>
      <c r="O860" s="199"/>
      <c r="P860" s="199"/>
      <c r="Q860" s="199"/>
      <c r="R860" s="199"/>
      <c r="S860" s="199"/>
      <c r="T860" s="200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194" t="s">
        <v>154</v>
      </c>
      <c r="AU860" s="194" t="s">
        <v>82</v>
      </c>
      <c r="AV860" s="14" t="s">
        <v>82</v>
      </c>
      <c r="AW860" s="14" t="s">
        <v>33</v>
      </c>
      <c r="AX860" s="14" t="s">
        <v>80</v>
      </c>
      <c r="AY860" s="194" t="s">
        <v>143</v>
      </c>
    </row>
    <row r="861" spans="1:65" s="2" customFormat="1" ht="16.5" customHeight="1">
      <c r="A861" s="39"/>
      <c r="B861" s="166"/>
      <c r="C861" s="167" t="s">
        <v>1333</v>
      </c>
      <c r="D861" s="167" t="s">
        <v>145</v>
      </c>
      <c r="E861" s="168" t="s">
        <v>1334</v>
      </c>
      <c r="F861" s="169" t="s">
        <v>1335</v>
      </c>
      <c r="G861" s="170" t="s">
        <v>148</v>
      </c>
      <c r="H861" s="171">
        <v>4.335</v>
      </c>
      <c r="I861" s="172"/>
      <c r="J861" s="173">
        <f>ROUND(I861*H861,2)</f>
        <v>0</v>
      </c>
      <c r="K861" s="169" t="s">
        <v>149</v>
      </c>
      <c r="L861" s="40"/>
      <c r="M861" s="174" t="s">
        <v>3</v>
      </c>
      <c r="N861" s="175" t="s">
        <v>43</v>
      </c>
      <c r="O861" s="73"/>
      <c r="P861" s="176">
        <f>O861*H861</f>
        <v>0</v>
      </c>
      <c r="Q861" s="176">
        <v>0.00066</v>
      </c>
      <c r="R861" s="176">
        <f>Q861*H861</f>
        <v>0.0028611</v>
      </c>
      <c r="S861" s="176">
        <v>0</v>
      </c>
      <c r="T861" s="177">
        <f>S861*H861</f>
        <v>0</v>
      </c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R861" s="178" t="s">
        <v>253</v>
      </c>
      <c r="AT861" s="178" t="s">
        <v>145</v>
      </c>
      <c r="AU861" s="178" t="s">
        <v>82</v>
      </c>
      <c r="AY861" s="20" t="s">
        <v>143</v>
      </c>
      <c r="BE861" s="179">
        <f>IF(N861="základní",J861,0)</f>
        <v>0</v>
      </c>
      <c r="BF861" s="179">
        <f>IF(N861="snížená",J861,0)</f>
        <v>0</v>
      </c>
      <c r="BG861" s="179">
        <f>IF(N861="zákl. přenesená",J861,0)</f>
        <v>0</v>
      </c>
      <c r="BH861" s="179">
        <f>IF(N861="sníž. přenesená",J861,0)</f>
        <v>0</v>
      </c>
      <c r="BI861" s="179">
        <f>IF(N861="nulová",J861,0)</f>
        <v>0</v>
      </c>
      <c r="BJ861" s="20" t="s">
        <v>80</v>
      </c>
      <c r="BK861" s="179">
        <f>ROUND(I861*H861,2)</f>
        <v>0</v>
      </c>
      <c r="BL861" s="20" t="s">
        <v>253</v>
      </c>
      <c r="BM861" s="178" t="s">
        <v>1336</v>
      </c>
    </row>
    <row r="862" spans="1:47" s="2" customFormat="1" ht="12">
      <c r="A862" s="39"/>
      <c r="B862" s="40"/>
      <c r="C862" s="39"/>
      <c r="D862" s="180" t="s">
        <v>152</v>
      </c>
      <c r="E862" s="39"/>
      <c r="F862" s="181" t="s">
        <v>1337</v>
      </c>
      <c r="G862" s="39"/>
      <c r="H862" s="39"/>
      <c r="I862" s="182"/>
      <c r="J862" s="39"/>
      <c r="K862" s="39"/>
      <c r="L862" s="40"/>
      <c r="M862" s="183"/>
      <c r="N862" s="184"/>
      <c r="O862" s="73"/>
      <c r="P862" s="73"/>
      <c r="Q862" s="73"/>
      <c r="R862" s="73"/>
      <c r="S862" s="73"/>
      <c r="T862" s="74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T862" s="20" t="s">
        <v>152</v>
      </c>
      <c r="AU862" s="20" t="s">
        <v>82</v>
      </c>
    </row>
    <row r="863" spans="1:63" s="12" customFormat="1" ht="22.8" customHeight="1">
      <c r="A863" s="12"/>
      <c r="B863" s="153"/>
      <c r="C863" s="12"/>
      <c r="D863" s="154" t="s">
        <v>71</v>
      </c>
      <c r="E863" s="164" t="s">
        <v>1338</v>
      </c>
      <c r="F863" s="164" t="s">
        <v>1339</v>
      </c>
      <c r="G863" s="12"/>
      <c r="H863" s="12"/>
      <c r="I863" s="156"/>
      <c r="J863" s="165">
        <f>BK863</f>
        <v>0</v>
      </c>
      <c r="K863" s="12"/>
      <c r="L863" s="153"/>
      <c r="M863" s="158"/>
      <c r="N863" s="159"/>
      <c r="O863" s="159"/>
      <c r="P863" s="160">
        <f>SUM(P864:P869)</f>
        <v>0</v>
      </c>
      <c r="Q863" s="159"/>
      <c r="R863" s="160">
        <f>SUM(R864:R869)</f>
        <v>0.11823707999999998</v>
      </c>
      <c r="S863" s="159"/>
      <c r="T863" s="161">
        <f>SUM(T864:T869)</f>
        <v>0</v>
      </c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R863" s="154" t="s">
        <v>82</v>
      </c>
      <c r="AT863" s="162" t="s">
        <v>71</v>
      </c>
      <c r="AU863" s="162" t="s">
        <v>80</v>
      </c>
      <c r="AY863" s="154" t="s">
        <v>143</v>
      </c>
      <c r="BK863" s="163">
        <f>SUM(BK864:BK869)</f>
        <v>0</v>
      </c>
    </row>
    <row r="864" spans="1:65" s="2" customFormat="1" ht="24.15" customHeight="1">
      <c r="A864" s="39"/>
      <c r="B864" s="166"/>
      <c r="C864" s="167" t="s">
        <v>1340</v>
      </c>
      <c r="D864" s="167" t="s">
        <v>145</v>
      </c>
      <c r="E864" s="168" t="s">
        <v>1341</v>
      </c>
      <c r="F864" s="169" t="s">
        <v>1342</v>
      </c>
      <c r="G864" s="170" t="s">
        <v>148</v>
      </c>
      <c r="H864" s="171">
        <v>454.758</v>
      </c>
      <c r="I864" s="172"/>
      <c r="J864" s="173">
        <f>ROUND(I864*H864,2)</f>
        <v>0</v>
      </c>
      <c r="K864" s="169" t="s">
        <v>149</v>
      </c>
      <c r="L864" s="40"/>
      <c r="M864" s="174" t="s">
        <v>3</v>
      </c>
      <c r="N864" s="175" t="s">
        <v>43</v>
      </c>
      <c r="O864" s="73"/>
      <c r="P864" s="176">
        <f>O864*H864</f>
        <v>0</v>
      </c>
      <c r="Q864" s="176">
        <v>0.00026</v>
      </c>
      <c r="R864" s="176">
        <f>Q864*H864</f>
        <v>0.11823707999999998</v>
      </c>
      <c r="S864" s="176">
        <v>0</v>
      </c>
      <c r="T864" s="177">
        <f>S864*H864</f>
        <v>0</v>
      </c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R864" s="178" t="s">
        <v>253</v>
      </c>
      <c r="AT864" s="178" t="s">
        <v>145</v>
      </c>
      <c r="AU864" s="178" t="s">
        <v>82</v>
      </c>
      <c r="AY864" s="20" t="s">
        <v>143</v>
      </c>
      <c r="BE864" s="179">
        <f>IF(N864="základní",J864,0)</f>
        <v>0</v>
      </c>
      <c r="BF864" s="179">
        <f>IF(N864="snížená",J864,0)</f>
        <v>0</v>
      </c>
      <c r="BG864" s="179">
        <f>IF(N864="zákl. přenesená",J864,0)</f>
        <v>0</v>
      </c>
      <c r="BH864" s="179">
        <f>IF(N864="sníž. přenesená",J864,0)</f>
        <v>0</v>
      </c>
      <c r="BI864" s="179">
        <f>IF(N864="nulová",J864,0)</f>
        <v>0</v>
      </c>
      <c r="BJ864" s="20" t="s">
        <v>80</v>
      </c>
      <c r="BK864" s="179">
        <f>ROUND(I864*H864,2)</f>
        <v>0</v>
      </c>
      <c r="BL864" s="20" t="s">
        <v>253</v>
      </c>
      <c r="BM864" s="178" t="s">
        <v>1343</v>
      </c>
    </row>
    <row r="865" spans="1:47" s="2" customFormat="1" ht="12">
      <c r="A865" s="39"/>
      <c r="B865" s="40"/>
      <c r="C865" s="39"/>
      <c r="D865" s="180" t="s">
        <v>152</v>
      </c>
      <c r="E865" s="39"/>
      <c r="F865" s="181" t="s">
        <v>1344</v>
      </c>
      <c r="G865" s="39"/>
      <c r="H865" s="39"/>
      <c r="I865" s="182"/>
      <c r="J865" s="39"/>
      <c r="K865" s="39"/>
      <c r="L865" s="40"/>
      <c r="M865" s="183"/>
      <c r="N865" s="184"/>
      <c r="O865" s="73"/>
      <c r="P865" s="73"/>
      <c r="Q865" s="73"/>
      <c r="R865" s="73"/>
      <c r="S865" s="73"/>
      <c r="T865" s="74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T865" s="20" t="s">
        <v>152</v>
      </c>
      <c r="AU865" s="20" t="s">
        <v>82</v>
      </c>
    </row>
    <row r="866" spans="1:51" s="14" customFormat="1" ht="12">
      <c r="A866" s="14"/>
      <c r="B866" s="193"/>
      <c r="C866" s="14"/>
      <c r="D866" s="186" t="s">
        <v>154</v>
      </c>
      <c r="E866" s="194" t="s">
        <v>3</v>
      </c>
      <c r="F866" s="195" t="s">
        <v>1345</v>
      </c>
      <c r="G866" s="14"/>
      <c r="H866" s="196">
        <v>400.752</v>
      </c>
      <c r="I866" s="197"/>
      <c r="J866" s="14"/>
      <c r="K866" s="14"/>
      <c r="L866" s="193"/>
      <c r="M866" s="198"/>
      <c r="N866" s="199"/>
      <c r="O866" s="199"/>
      <c r="P866" s="199"/>
      <c r="Q866" s="199"/>
      <c r="R866" s="199"/>
      <c r="S866" s="199"/>
      <c r="T866" s="200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194" t="s">
        <v>154</v>
      </c>
      <c r="AU866" s="194" t="s">
        <v>82</v>
      </c>
      <c r="AV866" s="14" t="s">
        <v>82</v>
      </c>
      <c r="AW866" s="14" t="s">
        <v>33</v>
      </c>
      <c r="AX866" s="14" t="s">
        <v>72</v>
      </c>
      <c r="AY866" s="194" t="s">
        <v>143</v>
      </c>
    </row>
    <row r="867" spans="1:51" s="13" customFormat="1" ht="12">
      <c r="A867" s="13"/>
      <c r="B867" s="185"/>
      <c r="C867" s="13"/>
      <c r="D867" s="186" t="s">
        <v>154</v>
      </c>
      <c r="E867" s="187" t="s">
        <v>3</v>
      </c>
      <c r="F867" s="188" t="s">
        <v>1346</v>
      </c>
      <c r="G867" s="13"/>
      <c r="H867" s="187" t="s">
        <v>3</v>
      </c>
      <c r="I867" s="189"/>
      <c r="J867" s="13"/>
      <c r="K867" s="13"/>
      <c r="L867" s="185"/>
      <c r="M867" s="190"/>
      <c r="N867" s="191"/>
      <c r="O867" s="191"/>
      <c r="P867" s="191"/>
      <c r="Q867" s="191"/>
      <c r="R867" s="191"/>
      <c r="S867" s="191"/>
      <c r="T867" s="192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187" t="s">
        <v>154</v>
      </c>
      <c r="AU867" s="187" t="s">
        <v>82</v>
      </c>
      <c r="AV867" s="13" t="s">
        <v>80</v>
      </c>
      <c r="AW867" s="13" t="s">
        <v>33</v>
      </c>
      <c r="AX867" s="13" t="s">
        <v>72</v>
      </c>
      <c r="AY867" s="187" t="s">
        <v>143</v>
      </c>
    </row>
    <row r="868" spans="1:51" s="14" customFormat="1" ht="12">
      <c r="A868" s="14"/>
      <c r="B868" s="193"/>
      <c r="C868" s="14"/>
      <c r="D868" s="186" t="s">
        <v>154</v>
      </c>
      <c r="E868" s="194" t="s">
        <v>3</v>
      </c>
      <c r="F868" s="195" t="s">
        <v>1347</v>
      </c>
      <c r="G868" s="14"/>
      <c r="H868" s="196">
        <v>54.006</v>
      </c>
      <c r="I868" s="197"/>
      <c r="J868" s="14"/>
      <c r="K868" s="14"/>
      <c r="L868" s="193"/>
      <c r="M868" s="198"/>
      <c r="N868" s="199"/>
      <c r="O868" s="199"/>
      <c r="P868" s="199"/>
      <c r="Q868" s="199"/>
      <c r="R868" s="199"/>
      <c r="S868" s="199"/>
      <c r="T868" s="200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194" t="s">
        <v>154</v>
      </c>
      <c r="AU868" s="194" t="s">
        <v>82</v>
      </c>
      <c r="AV868" s="14" t="s">
        <v>82</v>
      </c>
      <c r="AW868" s="14" t="s">
        <v>33</v>
      </c>
      <c r="AX868" s="14" t="s">
        <v>72</v>
      </c>
      <c r="AY868" s="194" t="s">
        <v>143</v>
      </c>
    </row>
    <row r="869" spans="1:51" s="15" customFormat="1" ht="12">
      <c r="A869" s="15"/>
      <c r="B869" s="201"/>
      <c r="C869" s="15"/>
      <c r="D869" s="186" t="s">
        <v>154</v>
      </c>
      <c r="E869" s="202" t="s">
        <v>3</v>
      </c>
      <c r="F869" s="203" t="s">
        <v>172</v>
      </c>
      <c r="G869" s="15"/>
      <c r="H869" s="204">
        <v>454.758</v>
      </c>
      <c r="I869" s="205"/>
      <c r="J869" s="15"/>
      <c r="K869" s="15"/>
      <c r="L869" s="201"/>
      <c r="M869" s="206"/>
      <c r="N869" s="207"/>
      <c r="O869" s="207"/>
      <c r="P869" s="207"/>
      <c r="Q869" s="207"/>
      <c r="R869" s="207"/>
      <c r="S869" s="207"/>
      <c r="T869" s="208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T869" s="202" t="s">
        <v>154</v>
      </c>
      <c r="AU869" s="202" t="s">
        <v>82</v>
      </c>
      <c r="AV869" s="15" t="s">
        <v>150</v>
      </c>
      <c r="AW869" s="15" t="s">
        <v>33</v>
      </c>
      <c r="AX869" s="15" t="s">
        <v>80</v>
      </c>
      <c r="AY869" s="202" t="s">
        <v>143</v>
      </c>
    </row>
    <row r="870" spans="1:63" s="12" customFormat="1" ht="22.8" customHeight="1">
      <c r="A870" s="12"/>
      <c r="B870" s="153"/>
      <c r="C870" s="12"/>
      <c r="D870" s="154" t="s">
        <v>71</v>
      </c>
      <c r="E870" s="164" t="s">
        <v>1348</v>
      </c>
      <c r="F870" s="164" t="s">
        <v>1349</v>
      </c>
      <c r="G870" s="12"/>
      <c r="H870" s="12"/>
      <c r="I870" s="156"/>
      <c r="J870" s="165">
        <f>BK870</f>
        <v>0</v>
      </c>
      <c r="K870" s="12"/>
      <c r="L870" s="153"/>
      <c r="M870" s="158"/>
      <c r="N870" s="159"/>
      <c r="O870" s="159"/>
      <c r="P870" s="160">
        <f>SUM(P871:P880)</f>
        <v>0</v>
      </c>
      <c r="Q870" s="159"/>
      <c r="R870" s="160">
        <f>SUM(R871:R880)</f>
        <v>0.06597</v>
      </c>
      <c r="S870" s="159"/>
      <c r="T870" s="161">
        <f>SUM(T871:T880)</f>
        <v>0</v>
      </c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R870" s="154" t="s">
        <v>82</v>
      </c>
      <c r="AT870" s="162" t="s">
        <v>71</v>
      </c>
      <c r="AU870" s="162" t="s">
        <v>80</v>
      </c>
      <c r="AY870" s="154" t="s">
        <v>143</v>
      </c>
      <c r="BK870" s="163">
        <f>SUM(BK871:BK880)</f>
        <v>0</v>
      </c>
    </row>
    <row r="871" spans="1:65" s="2" customFormat="1" ht="16.5" customHeight="1">
      <c r="A871" s="39"/>
      <c r="B871" s="166"/>
      <c r="C871" s="167" t="s">
        <v>1350</v>
      </c>
      <c r="D871" s="167" t="s">
        <v>145</v>
      </c>
      <c r="E871" s="168" t="s">
        <v>1351</v>
      </c>
      <c r="F871" s="169" t="s">
        <v>1352</v>
      </c>
      <c r="G871" s="170" t="s">
        <v>345</v>
      </c>
      <c r="H871" s="171">
        <v>84</v>
      </c>
      <c r="I871" s="172"/>
      <c r="J871" s="173">
        <f>ROUND(I871*H871,2)</f>
        <v>0</v>
      </c>
      <c r="K871" s="169" t="s">
        <v>3</v>
      </c>
      <c r="L871" s="40"/>
      <c r="M871" s="174" t="s">
        <v>3</v>
      </c>
      <c r="N871" s="175" t="s">
        <v>43</v>
      </c>
      <c r="O871" s="73"/>
      <c r="P871" s="176">
        <f>O871*H871</f>
        <v>0</v>
      </c>
      <c r="Q871" s="176">
        <v>0</v>
      </c>
      <c r="R871" s="176">
        <f>Q871*H871</f>
        <v>0</v>
      </c>
      <c r="S871" s="176">
        <v>0</v>
      </c>
      <c r="T871" s="177">
        <f>S871*H871</f>
        <v>0</v>
      </c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R871" s="178" t="s">
        <v>253</v>
      </c>
      <c r="AT871" s="178" t="s">
        <v>145</v>
      </c>
      <c r="AU871" s="178" t="s">
        <v>82</v>
      </c>
      <c r="AY871" s="20" t="s">
        <v>143</v>
      </c>
      <c r="BE871" s="179">
        <f>IF(N871="základní",J871,0)</f>
        <v>0</v>
      </c>
      <c r="BF871" s="179">
        <f>IF(N871="snížená",J871,0)</f>
        <v>0</v>
      </c>
      <c r="BG871" s="179">
        <f>IF(N871="zákl. přenesená",J871,0)</f>
        <v>0</v>
      </c>
      <c r="BH871" s="179">
        <f>IF(N871="sníž. přenesená",J871,0)</f>
        <v>0</v>
      </c>
      <c r="BI871" s="179">
        <f>IF(N871="nulová",J871,0)</f>
        <v>0</v>
      </c>
      <c r="BJ871" s="20" t="s">
        <v>80</v>
      </c>
      <c r="BK871" s="179">
        <f>ROUND(I871*H871,2)</f>
        <v>0</v>
      </c>
      <c r="BL871" s="20" t="s">
        <v>253</v>
      </c>
      <c r="BM871" s="178" t="s">
        <v>1353</v>
      </c>
    </row>
    <row r="872" spans="1:51" s="14" customFormat="1" ht="12">
      <c r="A872" s="14"/>
      <c r="B872" s="193"/>
      <c r="C872" s="14"/>
      <c r="D872" s="186" t="s">
        <v>154</v>
      </c>
      <c r="E872" s="194" t="s">
        <v>3</v>
      </c>
      <c r="F872" s="195" t="s">
        <v>1354</v>
      </c>
      <c r="G872" s="14"/>
      <c r="H872" s="196">
        <v>84</v>
      </c>
      <c r="I872" s="197"/>
      <c r="J872" s="14"/>
      <c r="K872" s="14"/>
      <c r="L872" s="193"/>
      <c r="M872" s="198"/>
      <c r="N872" s="199"/>
      <c r="O872" s="199"/>
      <c r="P872" s="199"/>
      <c r="Q872" s="199"/>
      <c r="R872" s="199"/>
      <c r="S872" s="199"/>
      <c r="T872" s="200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194" t="s">
        <v>154</v>
      </c>
      <c r="AU872" s="194" t="s">
        <v>82</v>
      </c>
      <c r="AV872" s="14" t="s">
        <v>82</v>
      </c>
      <c r="AW872" s="14" t="s">
        <v>33</v>
      </c>
      <c r="AX872" s="14" t="s">
        <v>80</v>
      </c>
      <c r="AY872" s="194" t="s">
        <v>143</v>
      </c>
    </row>
    <row r="873" spans="1:65" s="2" customFormat="1" ht="24.15" customHeight="1">
      <c r="A873" s="39"/>
      <c r="B873" s="166"/>
      <c r="C873" s="167" t="s">
        <v>1355</v>
      </c>
      <c r="D873" s="167" t="s">
        <v>145</v>
      </c>
      <c r="E873" s="168" t="s">
        <v>1356</v>
      </c>
      <c r="F873" s="169" t="s">
        <v>1357</v>
      </c>
      <c r="G873" s="170" t="s">
        <v>204</v>
      </c>
      <c r="H873" s="171">
        <v>2</v>
      </c>
      <c r="I873" s="172"/>
      <c r="J873" s="173">
        <f>ROUND(I873*H873,2)</f>
        <v>0</v>
      </c>
      <c r="K873" s="169" t="s">
        <v>149</v>
      </c>
      <c r="L873" s="40"/>
      <c r="M873" s="174" t="s">
        <v>3</v>
      </c>
      <c r="N873" s="175" t="s">
        <v>43</v>
      </c>
      <c r="O873" s="73"/>
      <c r="P873" s="176">
        <f>O873*H873</f>
        <v>0</v>
      </c>
      <c r="Q873" s="176">
        <v>0</v>
      </c>
      <c r="R873" s="176">
        <f>Q873*H873</f>
        <v>0</v>
      </c>
      <c r="S873" s="176">
        <v>0</v>
      </c>
      <c r="T873" s="177">
        <f>S873*H873</f>
        <v>0</v>
      </c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R873" s="178" t="s">
        <v>253</v>
      </c>
      <c r="AT873" s="178" t="s">
        <v>145</v>
      </c>
      <c r="AU873" s="178" t="s">
        <v>82</v>
      </c>
      <c r="AY873" s="20" t="s">
        <v>143</v>
      </c>
      <c r="BE873" s="179">
        <f>IF(N873="základní",J873,0)</f>
        <v>0</v>
      </c>
      <c r="BF873" s="179">
        <f>IF(N873="snížená",J873,0)</f>
        <v>0</v>
      </c>
      <c r="BG873" s="179">
        <f>IF(N873="zákl. přenesená",J873,0)</f>
        <v>0</v>
      </c>
      <c r="BH873" s="179">
        <f>IF(N873="sníž. přenesená",J873,0)</f>
        <v>0</v>
      </c>
      <c r="BI873" s="179">
        <f>IF(N873="nulová",J873,0)</f>
        <v>0</v>
      </c>
      <c r="BJ873" s="20" t="s">
        <v>80</v>
      </c>
      <c r="BK873" s="179">
        <f>ROUND(I873*H873,2)</f>
        <v>0</v>
      </c>
      <c r="BL873" s="20" t="s">
        <v>253</v>
      </c>
      <c r="BM873" s="178" t="s">
        <v>1358</v>
      </c>
    </row>
    <row r="874" spans="1:47" s="2" customFormat="1" ht="12">
      <c r="A874" s="39"/>
      <c r="B874" s="40"/>
      <c r="C874" s="39"/>
      <c r="D874" s="180" t="s">
        <v>152</v>
      </c>
      <c r="E874" s="39"/>
      <c r="F874" s="181" t="s">
        <v>1359</v>
      </c>
      <c r="G874" s="39"/>
      <c r="H874" s="39"/>
      <c r="I874" s="182"/>
      <c r="J874" s="39"/>
      <c r="K874" s="39"/>
      <c r="L874" s="40"/>
      <c r="M874" s="183"/>
      <c r="N874" s="184"/>
      <c r="O874" s="73"/>
      <c r="P874" s="73"/>
      <c r="Q874" s="73"/>
      <c r="R874" s="73"/>
      <c r="S874" s="73"/>
      <c r="T874" s="74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T874" s="20" t="s">
        <v>152</v>
      </c>
      <c r="AU874" s="20" t="s">
        <v>82</v>
      </c>
    </row>
    <row r="875" spans="1:51" s="14" customFormat="1" ht="12">
      <c r="A875" s="14"/>
      <c r="B875" s="193"/>
      <c r="C875" s="14"/>
      <c r="D875" s="186" t="s">
        <v>154</v>
      </c>
      <c r="E875" s="194" t="s">
        <v>3</v>
      </c>
      <c r="F875" s="195" t="s">
        <v>1360</v>
      </c>
      <c r="G875" s="14"/>
      <c r="H875" s="196">
        <v>2</v>
      </c>
      <c r="I875" s="197"/>
      <c r="J875" s="14"/>
      <c r="K875" s="14"/>
      <c r="L875" s="193"/>
      <c r="M875" s="198"/>
      <c r="N875" s="199"/>
      <c r="O875" s="199"/>
      <c r="P875" s="199"/>
      <c r="Q875" s="199"/>
      <c r="R875" s="199"/>
      <c r="S875" s="199"/>
      <c r="T875" s="200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194" t="s">
        <v>154</v>
      </c>
      <c r="AU875" s="194" t="s">
        <v>82</v>
      </c>
      <c r="AV875" s="14" t="s">
        <v>82</v>
      </c>
      <c r="AW875" s="14" t="s">
        <v>33</v>
      </c>
      <c r="AX875" s="14" t="s">
        <v>80</v>
      </c>
      <c r="AY875" s="194" t="s">
        <v>143</v>
      </c>
    </row>
    <row r="876" spans="1:65" s="2" customFormat="1" ht="24.15" customHeight="1">
      <c r="A876" s="39"/>
      <c r="B876" s="166"/>
      <c r="C876" s="217" t="s">
        <v>1361</v>
      </c>
      <c r="D876" s="217" t="s">
        <v>345</v>
      </c>
      <c r="E876" s="218" t="s">
        <v>1362</v>
      </c>
      <c r="F876" s="219" t="s">
        <v>1363</v>
      </c>
      <c r="G876" s="220" t="s">
        <v>204</v>
      </c>
      <c r="H876" s="221">
        <v>2</v>
      </c>
      <c r="I876" s="222"/>
      <c r="J876" s="223">
        <f>ROUND(I876*H876,2)</f>
        <v>0</v>
      </c>
      <c r="K876" s="219" t="s">
        <v>3</v>
      </c>
      <c r="L876" s="224"/>
      <c r="M876" s="225" t="s">
        <v>3</v>
      </c>
      <c r="N876" s="226" t="s">
        <v>43</v>
      </c>
      <c r="O876" s="73"/>
      <c r="P876" s="176">
        <f>O876*H876</f>
        <v>0</v>
      </c>
      <c r="Q876" s="176">
        <v>0.01898</v>
      </c>
      <c r="R876" s="176">
        <f>Q876*H876</f>
        <v>0.03796</v>
      </c>
      <c r="S876" s="176">
        <v>0</v>
      </c>
      <c r="T876" s="177">
        <f>S876*H876</f>
        <v>0</v>
      </c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R876" s="178" t="s">
        <v>385</v>
      </c>
      <c r="AT876" s="178" t="s">
        <v>345</v>
      </c>
      <c r="AU876" s="178" t="s">
        <v>82</v>
      </c>
      <c r="AY876" s="20" t="s">
        <v>143</v>
      </c>
      <c r="BE876" s="179">
        <f>IF(N876="základní",J876,0)</f>
        <v>0</v>
      </c>
      <c r="BF876" s="179">
        <f>IF(N876="snížená",J876,0)</f>
        <v>0</v>
      </c>
      <c r="BG876" s="179">
        <f>IF(N876="zákl. přenesená",J876,0)</f>
        <v>0</v>
      </c>
      <c r="BH876" s="179">
        <f>IF(N876="sníž. přenesená",J876,0)</f>
        <v>0</v>
      </c>
      <c r="BI876" s="179">
        <f>IF(N876="nulová",J876,0)</f>
        <v>0</v>
      </c>
      <c r="BJ876" s="20" t="s">
        <v>80</v>
      </c>
      <c r="BK876" s="179">
        <f>ROUND(I876*H876,2)</f>
        <v>0</v>
      </c>
      <c r="BL876" s="20" t="s">
        <v>253</v>
      </c>
      <c r="BM876" s="178" t="s">
        <v>1364</v>
      </c>
    </row>
    <row r="877" spans="1:65" s="2" customFormat="1" ht="24.15" customHeight="1">
      <c r="A877" s="39"/>
      <c r="B877" s="166"/>
      <c r="C877" s="167" t="s">
        <v>1365</v>
      </c>
      <c r="D877" s="167" t="s">
        <v>145</v>
      </c>
      <c r="E877" s="168" t="s">
        <v>1366</v>
      </c>
      <c r="F877" s="169" t="s">
        <v>1367</v>
      </c>
      <c r="G877" s="170" t="s">
        <v>204</v>
      </c>
      <c r="H877" s="171">
        <v>1</v>
      </c>
      <c r="I877" s="172"/>
      <c r="J877" s="173">
        <f>ROUND(I877*H877,2)</f>
        <v>0</v>
      </c>
      <c r="K877" s="169" t="s">
        <v>149</v>
      </c>
      <c r="L877" s="40"/>
      <c r="M877" s="174" t="s">
        <v>3</v>
      </c>
      <c r="N877" s="175" t="s">
        <v>43</v>
      </c>
      <c r="O877" s="73"/>
      <c r="P877" s="176">
        <f>O877*H877</f>
        <v>0</v>
      </c>
      <c r="Q877" s="176">
        <v>0</v>
      </c>
      <c r="R877" s="176">
        <f>Q877*H877</f>
        <v>0</v>
      </c>
      <c r="S877" s="176">
        <v>0</v>
      </c>
      <c r="T877" s="177">
        <f>S877*H877</f>
        <v>0</v>
      </c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R877" s="178" t="s">
        <v>253</v>
      </c>
      <c r="AT877" s="178" t="s">
        <v>145</v>
      </c>
      <c r="AU877" s="178" t="s">
        <v>82</v>
      </c>
      <c r="AY877" s="20" t="s">
        <v>143</v>
      </c>
      <c r="BE877" s="179">
        <f>IF(N877="základní",J877,0)</f>
        <v>0</v>
      </c>
      <c r="BF877" s="179">
        <f>IF(N877="snížená",J877,0)</f>
        <v>0</v>
      </c>
      <c r="BG877" s="179">
        <f>IF(N877="zákl. přenesená",J877,0)</f>
        <v>0</v>
      </c>
      <c r="BH877" s="179">
        <f>IF(N877="sníž. přenesená",J877,0)</f>
        <v>0</v>
      </c>
      <c r="BI877" s="179">
        <f>IF(N877="nulová",J877,0)</f>
        <v>0</v>
      </c>
      <c r="BJ877" s="20" t="s">
        <v>80</v>
      </c>
      <c r="BK877" s="179">
        <f>ROUND(I877*H877,2)</f>
        <v>0</v>
      </c>
      <c r="BL877" s="20" t="s">
        <v>253</v>
      </c>
      <c r="BM877" s="178" t="s">
        <v>1368</v>
      </c>
    </row>
    <row r="878" spans="1:47" s="2" customFormat="1" ht="12">
      <c r="A878" s="39"/>
      <c r="B878" s="40"/>
      <c r="C878" s="39"/>
      <c r="D878" s="180" t="s">
        <v>152</v>
      </c>
      <c r="E878" s="39"/>
      <c r="F878" s="181" t="s">
        <v>1369</v>
      </c>
      <c r="G878" s="39"/>
      <c r="H878" s="39"/>
      <c r="I878" s="182"/>
      <c r="J878" s="39"/>
      <c r="K878" s="39"/>
      <c r="L878" s="40"/>
      <c r="M878" s="183"/>
      <c r="N878" s="184"/>
      <c r="O878" s="73"/>
      <c r="P878" s="73"/>
      <c r="Q878" s="73"/>
      <c r="R878" s="73"/>
      <c r="S878" s="73"/>
      <c r="T878" s="74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T878" s="20" t="s">
        <v>152</v>
      </c>
      <c r="AU878" s="20" t="s">
        <v>82</v>
      </c>
    </row>
    <row r="879" spans="1:51" s="14" customFormat="1" ht="12">
      <c r="A879" s="14"/>
      <c r="B879" s="193"/>
      <c r="C879" s="14"/>
      <c r="D879" s="186" t="s">
        <v>154</v>
      </c>
      <c r="E879" s="194" t="s">
        <v>3</v>
      </c>
      <c r="F879" s="195" t="s">
        <v>1370</v>
      </c>
      <c r="G879" s="14"/>
      <c r="H879" s="196">
        <v>1</v>
      </c>
      <c r="I879" s="197"/>
      <c r="J879" s="14"/>
      <c r="K879" s="14"/>
      <c r="L879" s="193"/>
      <c r="M879" s="198"/>
      <c r="N879" s="199"/>
      <c r="O879" s="199"/>
      <c r="P879" s="199"/>
      <c r="Q879" s="199"/>
      <c r="R879" s="199"/>
      <c r="S879" s="199"/>
      <c r="T879" s="200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194" t="s">
        <v>154</v>
      </c>
      <c r="AU879" s="194" t="s">
        <v>82</v>
      </c>
      <c r="AV879" s="14" t="s">
        <v>82</v>
      </c>
      <c r="AW879" s="14" t="s">
        <v>33</v>
      </c>
      <c r="AX879" s="14" t="s">
        <v>80</v>
      </c>
      <c r="AY879" s="194" t="s">
        <v>143</v>
      </c>
    </row>
    <row r="880" spans="1:65" s="2" customFormat="1" ht="24.15" customHeight="1">
      <c r="A880" s="39"/>
      <c r="B880" s="166"/>
      <c r="C880" s="217" t="s">
        <v>1371</v>
      </c>
      <c r="D880" s="217" t="s">
        <v>345</v>
      </c>
      <c r="E880" s="218" t="s">
        <v>1372</v>
      </c>
      <c r="F880" s="219" t="s">
        <v>1373</v>
      </c>
      <c r="G880" s="220" t="s">
        <v>204</v>
      </c>
      <c r="H880" s="221">
        <v>1</v>
      </c>
      <c r="I880" s="222"/>
      <c r="J880" s="223">
        <f>ROUND(I880*H880,2)</f>
        <v>0</v>
      </c>
      <c r="K880" s="219" t="s">
        <v>3</v>
      </c>
      <c r="L880" s="224"/>
      <c r="M880" s="225" t="s">
        <v>3</v>
      </c>
      <c r="N880" s="226" t="s">
        <v>43</v>
      </c>
      <c r="O880" s="73"/>
      <c r="P880" s="176">
        <f>O880*H880</f>
        <v>0</v>
      </c>
      <c r="Q880" s="176">
        <v>0.02801</v>
      </c>
      <c r="R880" s="176">
        <f>Q880*H880</f>
        <v>0.02801</v>
      </c>
      <c r="S880" s="176">
        <v>0</v>
      </c>
      <c r="T880" s="177">
        <f>S880*H880</f>
        <v>0</v>
      </c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R880" s="178" t="s">
        <v>385</v>
      </c>
      <c r="AT880" s="178" t="s">
        <v>345</v>
      </c>
      <c r="AU880" s="178" t="s">
        <v>82</v>
      </c>
      <c r="AY880" s="20" t="s">
        <v>143</v>
      </c>
      <c r="BE880" s="179">
        <f>IF(N880="základní",J880,0)</f>
        <v>0</v>
      </c>
      <c r="BF880" s="179">
        <f>IF(N880="snížená",J880,0)</f>
        <v>0</v>
      </c>
      <c r="BG880" s="179">
        <f>IF(N880="zákl. přenesená",J880,0)</f>
        <v>0</v>
      </c>
      <c r="BH880" s="179">
        <f>IF(N880="sníž. přenesená",J880,0)</f>
        <v>0</v>
      </c>
      <c r="BI880" s="179">
        <f>IF(N880="nulová",J880,0)</f>
        <v>0</v>
      </c>
      <c r="BJ880" s="20" t="s">
        <v>80</v>
      </c>
      <c r="BK880" s="179">
        <f>ROUND(I880*H880,2)</f>
        <v>0</v>
      </c>
      <c r="BL880" s="20" t="s">
        <v>253</v>
      </c>
      <c r="BM880" s="178" t="s">
        <v>1374</v>
      </c>
    </row>
    <row r="881" spans="1:63" s="12" customFormat="1" ht="25.9" customHeight="1">
      <c r="A881" s="12"/>
      <c r="B881" s="153"/>
      <c r="C881" s="12"/>
      <c r="D881" s="154" t="s">
        <v>71</v>
      </c>
      <c r="E881" s="155" t="s">
        <v>1375</v>
      </c>
      <c r="F881" s="155" t="s">
        <v>1376</v>
      </c>
      <c r="G881" s="12"/>
      <c r="H881" s="12"/>
      <c r="I881" s="156"/>
      <c r="J881" s="157">
        <f>BK881</f>
        <v>0</v>
      </c>
      <c r="K881" s="12"/>
      <c r="L881" s="153"/>
      <c r="M881" s="158"/>
      <c r="N881" s="159"/>
      <c r="O881" s="159"/>
      <c r="P881" s="160">
        <f>SUM(P882:P891)</f>
        <v>0</v>
      </c>
      <c r="Q881" s="159"/>
      <c r="R881" s="160">
        <f>SUM(R882:R891)</f>
        <v>0</v>
      </c>
      <c r="S881" s="159"/>
      <c r="T881" s="161">
        <f>SUM(T882:T891)</f>
        <v>0</v>
      </c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R881" s="154" t="s">
        <v>150</v>
      </c>
      <c r="AT881" s="162" t="s">
        <v>71</v>
      </c>
      <c r="AU881" s="162" t="s">
        <v>72</v>
      </c>
      <c r="AY881" s="154" t="s">
        <v>143</v>
      </c>
      <c r="BK881" s="163">
        <f>SUM(BK882:BK891)</f>
        <v>0</v>
      </c>
    </row>
    <row r="882" spans="1:65" s="2" customFormat="1" ht="16.5" customHeight="1">
      <c r="A882" s="39"/>
      <c r="B882" s="166"/>
      <c r="C882" s="167" t="s">
        <v>1377</v>
      </c>
      <c r="D882" s="167" t="s">
        <v>145</v>
      </c>
      <c r="E882" s="168" t="s">
        <v>1378</v>
      </c>
      <c r="F882" s="169" t="s">
        <v>1379</v>
      </c>
      <c r="G882" s="170" t="s">
        <v>1380</v>
      </c>
      <c r="H882" s="171">
        <v>85</v>
      </c>
      <c r="I882" s="172"/>
      <c r="J882" s="173">
        <f>ROUND(I882*H882,2)</f>
        <v>0</v>
      </c>
      <c r="K882" s="169" t="s">
        <v>149</v>
      </c>
      <c r="L882" s="40"/>
      <c r="M882" s="174" t="s">
        <v>3</v>
      </c>
      <c r="N882" s="175" t="s">
        <v>43</v>
      </c>
      <c r="O882" s="73"/>
      <c r="P882" s="176">
        <f>O882*H882</f>
        <v>0</v>
      </c>
      <c r="Q882" s="176">
        <v>0</v>
      </c>
      <c r="R882" s="176">
        <f>Q882*H882</f>
        <v>0</v>
      </c>
      <c r="S882" s="176">
        <v>0</v>
      </c>
      <c r="T882" s="177">
        <f>S882*H882</f>
        <v>0</v>
      </c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R882" s="178" t="s">
        <v>1381</v>
      </c>
      <c r="AT882" s="178" t="s">
        <v>145</v>
      </c>
      <c r="AU882" s="178" t="s">
        <v>80</v>
      </c>
      <c r="AY882" s="20" t="s">
        <v>143</v>
      </c>
      <c r="BE882" s="179">
        <f>IF(N882="základní",J882,0)</f>
        <v>0</v>
      </c>
      <c r="BF882" s="179">
        <f>IF(N882="snížená",J882,0)</f>
        <v>0</v>
      </c>
      <c r="BG882" s="179">
        <f>IF(N882="zákl. přenesená",J882,0)</f>
        <v>0</v>
      </c>
      <c r="BH882" s="179">
        <f>IF(N882="sníž. přenesená",J882,0)</f>
        <v>0</v>
      </c>
      <c r="BI882" s="179">
        <f>IF(N882="nulová",J882,0)</f>
        <v>0</v>
      </c>
      <c r="BJ882" s="20" t="s">
        <v>80</v>
      </c>
      <c r="BK882" s="179">
        <f>ROUND(I882*H882,2)</f>
        <v>0</v>
      </c>
      <c r="BL882" s="20" t="s">
        <v>1381</v>
      </c>
      <c r="BM882" s="178" t="s">
        <v>1382</v>
      </c>
    </row>
    <row r="883" spans="1:47" s="2" customFormat="1" ht="12">
      <c r="A883" s="39"/>
      <c r="B883" s="40"/>
      <c r="C883" s="39"/>
      <c r="D883" s="180" t="s">
        <v>152</v>
      </c>
      <c r="E883" s="39"/>
      <c r="F883" s="181" t="s">
        <v>1383</v>
      </c>
      <c r="G883" s="39"/>
      <c r="H883" s="39"/>
      <c r="I883" s="182"/>
      <c r="J883" s="39"/>
      <c r="K883" s="39"/>
      <c r="L883" s="40"/>
      <c r="M883" s="183"/>
      <c r="N883" s="184"/>
      <c r="O883" s="73"/>
      <c r="P883" s="73"/>
      <c r="Q883" s="73"/>
      <c r="R883" s="73"/>
      <c r="S883" s="73"/>
      <c r="T883" s="74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T883" s="20" t="s">
        <v>152</v>
      </c>
      <c r="AU883" s="20" t="s">
        <v>80</v>
      </c>
    </row>
    <row r="884" spans="1:51" s="13" customFormat="1" ht="12">
      <c r="A884" s="13"/>
      <c r="B884" s="185"/>
      <c r="C884" s="13"/>
      <c r="D884" s="186" t="s">
        <v>154</v>
      </c>
      <c r="E884" s="187" t="s">
        <v>3</v>
      </c>
      <c r="F884" s="188" t="s">
        <v>1384</v>
      </c>
      <c r="G884" s="13"/>
      <c r="H884" s="187" t="s">
        <v>3</v>
      </c>
      <c r="I884" s="189"/>
      <c r="J884" s="13"/>
      <c r="K884" s="13"/>
      <c r="L884" s="185"/>
      <c r="M884" s="190"/>
      <c r="N884" s="191"/>
      <c r="O884" s="191"/>
      <c r="P884" s="191"/>
      <c r="Q884" s="191"/>
      <c r="R884" s="191"/>
      <c r="S884" s="191"/>
      <c r="T884" s="192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187" t="s">
        <v>154</v>
      </c>
      <c r="AU884" s="187" t="s">
        <v>80</v>
      </c>
      <c r="AV884" s="13" t="s">
        <v>80</v>
      </c>
      <c r="AW884" s="13" t="s">
        <v>33</v>
      </c>
      <c r="AX884" s="13" t="s">
        <v>72</v>
      </c>
      <c r="AY884" s="187" t="s">
        <v>143</v>
      </c>
    </row>
    <row r="885" spans="1:51" s="14" customFormat="1" ht="12">
      <c r="A885" s="14"/>
      <c r="B885" s="193"/>
      <c r="C885" s="14"/>
      <c r="D885" s="186" t="s">
        <v>154</v>
      </c>
      <c r="E885" s="194" t="s">
        <v>3</v>
      </c>
      <c r="F885" s="195" t="s">
        <v>1385</v>
      </c>
      <c r="G885" s="14"/>
      <c r="H885" s="196">
        <v>85</v>
      </c>
      <c r="I885" s="197"/>
      <c r="J885" s="14"/>
      <c r="K885" s="14"/>
      <c r="L885" s="193"/>
      <c r="M885" s="198"/>
      <c r="N885" s="199"/>
      <c r="O885" s="199"/>
      <c r="P885" s="199"/>
      <c r="Q885" s="199"/>
      <c r="R885" s="199"/>
      <c r="S885" s="199"/>
      <c r="T885" s="200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194" t="s">
        <v>154</v>
      </c>
      <c r="AU885" s="194" t="s">
        <v>80</v>
      </c>
      <c r="AV885" s="14" t="s">
        <v>82</v>
      </c>
      <c r="AW885" s="14" t="s">
        <v>33</v>
      </c>
      <c r="AX885" s="14" t="s">
        <v>80</v>
      </c>
      <c r="AY885" s="194" t="s">
        <v>143</v>
      </c>
    </row>
    <row r="886" spans="1:65" s="2" customFormat="1" ht="16.5" customHeight="1">
      <c r="A886" s="39"/>
      <c r="B886" s="166"/>
      <c r="C886" s="167" t="s">
        <v>1386</v>
      </c>
      <c r="D886" s="167" t="s">
        <v>145</v>
      </c>
      <c r="E886" s="168" t="s">
        <v>1387</v>
      </c>
      <c r="F886" s="169" t="s">
        <v>1388</v>
      </c>
      <c r="G886" s="170" t="s">
        <v>1380</v>
      </c>
      <c r="H886" s="171">
        <v>0.5</v>
      </c>
      <c r="I886" s="172"/>
      <c r="J886" s="173">
        <f>ROUND(I886*H886,2)</f>
        <v>0</v>
      </c>
      <c r="K886" s="169" t="s">
        <v>149</v>
      </c>
      <c r="L886" s="40"/>
      <c r="M886" s="174" t="s">
        <v>3</v>
      </c>
      <c r="N886" s="175" t="s">
        <v>43</v>
      </c>
      <c r="O886" s="73"/>
      <c r="P886" s="176">
        <f>O886*H886</f>
        <v>0</v>
      </c>
      <c r="Q886" s="176">
        <v>0</v>
      </c>
      <c r="R886" s="176">
        <f>Q886*H886</f>
        <v>0</v>
      </c>
      <c r="S886" s="176">
        <v>0</v>
      </c>
      <c r="T886" s="177">
        <f>S886*H886</f>
        <v>0</v>
      </c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R886" s="178" t="s">
        <v>1381</v>
      </c>
      <c r="AT886" s="178" t="s">
        <v>145</v>
      </c>
      <c r="AU886" s="178" t="s">
        <v>80</v>
      </c>
      <c r="AY886" s="20" t="s">
        <v>143</v>
      </c>
      <c r="BE886" s="179">
        <f>IF(N886="základní",J886,0)</f>
        <v>0</v>
      </c>
      <c r="BF886" s="179">
        <f>IF(N886="snížená",J886,0)</f>
        <v>0</v>
      </c>
      <c r="BG886" s="179">
        <f>IF(N886="zákl. přenesená",J886,0)</f>
        <v>0</v>
      </c>
      <c r="BH886" s="179">
        <f>IF(N886="sníž. přenesená",J886,0)</f>
        <v>0</v>
      </c>
      <c r="BI886" s="179">
        <f>IF(N886="nulová",J886,0)</f>
        <v>0</v>
      </c>
      <c r="BJ886" s="20" t="s">
        <v>80</v>
      </c>
      <c r="BK886" s="179">
        <f>ROUND(I886*H886,2)</f>
        <v>0</v>
      </c>
      <c r="BL886" s="20" t="s">
        <v>1381</v>
      </c>
      <c r="BM886" s="178" t="s">
        <v>1389</v>
      </c>
    </row>
    <row r="887" spans="1:47" s="2" customFormat="1" ht="12">
      <c r="A887" s="39"/>
      <c r="B887" s="40"/>
      <c r="C887" s="39"/>
      <c r="D887" s="180" t="s">
        <v>152</v>
      </c>
      <c r="E887" s="39"/>
      <c r="F887" s="181" t="s">
        <v>1390</v>
      </c>
      <c r="G887" s="39"/>
      <c r="H887" s="39"/>
      <c r="I887" s="182"/>
      <c r="J887" s="39"/>
      <c r="K887" s="39"/>
      <c r="L887" s="40"/>
      <c r="M887" s="183"/>
      <c r="N887" s="184"/>
      <c r="O887" s="73"/>
      <c r="P887" s="73"/>
      <c r="Q887" s="73"/>
      <c r="R887" s="73"/>
      <c r="S887" s="73"/>
      <c r="T887" s="74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T887" s="20" t="s">
        <v>152</v>
      </c>
      <c r="AU887" s="20" t="s">
        <v>80</v>
      </c>
    </row>
    <row r="888" spans="1:51" s="14" customFormat="1" ht="12">
      <c r="A888" s="14"/>
      <c r="B888" s="193"/>
      <c r="C888" s="14"/>
      <c r="D888" s="186" t="s">
        <v>154</v>
      </c>
      <c r="E888" s="194" t="s">
        <v>3</v>
      </c>
      <c r="F888" s="195" t="s">
        <v>1391</v>
      </c>
      <c r="G888" s="14"/>
      <c r="H888" s="196">
        <v>0.5</v>
      </c>
      <c r="I888" s="197"/>
      <c r="J888" s="14"/>
      <c r="K888" s="14"/>
      <c r="L888" s="193"/>
      <c r="M888" s="198"/>
      <c r="N888" s="199"/>
      <c r="O888" s="199"/>
      <c r="P888" s="199"/>
      <c r="Q888" s="199"/>
      <c r="R888" s="199"/>
      <c r="S888" s="199"/>
      <c r="T888" s="200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194" t="s">
        <v>154</v>
      </c>
      <c r="AU888" s="194" t="s">
        <v>80</v>
      </c>
      <c r="AV888" s="14" t="s">
        <v>82</v>
      </c>
      <c r="AW888" s="14" t="s">
        <v>33</v>
      </c>
      <c r="AX888" s="14" t="s">
        <v>80</v>
      </c>
      <c r="AY888" s="194" t="s">
        <v>143</v>
      </c>
    </row>
    <row r="889" spans="1:65" s="2" customFormat="1" ht="16.5" customHeight="1">
      <c r="A889" s="39"/>
      <c r="B889" s="166"/>
      <c r="C889" s="167" t="s">
        <v>1392</v>
      </c>
      <c r="D889" s="167" t="s">
        <v>145</v>
      </c>
      <c r="E889" s="168" t="s">
        <v>1393</v>
      </c>
      <c r="F889" s="169" t="s">
        <v>1394</v>
      </c>
      <c r="G889" s="170" t="s">
        <v>1380</v>
      </c>
      <c r="H889" s="171">
        <v>8</v>
      </c>
      <c r="I889" s="172"/>
      <c r="J889" s="173">
        <f>ROUND(I889*H889,2)</f>
        <v>0</v>
      </c>
      <c r="K889" s="169" t="s">
        <v>149</v>
      </c>
      <c r="L889" s="40"/>
      <c r="M889" s="174" t="s">
        <v>3</v>
      </c>
      <c r="N889" s="175" t="s">
        <v>43</v>
      </c>
      <c r="O889" s="73"/>
      <c r="P889" s="176">
        <f>O889*H889</f>
        <v>0</v>
      </c>
      <c r="Q889" s="176">
        <v>0</v>
      </c>
      <c r="R889" s="176">
        <f>Q889*H889</f>
        <v>0</v>
      </c>
      <c r="S889" s="176">
        <v>0</v>
      </c>
      <c r="T889" s="177">
        <f>S889*H889</f>
        <v>0</v>
      </c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R889" s="178" t="s">
        <v>1381</v>
      </c>
      <c r="AT889" s="178" t="s">
        <v>145</v>
      </c>
      <c r="AU889" s="178" t="s">
        <v>80</v>
      </c>
      <c r="AY889" s="20" t="s">
        <v>143</v>
      </c>
      <c r="BE889" s="179">
        <f>IF(N889="základní",J889,0)</f>
        <v>0</v>
      </c>
      <c r="BF889" s="179">
        <f>IF(N889="snížená",J889,0)</f>
        <v>0</v>
      </c>
      <c r="BG889" s="179">
        <f>IF(N889="zákl. přenesená",J889,0)</f>
        <v>0</v>
      </c>
      <c r="BH889" s="179">
        <f>IF(N889="sníž. přenesená",J889,0)</f>
        <v>0</v>
      </c>
      <c r="BI889" s="179">
        <f>IF(N889="nulová",J889,0)</f>
        <v>0</v>
      </c>
      <c r="BJ889" s="20" t="s">
        <v>80</v>
      </c>
      <c r="BK889" s="179">
        <f>ROUND(I889*H889,2)</f>
        <v>0</v>
      </c>
      <c r="BL889" s="20" t="s">
        <v>1381</v>
      </c>
      <c r="BM889" s="178" t="s">
        <v>1395</v>
      </c>
    </row>
    <row r="890" spans="1:47" s="2" customFormat="1" ht="12">
      <c r="A890" s="39"/>
      <c r="B890" s="40"/>
      <c r="C890" s="39"/>
      <c r="D890" s="180" t="s">
        <v>152</v>
      </c>
      <c r="E890" s="39"/>
      <c r="F890" s="181" t="s">
        <v>1396</v>
      </c>
      <c r="G890" s="39"/>
      <c r="H890" s="39"/>
      <c r="I890" s="182"/>
      <c r="J890" s="39"/>
      <c r="K890" s="39"/>
      <c r="L890" s="40"/>
      <c r="M890" s="183"/>
      <c r="N890" s="184"/>
      <c r="O890" s="73"/>
      <c r="P890" s="73"/>
      <c r="Q890" s="73"/>
      <c r="R890" s="73"/>
      <c r="S890" s="73"/>
      <c r="T890" s="74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T890" s="20" t="s">
        <v>152</v>
      </c>
      <c r="AU890" s="20" t="s">
        <v>80</v>
      </c>
    </row>
    <row r="891" spans="1:51" s="14" customFormat="1" ht="12">
      <c r="A891" s="14"/>
      <c r="B891" s="193"/>
      <c r="C891" s="14"/>
      <c r="D891" s="186" t="s">
        <v>154</v>
      </c>
      <c r="E891" s="194" t="s">
        <v>3</v>
      </c>
      <c r="F891" s="195" t="s">
        <v>1397</v>
      </c>
      <c r="G891" s="14"/>
      <c r="H891" s="196">
        <v>8</v>
      </c>
      <c r="I891" s="197"/>
      <c r="J891" s="14"/>
      <c r="K891" s="14"/>
      <c r="L891" s="193"/>
      <c r="M891" s="198"/>
      <c r="N891" s="199"/>
      <c r="O891" s="199"/>
      <c r="P891" s="199"/>
      <c r="Q891" s="199"/>
      <c r="R891" s="199"/>
      <c r="S891" s="199"/>
      <c r="T891" s="200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194" t="s">
        <v>154</v>
      </c>
      <c r="AU891" s="194" t="s">
        <v>80</v>
      </c>
      <c r="AV891" s="14" t="s">
        <v>82</v>
      </c>
      <c r="AW891" s="14" t="s">
        <v>33</v>
      </c>
      <c r="AX891" s="14" t="s">
        <v>80</v>
      </c>
      <c r="AY891" s="194" t="s">
        <v>143</v>
      </c>
    </row>
    <row r="892" spans="1:63" s="12" customFormat="1" ht="25.9" customHeight="1">
      <c r="A892" s="12"/>
      <c r="B892" s="153"/>
      <c r="C892" s="12"/>
      <c r="D892" s="154" t="s">
        <v>71</v>
      </c>
      <c r="E892" s="155" t="s">
        <v>1398</v>
      </c>
      <c r="F892" s="155" t="s">
        <v>1399</v>
      </c>
      <c r="G892" s="12"/>
      <c r="H892" s="12"/>
      <c r="I892" s="156"/>
      <c r="J892" s="157">
        <f>BK892</f>
        <v>0</v>
      </c>
      <c r="K892" s="12"/>
      <c r="L892" s="153"/>
      <c r="M892" s="158"/>
      <c r="N892" s="159"/>
      <c r="O892" s="159"/>
      <c r="P892" s="160">
        <f>P893</f>
        <v>0</v>
      </c>
      <c r="Q892" s="159"/>
      <c r="R892" s="160">
        <f>R893</f>
        <v>0</v>
      </c>
      <c r="S892" s="159"/>
      <c r="T892" s="161">
        <f>T893</f>
        <v>0</v>
      </c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R892" s="154" t="s">
        <v>177</v>
      </c>
      <c r="AT892" s="162" t="s">
        <v>71</v>
      </c>
      <c r="AU892" s="162" t="s">
        <v>72</v>
      </c>
      <c r="AY892" s="154" t="s">
        <v>143</v>
      </c>
      <c r="BK892" s="163">
        <f>BK893</f>
        <v>0</v>
      </c>
    </row>
    <row r="893" spans="1:63" s="12" customFormat="1" ht="22.8" customHeight="1">
      <c r="A893" s="12"/>
      <c r="B893" s="153"/>
      <c r="C893" s="12"/>
      <c r="D893" s="154" t="s">
        <v>71</v>
      </c>
      <c r="E893" s="164" t="s">
        <v>1400</v>
      </c>
      <c r="F893" s="164" t="s">
        <v>1401</v>
      </c>
      <c r="G893" s="12"/>
      <c r="H893" s="12"/>
      <c r="I893" s="156"/>
      <c r="J893" s="165">
        <f>BK893</f>
        <v>0</v>
      </c>
      <c r="K893" s="12"/>
      <c r="L893" s="153"/>
      <c r="M893" s="158"/>
      <c r="N893" s="159"/>
      <c r="O893" s="159"/>
      <c r="P893" s="160">
        <f>SUM(P894:P895)</f>
        <v>0</v>
      </c>
      <c r="Q893" s="159"/>
      <c r="R893" s="160">
        <f>SUM(R894:R895)</f>
        <v>0</v>
      </c>
      <c r="S893" s="159"/>
      <c r="T893" s="161">
        <f>SUM(T894:T895)</f>
        <v>0</v>
      </c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R893" s="154" t="s">
        <v>177</v>
      </c>
      <c r="AT893" s="162" t="s">
        <v>71</v>
      </c>
      <c r="AU893" s="162" t="s">
        <v>80</v>
      </c>
      <c r="AY893" s="154" t="s">
        <v>143</v>
      </c>
      <c r="BK893" s="163">
        <f>SUM(BK894:BK895)</f>
        <v>0</v>
      </c>
    </row>
    <row r="894" spans="1:65" s="2" customFormat="1" ht="16.5" customHeight="1">
      <c r="A894" s="39"/>
      <c r="B894" s="166"/>
      <c r="C894" s="167" t="s">
        <v>1402</v>
      </c>
      <c r="D894" s="167" t="s">
        <v>145</v>
      </c>
      <c r="E894" s="168" t="s">
        <v>1403</v>
      </c>
      <c r="F894" s="169" t="s">
        <v>1401</v>
      </c>
      <c r="G894" s="170" t="s">
        <v>1404</v>
      </c>
      <c r="H894" s="171">
        <v>1</v>
      </c>
      <c r="I894" s="172"/>
      <c r="J894" s="173">
        <f>ROUND(I894*H894,2)</f>
        <v>0</v>
      </c>
      <c r="K894" s="169" t="s">
        <v>149</v>
      </c>
      <c r="L894" s="40"/>
      <c r="M894" s="174" t="s">
        <v>3</v>
      </c>
      <c r="N894" s="175" t="s">
        <v>43</v>
      </c>
      <c r="O894" s="73"/>
      <c r="P894" s="176">
        <f>O894*H894</f>
        <v>0</v>
      </c>
      <c r="Q894" s="176">
        <v>0</v>
      </c>
      <c r="R894" s="176">
        <f>Q894*H894</f>
        <v>0</v>
      </c>
      <c r="S894" s="176">
        <v>0</v>
      </c>
      <c r="T894" s="177">
        <f>S894*H894</f>
        <v>0</v>
      </c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R894" s="178" t="s">
        <v>1405</v>
      </c>
      <c r="AT894" s="178" t="s">
        <v>145</v>
      </c>
      <c r="AU894" s="178" t="s">
        <v>82</v>
      </c>
      <c r="AY894" s="20" t="s">
        <v>143</v>
      </c>
      <c r="BE894" s="179">
        <f>IF(N894="základní",J894,0)</f>
        <v>0</v>
      </c>
      <c r="BF894" s="179">
        <f>IF(N894="snížená",J894,0)</f>
        <v>0</v>
      </c>
      <c r="BG894" s="179">
        <f>IF(N894="zákl. přenesená",J894,0)</f>
        <v>0</v>
      </c>
      <c r="BH894" s="179">
        <f>IF(N894="sníž. přenesená",J894,0)</f>
        <v>0</v>
      </c>
      <c r="BI894" s="179">
        <f>IF(N894="nulová",J894,0)</f>
        <v>0</v>
      </c>
      <c r="BJ894" s="20" t="s">
        <v>80</v>
      </c>
      <c r="BK894" s="179">
        <f>ROUND(I894*H894,2)</f>
        <v>0</v>
      </c>
      <c r="BL894" s="20" t="s">
        <v>1405</v>
      </c>
      <c r="BM894" s="178" t="s">
        <v>1406</v>
      </c>
    </row>
    <row r="895" spans="1:47" s="2" customFormat="1" ht="12">
      <c r="A895" s="39"/>
      <c r="B895" s="40"/>
      <c r="C895" s="39"/>
      <c r="D895" s="180" t="s">
        <v>152</v>
      </c>
      <c r="E895" s="39"/>
      <c r="F895" s="181" t="s">
        <v>1407</v>
      </c>
      <c r="G895" s="39"/>
      <c r="H895" s="39"/>
      <c r="I895" s="182"/>
      <c r="J895" s="39"/>
      <c r="K895" s="39"/>
      <c r="L895" s="40"/>
      <c r="M895" s="228"/>
      <c r="N895" s="229"/>
      <c r="O895" s="230"/>
      <c r="P895" s="230"/>
      <c r="Q895" s="230"/>
      <c r="R895" s="230"/>
      <c r="S895" s="230"/>
      <c r="T895" s="231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T895" s="20" t="s">
        <v>152</v>
      </c>
      <c r="AU895" s="20" t="s">
        <v>82</v>
      </c>
    </row>
    <row r="896" spans="1:31" s="2" customFormat="1" ht="6.95" customHeight="1">
      <c r="A896" s="39"/>
      <c r="B896" s="56"/>
      <c r="C896" s="57"/>
      <c r="D896" s="57"/>
      <c r="E896" s="57"/>
      <c r="F896" s="57"/>
      <c r="G896" s="57"/>
      <c r="H896" s="57"/>
      <c r="I896" s="57"/>
      <c r="J896" s="57"/>
      <c r="K896" s="57"/>
      <c r="L896" s="40"/>
      <c r="M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</row>
  </sheetData>
  <autoFilter ref="C105:K895"/>
  <mergeCells count="9">
    <mergeCell ref="E7:H7"/>
    <mergeCell ref="E9:H9"/>
    <mergeCell ref="E18:H18"/>
    <mergeCell ref="E27:H27"/>
    <mergeCell ref="E48:H48"/>
    <mergeCell ref="E50:H50"/>
    <mergeCell ref="E96:H96"/>
    <mergeCell ref="E98:H98"/>
    <mergeCell ref="L2:V2"/>
  </mergeCells>
  <hyperlinks>
    <hyperlink ref="F110" r:id="rId1" display="https://podminky.urs.cz/item/CS_URS_2022_01/113107162"/>
    <hyperlink ref="F114" r:id="rId2" display="https://podminky.urs.cz/item/CS_URS_2022_01/113107177"/>
    <hyperlink ref="F118" r:id="rId3" display="https://podminky.urs.cz/item/CS_URS_2022_01/113107321"/>
    <hyperlink ref="F127" r:id="rId4" display="https://podminky.urs.cz/item/CS_URS_2022_01/113107337"/>
    <hyperlink ref="F136" r:id="rId5" display="https://podminky.urs.cz/item/CS_URS_2022_01/132151102"/>
    <hyperlink ref="F143" r:id="rId6" display="https://podminky.urs.cz/item/CS_URS_2022_01/174151101"/>
    <hyperlink ref="F151" r:id="rId7" display="https://podminky.urs.cz/item/CS_URS_2022_01/310278842"/>
    <hyperlink ref="F157" r:id="rId8" display="https://podminky.urs.cz/item/CS_URS_2022_01/317142422"/>
    <hyperlink ref="F160" r:id="rId9" display="https://podminky.urs.cz/item/CS_URS_2022_01/340271045"/>
    <hyperlink ref="F167" r:id="rId10" display="https://podminky.urs.cz/item/CS_URS_2022_01/342272225"/>
    <hyperlink ref="F171" r:id="rId11" display="https://podminky.urs.cz/item/CS_URS_2022_01/342291111"/>
    <hyperlink ref="F174" r:id="rId12" display="https://podminky.urs.cz/item/CS_URS_2022_01/342291121"/>
    <hyperlink ref="F178" r:id="rId13" display="https://podminky.urs.cz/item/CS_URS_2022_01/564760101"/>
    <hyperlink ref="F181" r:id="rId14" display="https://podminky.urs.cz/item/CS_URS_2022_01/564771111"/>
    <hyperlink ref="F184" r:id="rId15" display="https://podminky.urs.cz/item/CS_URS_2022_01/573211109"/>
    <hyperlink ref="F187" r:id="rId16" display="https://podminky.urs.cz/item/CS_URS_2022_01/577143111"/>
    <hyperlink ref="F191" r:id="rId17" display="https://podminky.urs.cz/item/CS_URS_2022_01/612142001"/>
    <hyperlink ref="F195" r:id="rId18" display="https://podminky.urs.cz/item/CS_URS_2022_01/612315221"/>
    <hyperlink ref="F198" r:id="rId19" display="https://podminky.urs.cz/item/CS_URS_2022_01/612315222"/>
    <hyperlink ref="F201" r:id="rId20" display="https://podminky.urs.cz/item/CS_URS_2022_01/612315223"/>
    <hyperlink ref="F204" r:id="rId21" display="https://podminky.urs.cz/item/CS_URS_2022_01/612321131"/>
    <hyperlink ref="F208" r:id="rId22" display="https://podminky.urs.cz/item/CS_URS_2022_01/612325302"/>
    <hyperlink ref="F215" r:id="rId23" display="https://podminky.urs.cz/item/CS_URS_2022_01/619991011"/>
    <hyperlink ref="F225" r:id="rId24" display="https://podminky.urs.cz/item/CS_URS_2022_01/619995001"/>
    <hyperlink ref="F237" r:id="rId25" display="https://podminky.urs.cz/item/CS_URS_2022_01/621221031"/>
    <hyperlink ref="F260" r:id="rId26" display="https://podminky.urs.cz/item/CS_URS_2022_01/622131121"/>
    <hyperlink ref="F291" r:id="rId27" display="https://podminky.urs.cz/item/CS_URS_2022_01/622143001"/>
    <hyperlink ref="F296" r:id="rId28" display="https://podminky.urs.cz/item/CS_URS_2022_01/622143003"/>
    <hyperlink ref="F311" r:id="rId29" display="https://podminky.urs.cz/item/CS_URS_2022_01/622143004"/>
    <hyperlink ref="F326" r:id="rId30" display="https://podminky.urs.cz/item/CS_URS_2022_01/622211021"/>
    <hyperlink ref="F336" r:id="rId31" display="https://podminky.urs.cz/item/CS_URS_2022_01/622211031"/>
    <hyperlink ref="F349" r:id="rId32" display="https://podminky.urs.cz/item/CS_URS_2022_01/622222051"/>
    <hyperlink ref="F361" r:id="rId33" display="https://podminky.urs.cz/item/CS_URS_2022_01/622252001"/>
    <hyperlink ref="F373" r:id="rId34" display="https://podminky.urs.cz/item/CS_URS_2022_01/622331121"/>
    <hyperlink ref="F377" r:id="rId35" display="https://podminky.urs.cz/item/CS_URS_2022_01/622331191"/>
    <hyperlink ref="F379" r:id="rId36" display="https://podminky.urs.cz/item/CS_URS_2022_01/622511112"/>
    <hyperlink ref="F393" r:id="rId37" display="https://podminky.urs.cz/item/CS_URS_2022_01/622531022"/>
    <hyperlink ref="F424" r:id="rId38" display="https://podminky.urs.cz/item/CS_URS_2022_01/629991012"/>
    <hyperlink ref="F434" r:id="rId39" display="https://podminky.urs.cz/item/CS_URS_2022_01/637121113"/>
    <hyperlink ref="F437" r:id="rId40" display="https://podminky.urs.cz/item/CS_URS_2022_01/637211411"/>
    <hyperlink ref="F444" r:id="rId41" display="https://podminky.urs.cz/item/CS_URS_2022_01/642945111"/>
    <hyperlink ref="F449" r:id="rId42" display="https://podminky.urs.cz/item/CS_URS_2022_01/871270310"/>
    <hyperlink ref="F454" r:id="rId43" display="https://podminky.urs.cz/item/CS_URS_2022_01/895941302"/>
    <hyperlink ref="F458" r:id="rId44" display="https://podminky.urs.cz/item/CS_URS_2022_01/895941312"/>
    <hyperlink ref="F461" r:id="rId45" display="https://podminky.urs.cz/item/CS_URS_2022_01/895941321"/>
    <hyperlink ref="F464" r:id="rId46" display="https://podminky.urs.cz/item/CS_URS_2022_01/895941351"/>
    <hyperlink ref="F467" r:id="rId47" display="https://podminky.urs.cz/item/CS_URS_2022_01/899232111"/>
    <hyperlink ref="F471" r:id="rId48" display="https://podminky.urs.cz/item/CS_URS_2022_01/916131213"/>
    <hyperlink ref="F476" r:id="rId49" display="https://podminky.urs.cz/item/CS_URS_2022_01/916231213"/>
    <hyperlink ref="F485" r:id="rId50" display="https://podminky.urs.cz/item/CS_URS_2022_01/919732211"/>
    <hyperlink ref="F487" r:id="rId51" display="https://podminky.urs.cz/item/CS_URS_2022_01/935113211"/>
    <hyperlink ref="F491" r:id="rId52" display="https://podminky.urs.cz/item/CS_URS_2022_01/941111111"/>
    <hyperlink ref="F494" r:id="rId53" display="https://podminky.urs.cz/item/CS_URS_2022_01/941111211"/>
    <hyperlink ref="F497" r:id="rId54" display="https://podminky.urs.cz/item/CS_URS_2022_01/941111811"/>
    <hyperlink ref="F500" r:id="rId55" display="https://podminky.urs.cz/item/CS_URS_2022_01/944511111"/>
    <hyperlink ref="F503" r:id="rId56" display="https://podminky.urs.cz/item/CS_URS_2022_01/944511211"/>
    <hyperlink ref="F506" r:id="rId57" display="https://podminky.urs.cz/item/CS_URS_2022_01/944511811"/>
    <hyperlink ref="F509" r:id="rId58" display="https://podminky.urs.cz/item/CS_URS_2022_01/944711113"/>
    <hyperlink ref="F511" r:id="rId59" display="https://podminky.urs.cz/item/CS_URS_2022_01/944711213"/>
    <hyperlink ref="F514" r:id="rId60" display="https://podminky.urs.cz/item/CS_URS_2022_01/944711813"/>
    <hyperlink ref="F516" r:id="rId61" display="https://podminky.urs.cz/item/CS_URS_2022_01/949101111"/>
    <hyperlink ref="F520" r:id="rId62" display="https://podminky.urs.cz/item/CS_URS_2022_01/949101112"/>
    <hyperlink ref="F523" r:id="rId63" display="https://podminky.urs.cz/item/CS_URS_2022_01/952901111"/>
    <hyperlink ref="F526" r:id="rId64" display="https://podminky.urs.cz/item/CS_URS_2022_01/953941210"/>
    <hyperlink ref="F531" r:id="rId65" display="https://podminky.urs.cz/item/CS_URS_2022_01/963042819"/>
    <hyperlink ref="F541" r:id="rId66" display="https://podminky.urs.cz/item/CS_URS_2022_01/968062374"/>
    <hyperlink ref="F544" r:id="rId67" display="https://podminky.urs.cz/item/CS_URS_2022_01/968062375"/>
    <hyperlink ref="F547" r:id="rId68" display="https://podminky.urs.cz/item/CS_URS_2022_01/968062376"/>
    <hyperlink ref="F552" r:id="rId69" display="https://podminky.urs.cz/item/CS_URS_2022_01/968062377"/>
    <hyperlink ref="F555" r:id="rId70" display="https://podminky.urs.cz/item/CS_URS_2022_01/968062456"/>
    <hyperlink ref="F558" r:id="rId71" display="https://podminky.urs.cz/item/CS_URS_2022_01/968072361"/>
    <hyperlink ref="F564" r:id="rId72" display="https://podminky.urs.cz/item/CS_URS_2022_01/978036181"/>
    <hyperlink ref="F569" r:id="rId73" display="https://podminky.urs.cz/item/CS_URS_2022_01/997013112"/>
    <hyperlink ref="F571" r:id="rId74" display="https://podminky.urs.cz/item/CS_URS_2022_01/997013501"/>
    <hyperlink ref="F573" r:id="rId75" display="https://podminky.urs.cz/item/CS_URS_2022_01/997013509"/>
    <hyperlink ref="F576" r:id="rId76" display="https://podminky.urs.cz/item/CS_URS_2022_01/997013609"/>
    <hyperlink ref="F579" r:id="rId77" display="https://podminky.urs.cz/item/CS_URS_2022_01/998011002"/>
    <hyperlink ref="F584" r:id="rId78" display="https://podminky.urs.cz/item/CS_URS_2022_01/712341559"/>
    <hyperlink ref="F589" r:id="rId79" display="https://podminky.urs.cz/item/CS_URS_2022_01/712363352"/>
    <hyperlink ref="F591" r:id="rId80" display="https://podminky.urs.cz/item/CS_URS_2022_01/712363353"/>
    <hyperlink ref="F593" r:id="rId81" display="https://podminky.urs.cz/item/CS_URS_2022_01/712363358"/>
    <hyperlink ref="F595" r:id="rId82" display="https://podminky.urs.cz/item/CS_URS_2022_01/712461701"/>
    <hyperlink ref="F600" r:id="rId83" display="https://podminky.urs.cz/item/CS_URS_2022_01/712463101"/>
    <hyperlink ref="F605" r:id="rId84" display="https://podminky.urs.cz/item/CS_URS_2022_01/998712202"/>
    <hyperlink ref="F608" r:id="rId85" display="https://podminky.urs.cz/item/CS_URS_2022_01/713131143"/>
    <hyperlink ref="F617" r:id="rId86" display="https://podminky.urs.cz/item/CS_URS_2022_01/713141223"/>
    <hyperlink ref="F629" r:id="rId87" display="https://podminky.urs.cz/item/CS_URS_2022_01/713141243"/>
    <hyperlink ref="F634" r:id="rId88" display="https://podminky.urs.cz/item/CS_URS_2022_01/998713202"/>
    <hyperlink ref="F637" r:id="rId89" display="https://podminky.urs.cz/item/CS_URS_2022_01/721239114"/>
    <hyperlink ref="F640" r:id="rId90" display="https://podminky.urs.cz/item/CS_URS_2022_01/998721202"/>
    <hyperlink ref="F643" r:id="rId91" display="https://podminky.urs.cz/item/CS_URS_2022_01/741421811"/>
    <hyperlink ref="F646" r:id="rId92" display="https://podminky.urs.cz/item/CS_URS_2022_01/741421821"/>
    <hyperlink ref="F649" r:id="rId93" display="https://podminky.urs.cz/item/CS_URS_2022_01/741421845"/>
    <hyperlink ref="F651" r:id="rId94" display="https://podminky.urs.cz/item/CS_URS_2022_01/741421871"/>
    <hyperlink ref="F653" r:id="rId95" display="https://podminky.urs.cz/item/CS_URS_2022_01/741920304"/>
    <hyperlink ref="F657" r:id="rId96" display="https://podminky.urs.cz/item/CS_URS_2022_01/751311095"/>
    <hyperlink ref="F661" r:id="rId97" display="https://podminky.urs.cz/item/CS_URS_2022_01/751311119"/>
    <hyperlink ref="F666" r:id="rId98" display="https://podminky.urs.cz/item/CS_URS_2022_01/751511022"/>
    <hyperlink ref="F672" r:id="rId99" display="https://podminky.urs.cz/item/CS_URS_2022_01/762361313"/>
    <hyperlink ref="F680" r:id="rId100" display="https://podminky.urs.cz/item/CS_URS_2022_01/998762202"/>
    <hyperlink ref="F683" r:id="rId101" display="https://podminky.urs.cz/item/CS_URS_2022_01/764002801"/>
    <hyperlink ref="F685" r:id="rId102" display="https://podminky.urs.cz/item/CS_URS_2022_01/764002821"/>
    <hyperlink ref="F687" r:id="rId103" display="https://podminky.urs.cz/item/CS_URS_2022_01/764002841"/>
    <hyperlink ref="F689" r:id="rId104" display="https://podminky.urs.cz/item/CS_URS_2022_01/764002851"/>
    <hyperlink ref="F697" r:id="rId105" display="https://podminky.urs.cz/item/CS_URS_2022_01/764002871"/>
    <hyperlink ref="F700" r:id="rId106" display="https://podminky.urs.cz/item/CS_URS_2022_01/764004801"/>
    <hyperlink ref="F702" r:id="rId107" display="https://podminky.urs.cz/item/CS_URS_2022_01/764004861"/>
    <hyperlink ref="F704" r:id="rId108" display="https://podminky.urs.cz/item/CS_URS_2022_01/764011614"/>
    <hyperlink ref="F706" r:id="rId109" display="https://podminky.urs.cz/item/CS_URS_2022_01/764212406"/>
    <hyperlink ref="F708" r:id="rId110" display="https://podminky.urs.cz/item/CS_URS_2022_01/764216603"/>
    <hyperlink ref="F714" r:id="rId111" display="https://podminky.urs.cz/item/CS_URS_2022_01/764216604"/>
    <hyperlink ref="F720" r:id="rId112" display="https://podminky.urs.cz/item/CS_URS_2022_01/764511602"/>
    <hyperlink ref="F722" r:id="rId113" display="https://podminky.urs.cz/item/CS_URS_2022_01/764518623"/>
    <hyperlink ref="F724" r:id="rId114" display="https://podminky.urs.cz/item/CS_URS_2022_01/998764202"/>
    <hyperlink ref="F730" r:id="rId115" display="https://podminky.urs.cz/item/CS_URS_2022_01/766622125"/>
    <hyperlink ref="F736" r:id="rId116" display="https://podminky.urs.cz/item/CS_URS_2022_01/766622132"/>
    <hyperlink ref="F743" r:id="rId117" display="https://podminky.urs.cz/item/CS_URS_2022_01/766629214"/>
    <hyperlink ref="F754" r:id="rId118" display="https://podminky.urs.cz/item/CS_URS_2022_01/766660161"/>
    <hyperlink ref="F758" r:id="rId119" display="https://podminky.urs.cz/item/CS_URS_2022_01/766660717"/>
    <hyperlink ref="F761" r:id="rId120" display="https://podminky.urs.cz/item/CS_URS_2022_01/766660733"/>
    <hyperlink ref="F765" r:id="rId121" display="https://podminky.urs.cz/item/CS_URS_2022_01/766694111"/>
    <hyperlink ref="F770" r:id="rId122" display="https://podminky.urs.cz/item/CS_URS_2022_01/766694112"/>
    <hyperlink ref="F773" r:id="rId123" display="https://podminky.urs.cz/item/CS_URS_2022_01/766694113"/>
    <hyperlink ref="F781" r:id="rId124" display="https://podminky.urs.cz/item/CS_URS_2022_01/998766202"/>
    <hyperlink ref="F784" r:id="rId125" display="https://podminky.urs.cz/item/CS_URS_2022_01/767620118"/>
    <hyperlink ref="F788" r:id="rId126" display="https://podminky.urs.cz/item/CS_URS_2022_01/767640112"/>
    <hyperlink ref="F791" r:id="rId127" display="https://podminky.urs.cz/item/CS_URS_2022_01/767661811"/>
    <hyperlink ref="F798" r:id="rId128" display="https://podminky.urs.cz/item/CS_URS_2022_01/767662110"/>
    <hyperlink ref="F803" r:id="rId129" display="https://podminky.urs.cz/item/CS_URS_2022_01/767995113"/>
    <hyperlink ref="F810" r:id="rId130" display="https://podminky.urs.cz/item/CS_URS_2022_01/767996701"/>
    <hyperlink ref="F814" r:id="rId131" display="https://podminky.urs.cz/item/CS_URS_2022_01/767996703"/>
    <hyperlink ref="F817" r:id="rId132" display="https://podminky.urs.cz/item/CS_URS_2022_01/998767202"/>
    <hyperlink ref="F820" r:id="rId133" display="https://podminky.urs.cz/item/CS_URS_2022_01/777111141"/>
    <hyperlink ref="F825" r:id="rId134" display="https://podminky.urs.cz/item/CS_URS_2022_01/777121105"/>
    <hyperlink ref="F827" r:id="rId135" display="https://podminky.urs.cz/item/CS_URS_2022_01/777121113"/>
    <hyperlink ref="F829" r:id="rId136" display="https://podminky.urs.cz/item/CS_URS_2022_01/777131101"/>
    <hyperlink ref="F834" r:id="rId137" display="https://podminky.urs.cz/item/CS_URS_2022_01/777511105"/>
    <hyperlink ref="F836" r:id="rId138" display="https://podminky.urs.cz/item/CS_URS_2022_01/777511107"/>
    <hyperlink ref="F838" r:id="rId139" display="https://podminky.urs.cz/item/CS_URS_2022_01/998777202"/>
    <hyperlink ref="F841" r:id="rId140" display="https://podminky.urs.cz/item/CS_URS_2022_01/781473920"/>
    <hyperlink ref="F847" r:id="rId141" display="https://podminky.urs.cz/item/CS_URS_2022_01/998781202"/>
    <hyperlink ref="F850" r:id="rId142" display="https://podminky.urs.cz/item/CS_URS_2022_01/783314203"/>
    <hyperlink ref="F853" r:id="rId143" display="https://podminky.urs.cz/item/CS_URS_2022_01/783315101"/>
    <hyperlink ref="F856" r:id="rId144" display="https://podminky.urs.cz/item/CS_URS_2022_01/783317101"/>
    <hyperlink ref="F859" r:id="rId145" display="https://podminky.urs.cz/item/CS_URS_2022_01/783933171"/>
    <hyperlink ref="F862" r:id="rId146" display="https://podminky.urs.cz/item/CS_URS_2022_01/783937163"/>
    <hyperlink ref="F865" r:id="rId147" display="https://podminky.urs.cz/item/CS_URS_2022_01/784211101"/>
    <hyperlink ref="F874" r:id="rId148" display="https://podminky.urs.cz/item/CS_URS_2022_01/786614001"/>
    <hyperlink ref="F878" r:id="rId149" display="https://podminky.urs.cz/item/CS_URS_2022_01/786614003"/>
    <hyperlink ref="F883" r:id="rId150" display="https://podminky.urs.cz/item/CS_URS_2022_01/HZS2122"/>
    <hyperlink ref="F887" r:id="rId151" display="https://podminky.urs.cz/item/CS_URS_2022_01/HZS2132"/>
    <hyperlink ref="F890" r:id="rId152" display="https://podminky.urs.cz/item/CS_URS_2022_01/HZS2232"/>
    <hyperlink ref="F895" r:id="rId153" display="https://podminky.urs.cz/item/CS_URS_2022_01/03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85</v>
      </c>
    </row>
    <row r="3" spans="2:46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3"/>
      <c r="AT3" s="20" t="s">
        <v>82</v>
      </c>
    </row>
    <row r="4" spans="2:46" s="1" customFormat="1" ht="24.95" customHeight="1">
      <c r="B4" s="23"/>
      <c r="D4" s="24" t="s">
        <v>90</v>
      </c>
      <c r="L4" s="23"/>
      <c r="M4" s="116" t="s">
        <v>11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33" t="s">
        <v>17</v>
      </c>
      <c r="L6" s="23"/>
    </row>
    <row r="7" spans="2:12" s="1" customFormat="1" ht="26.25" customHeight="1">
      <c r="B7" s="23"/>
      <c r="E7" s="117" t="str">
        <f>'Rekapitulace stavby'!K6</f>
        <v>ÚPRAVA STŘECHY,OBVODOVÉHO PLÁŠTĚ A PŘÍCHOZÍ KOMUNIKACE ŠKOLNÍ JÍDLENY, UL. ŠKOLNÍ ČP 2433, DVŮR KR. N. L.</v>
      </c>
      <c r="F7" s="33"/>
      <c r="G7" s="33"/>
      <c r="H7" s="33"/>
      <c r="L7" s="23"/>
    </row>
    <row r="8" spans="1:31" s="2" customFormat="1" ht="12" customHeight="1">
      <c r="A8" s="39"/>
      <c r="B8" s="40"/>
      <c r="C8" s="39"/>
      <c r="D8" s="33" t="s">
        <v>95</v>
      </c>
      <c r="E8" s="39"/>
      <c r="F8" s="39"/>
      <c r="G8" s="39"/>
      <c r="H8" s="39"/>
      <c r="I8" s="39"/>
      <c r="J8" s="39"/>
      <c r="K8" s="39"/>
      <c r="L8" s="11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0"/>
      <c r="C9" s="39"/>
      <c r="D9" s="39"/>
      <c r="E9" s="63" t="s">
        <v>1408</v>
      </c>
      <c r="F9" s="39"/>
      <c r="G9" s="39"/>
      <c r="H9" s="39"/>
      <c r="I9" s="39"/>
      <c r="J9" s="39"/>
      <c r="K9" s="39"/>
      <c r="L9" s="11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39"/>
      <c r="J10" s="39"/>
      <c r="K10" s="39"/>
      <c r="L10" s="11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3" t="s">
        <v>19</v>
      </c>
      <c r="E11" s="39"/>
      <c r="F11" s="28" t="s">
        <v>3</v>
      </c>
      <c r="G11" s="39"/>
      <c r="H11" s="39"/>
      <c r="I11" s="33" t="s">
        <v>20</v>
      </c>
      <c r="J11" s="28" t="s">
        <v>3</v>
      </c>
      <c r="K11" s="39"/>
      <c r="L11" s="11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3" t="s">
        <v>21</v>
      </c>
      <c r="E12" s="39"/>
      <c r="F12" s="28" t="s">
        <v>22</v>
      </c>
      <c r="G12" s="39"/>
      <c r="H12" s="39"/>
      <c r="I12" s="33" t="s">
        <v>23</v>
      </c>
      <c r="J12" s="65" t="str">
        <f>'Rekapitulace stavby'!AN8</f>
        <v>8. 2. 2022</v>
      </c>
      <c r="K12" s="39"/>
      <c r="L12" s="11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39"/>
      <c r="J13" s="39"/>
      <c r="K13" s="39"/>
      <c r="L13" s="11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3" t="s">
        <v>25</v>
      </c>
      <c r="E14" s="39"/>
      <c r="F14" s="39"/>
      <c r="G14" s="39"/>
      <c r="H14" s="39"/>
      <c r="I14" s="33" t="s">
        <v>26</v>
      </c>
      <c r="J14" s="28" t="s">
        <v>3</v>
      </c>
      <c r="K14" s="39"/>
      <c r="L14" s="11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8" t="s">
        <v>27</v>
      </c>
      <c r="F15" s="39"/>
      <c r="G15" s="39"/>
      <c r="H15" s="39"/>
      <c r="I15" s="33" t="s">
        <v>28</v>
      </c>
      <c r="J15" s="28" t="s">
        <v>3</v>
      </c>
      <c r="K15" s="39"/>
      <c r="L15" s="11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39"/>
      <c r="J16" s="39"/>
      <c r="K16" s="39"/>
      <c r="L16" s="11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3" t="s">
        <v>29</v>
      </c>
      <c r="E17" s="39"/>
      <c r="F17" s="39"/>
      <c r="G17" s="39"/>
      <c r="H17" s="39"/>
      <c r="I17" s="33" t="s">
        <v>26</v>
      </c>
      <c r="J17" s="34" t="str">
        <f>'Rekapitulace stavby'!AN13</f>
        <v>Vyplň údaj</v>
      </c>
      <c r="K17" s="39"/>
      <c r="L17" s="11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4" t="str">
        <f>'Rekapitulace stavby'!E14</f>
        <v>Vyplň údaj</v>
      </c>
      <c r="F18" s="28"/>
      <c r="G18" s="28"/>
      <c r="H18" s="28"/>
      <c r="I18" s="33" t="s">
        <v>28</v>
      </c>
      <c r="J18" s="34" t="str">
        <f>'Rekapitulace stavby'!AN14</f>
        <v>Vyplň údaj</v>
      </c>
      <c r="K18" s="39"/>
      <c r="L18" s="11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  <c r="L19" s="11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3" t="s">
        <v>31</v>
      </c>
      <c r="E20" s="39"/>
      <c r="F20" s="39"/>
      <c r="G20" s="39"/>
      <c r="H20" s="39"/>
      <c r="I20" s="33" t="s">
        <v>26</v>
      </c>
      <c r="J20" s="28" t="s">
        <v>3</v>
      </c>
      <c r="K20" s="39"/>
      <c r="L20" s="11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8" t="s">
        <v>32</v>
      </c>
      <c r="F21" s="39"/>
      <c r="G21" s="39"/>
      <c r="H21" s="39"/>
      <c r="I21" s="33" t="s">
        <v>28</v>
      </c>
      <c r="J21" s="28" t="s">
        <v>3</v>
      </c>
      <c r="K21" s="39"/>
      <c r="L21" s="11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11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3" t="s">
        <v>34</v>
      </c>
      <c r="E23" s="39"/>
      <c r="F23" s="39"/>
      <c r="G23" s="39"/>
      <c r="H23" s="39"/>
      <c r="I23" s="33" t="s">
        <v>26</v>
      </c>
      <c r="J23" s="28" t="s">
        <v>3</v>
      </c>
      <c r="K23" s="39"/>
      <c r="L23" s="11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8" t="s">
        <v>35</v>
      </c>
      <c r="F24" s="39"/>
      <c r="G24" s="39"/>
      <c r="H24" s="39"/>
      <c r="I24" s="33" t="s">
        <v>28</v>
      </c>
      <c r="J24" s="28" t="s">
        <v>3</v>
      </c>
      <c r="K24" s="39"/>
      <c r="L24" s="11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  <c r="L25" s="11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3" t="s">
        <v>36</v>
      </c>
      <c r="E26" s="39"/>
      <c r="F26" s="39"/>
      <c r="G26" s="39"/>
      <c r="H26" s="39"/>
      <c r="I26" s="39"/>
      <c r="J26" s="39"/>
      <c r="K26" s="39"/>
      <c r="L26" s="11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19"/>
      <c r="B27" s="120"/>
      <c r="C27" s="119"/>
      <c r="D27" s="119"/>
      <c r="E27" s="37" t="s">
        <v>3</v>
      </c>
      <c r="F27" s="37"/>
      <c r="G27" s="37"/>
      <c r="H27" s="37"/>
      <c r="I27" s="119"/>
      <c r="J27" s="119"/>
      <c r="K27" s="119"/>
      <c r="L27" s="121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11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85"/>
      <c r="E29" s="85"/>
      <c r="F29" s="85"/>
      <c r="G29" s="85"/>
      <c r="H29" s="85"/>
      <c r="I29" s="85"/>
      <c r="J29" s="85"/>
      <c r="K29" s="85"/>
      <c r="L29" s="11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0"/>
      <c r="C30" s="39"/>
      <c r="D30" s="122" t="s">
        <v>38</v>
      </c>
      <c r="E30" s="39"/>
      <c r="F30" s="39"/>
      <c r="G30" s="39"/>
      <c r="H30" s="39"/>
      <c r="I30" s="39"/>
      <c r="J30" s="91">
        <f>ROUND(J83,2)</f>
        <v>0</v>
      </c>
      <c r="K30" s="39"/>
      <c r="L30" s="11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0"/>
      <c r="C31" s="39"/>
      <c r="D31" s="85"/>
      <c r="E31" s="85"/>
      <c r="F31" s="85"/>
      <c r="G31" s="85"/>
      <c r="H31" s="85"/>
      <c r="I31" s="85"/>
      <c r="J31" s="85"/>
      <c r="K31" s="85"/>
      <c r="L31" s="11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0"/>
      <c r="C32" s="39"/>
      <c r="D32" s="39"/>
      <c r="E32" s="39"/>
      <c r="F32" s="44" t="s">
        <v>40</v>
      </c>
      <c r="G32" s="39"/>
      <c r="H32" s="39"/>
      <c r="I32" s="44" t="s">
        <v>39</v>
      </c>
      <c r="J32" s="44" t="s">
        <v>41</v>
      </c>
      <c r="K32" s="39"/>
      <c r="L32" s="11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0"/>
      <c r="C33" s="39"/>
      <c r="D33" s="123" t="s">
        <v>42</v>
      </c>
      <c r="E33" s="33" t="s">
        <v>43</v>
      </c>
      <c r="F33" s="124">
        <f>ROUND((SUM(BE83:BE92)),2)</f>
        <v>0</v>
      </c>
      <c r="G33" s="39"/>
      <c r="H33" s="39"/>
      <c r="I33" s="125">
        <v>0.21</v>
      </c>
      <c r="J33" s="124">
        <f>ROUND(((SUM(BE83:BE92))*I33),2)</f>
        <v>0</v>
      </c>
      <c r="K33" s="39"/>
      <c r="L33" s="11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3" t="s">
        <v>44</v>
      </c>
      <c r="F34" s="124">
        <f>ROUND((SUM(BF83:BF92)),2)</f>
        <v>0</v>
      </c>
      <c r="G34" s="39"/>
      <c r="H34" s="39"/>
      <c r="I34" s="125">
        <v>0.15</v>
      </c>
      <c r="J34" s="124">
        <f>ROUND(((SUM(BF83:BF92))*I34),2)</f>
        <v>0</v>
      </c>
      <c r="K34" s="39"/>
      <c r="L34" s="11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0"/>
      <c r="C35" s="39"/>
      <c r="D35" s="39"/>
      <c r="E35" s="33" t="s">
        <v>45</v>
      </c>
      <c r="F35" s="124">
        <f>ROUND((SUM(BG83:BG92)),2)</f>
        <v>0</v>
      </c>
      <c r="G35" s="39"/>
      <c r="H35" s="39"/>
      <c r="I35" s="125">
        <v>0.21</v>
      </c>
      <c r="J35" s="124">
        <f>0</f>
        <v>0</v>
      </c>
      <c r="K35" s="39"/>
      <c r="L35" s="11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0"/>
      <c r="C36" s="39"/>
      <c r="D36" s="39"/>
      <c r="E36" s="33" t="s">
        <v>46</v>
      </c>
      <c r="F36" s="124">
        <f>ROUND((SUM(BH83:BH92)),2)</f>
        <v>0</v>
      </c>
      <c r="G36" s="39"/>
      <c r="H36" s="39"/>
      <c r="I36" s="125">
        <v>0.15</v>
      </c>
      <c r="J36" s="124">
        <f>0</f>
        <v>0</v>
      </c>
      <c r="K36" s="39"/>
      <c r="L36" s="11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3" t="s">
        <v>47</v>
      </c>
      <c r="F37" s="124">
        <f>ROUND((SUM(BI83:BI92)),2)</f>
        <v>0</v>
      </c>
      <c r="G37" s="39"/>
      <c r="H37" s="39"/>
      <c r="I37" s="125">
        <v>0</v>
      </c>
      <c r="J37" s="124">
        <f>0</f>
        <v>0</v>
      </c>
      <c r="K37" s="39"/>
      <c r="L37" s="11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11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0"/>
      <c r="C39" s="126"/>
      <c r="D39" s="127" t="s">
        <v>48</v>
      </c>
      <c r="E39" s="77"/>
      <c r="F39" s="77"/>
      <c r="G39" s="128" t="s">
        <v>49</v>
      </c>
      <c r="H39" s="129" t="s">
        <v>50</v>
      </c>
      <c r="I39" s="77"/>
      <c r="J39" s="130">
        <f>SUM(J30:J37)</f>
        <v>0</v>
      </c>
      <c r="K39" s="131"/>
      <c r="L39" s="11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11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11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97</v>
      </c>
      <c r="D45" s="39"/>
      <c r="E45" s="39"/>
      <c r="F45" s="39"/>
      <c r="G45" s="39"/>
      <c r="H45" s="39"/>
      <c r="I45" s="39"/>
      <c r="J45" s="39"/>
      <c r="K45" s="39"/>
      <c r="L45" s="11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11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17</v>
      </c>
      <c r="D47" s="39"/>
      <c r="E47" s="39"/>
      <c r="F47" s="39"/>
      <c r="G47" s="39"/>
      <c r="H47" s="39"/>
      <c r="I47" s="39"/>
      <c r="J47" s="39"/>
      <c r="K47" s="39"/>
      <c r="L47" s="11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26.25" customHeight="1">
      <c r="A48" s="39"/>
      <c r="B48" s="40"/>
      <c r="C48" s="39"/>
      <c r="D48" s="39"/>
      <c r="E48" s="117" t="str">
        <f>E7</f>
        <v>ÚPRAVA STŘECHY,OBVODOVÉHO PLÁŠTĚ A PŘÍCHOZÍ KOMUNIKACE ŠKOLNÍ JÍDLENY, UL. ŠKOLNÍ ČP 2433, DVŮR KR. N. L.</v>
      </c>
      <c r="F48" s="33"/>
      <c r="G48" s="33"/>
      <c r="H48" s="33"/>
      <c r="I48" s="39"/>
      <c r="J48" s="39"/>
      <c r="K48" s="39"/>
      <c r="L48" s="11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95</v>
      </c>
      <c r="D49" s="39"/>
      <c r="E49" s="39"/>
      <c r="F49" s="39"/>
      <c r="G49" s="39"/>
      <c r="H49" s="39"/>
      <c r="I49" s="39"/>
      <c r="J49" s="39"/>
      <c r="K49" s="39"/>
      <c r="L49" s="11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39"/>
      <c r="D50" s="39"/>
      <c r="E50" s="63" t="str">
        <f>E9</f>
        <v>02 - ELEKTROINSTALACE</v>
      </c>
      <c r="F50" s="39"/>
      <c r="G50" s="39"/>
      <c r="H50" s="39"/>
      <c r="I50" s="39"/>
      <c r="J50" s="39"/>
      <c r="K50" s="39"/>
      <c r="L50" s="11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11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39"/>
      <c r="E52" s="39"/>
      <c r="F52" s="28" t="str">
        <f>F12</f>
        <v>DVŮR KRÁLOVÉ NAD LABEM</v>
      </c>
      <c r="G52" s="39"/>
      <c r="H52" s="39"/>
      <c r="I52" s="33" t="s">
        <v>23</v>
      </c>
      <c r="J52" s="65" t="str">
        <f>IF(J12="","",J12)</f>
        <v>8. 2. 2022</v>
      </c>
      <c r="K52" s="39"/>
      <c r="L52" s="11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11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25.65" customHeight="1">
      <c r="A54" s="39"/>
      <c r="B54" s="40"/>
      <c r="C54" s="33" t="s">
        <v>25</v>
      </c>
      <c r="D54" s="39"/>
      <c r="E54" s="39"/>
      <c r="F54" s="28" t="str">
        <f>E15</f>
        <v>MĚSTO DVŮR KRÁLOVÉ NAD LABEM</v>
      </c>
      <c r="G54" s="39"/>
      <c r="H54" s="39"/>
      <c r="I54" s="33" t="s">
        <v>31</v>
      </c>
      <c r="J54" s="37" t="str">
        <f>E21</f>
        <v>DRUPO S TRUTNOV, ING. BUKOVSKÝ</v>
      </c>
      <c r="K54" s="39"/>
      <c r="L54" s="11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25.65" customHeight="1">
      <c r="A55" s="39"/>
      <c r="B55" s="40"/>
      <c r="C55" s="33" t="s">
        <v>29</v>
      </c>
      <c r="D55" s="39"/>
      <c r="E55" s="39"/>
      <c r="F55" s="28" t="str">
        <f>IF(E18="","",E18)</f>
        <v>Vyplň údaj</v>
      </c>
      <c r="G55" s="39"/>
      <c r="H55" s="39"/>
      <c r="I55" s="33" t="s">
        <v>34</v>
      </c>
      <c r="J55" s="37" t="str">
        <f>E24</f>
        <v>ING. LUBOŠ KASPER</v>
      </c>
      <c r="K55" s="39"/>
      <c r="L55" s="11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39"/>
      <c r="D56" s="39"/>
      <c r="E56" s="39"/>
      <c r="F56" s="39"/>
      <c r="G56" s="39"/>
      <c r="H56" s="39"/>
      <c r="I56" s="39"/>
      <c r="J56" s="39"/>
      <c r="K56" s="39"/>
      <c r="L56" s="11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32" t="s">
        <v>98</v>
      </c>
      <c r="D57" s="126"/>
      <c r="E57" s="126"/>
      <c r="F57" s="126"/>
      <c r="G57" s="126"/>
      <c r="H57" s="126"/>
      <c r="I57" s="126"/>
      <c r="J57" s="133" t="s">
        <v>99</v>
      </c>
      <c r="K57" s="126"/>
      <c r="L57" s="11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39"/>
      <c r="D58" s="39"/>
      <c r="E58" s="39"/>
      <c r="F58" s="39"/>
      <c r="G58" s="39"/>
      <c r="H58" s="39"/>
      <c r="I58" s="39"/>
      <c r="J58" s="39"/>
      <c r="K58" s="39"/>
      <c r="L58" s="11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34" t="s">
        <v>70</v>
      </c>
      <c r="D59" s="39"/>
      <c r="E59" s="39"/>
      <c r="F59" s="39"/>
      <c r="G59" s="39"/>
      <c r="H59" s="39"/>
      <c r="I59" s="39"/>
      <c r="J59" s="91">
        <f>J83</f>
        <v>0</v>
      </c>
      <c r="K59" s="39"/>
      <c r="L59" s="11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20" t="s">
        <v>100</v>
      </c>
    </row>
    <row r="60" spans="1:31" s="9" customFormat="1" ht="24.95" customHeight="1">
      <c r="A60" s="9"/>
      <c r="B60" s="135"/>
      <c r="C60" s="9"/>
      <c r="D60" s="136" t="s">
        <v>101</v>
      </c>
      <c r="E60" s="137"/>
      <c r="F60" s="137"/>
      <c r="G60" s="137"/>
      <c r="H60" s="137"/>
      <c r="I60" s="137"/>
      <c r="J60" s="138">
        <f>J84</f>
        <v>0</v>
      </c>
      <c r="K60" s="9"/>
      <c r="L60" s="13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39"/>
      <c r="C61" s="10"/>
      <c r="D61" s="140" t="s">
        <v>107</v>
      </c>
      <c r="E61" s="141"/>
      <c r="F61" s="141"/>
      <c r="G61" s="141"/>
      <c r="H61" s="141"/>
      <c r="I61" s="141"/>
      <c r="J61" s="142">
        <f>J85</f>
        <v>0</v>
      </c>
      <c r="K61" s="10"/>
      <c r="L61" s="13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35"/>
      <c r="C62" s="9"/>
      <c r="D62" s="136" t="s">
        <v>110</v>
      </c>
      <c r="E62" s="137"/>
      <c r="F62" s="137"/>
      <c r="G62" s="137"/>
      <c r="H62" s="137"/>
      <c r="I62" s="137"/>
      <c r="J62" s="138">
        <f>J90</f>
        <v>0</v>
      </c>
      <c r="K62" s="9"/>
      <c r="L62" s="135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39"/>
      <c r="C63" s="10"/>
      <c r="D63" s="140" t="s">
        <v>114</v>
      </c>
      <c r="E63" s="141"/>
      <c r="F63" s="141"/>
      <c r="G63" s="141"/>
      <c r="H63" s="141"/>
      <c r="I63" s="141"/>
      <c r="J63" s="142">
        <f>J91</f>
        <v>0</v>
      </c>
      <c r="K63" s="10"/>
      <c r="L63" s="13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39"/>
      <c r="D64" s="39"/>
      <c r="E64" s="39"/>
      <c r="F64" s="39"/>
      <c r="G64" s="39"/>
      <c r="H64" s="39"/>
      <c r="I64" s="39"/>
      <c r="J64" s="39"/>
      <c r="K64" s="39"/>
      <c r="L64" s="118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56"/>
      <c r="C65" s="57"/>
      <c r="D65" s="57"/>
      <c r="E65" s="57"/>
      <c r="F65" s="57"/>
      <c r="G65" s="57"/>
      <c r="H65" s="57"/>
      <c r="I65" s="57"/>
      <c r="J65" s="57"/>
      <c r="K65" s="57"/>
      <c r="L65" s="118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58"/>
      <c r="C69" s="59"/>
      <c r="D69" s="59"/>
      <c r="E69" s="59"/>
      <c r="F69" s="59"/>
      <c r="G69" s="59"/>
      <c r="H69" s="59"/>
      <c r="I69" s="59"/>
      <c r="J69" s="59"/>
      <c r="K69" s="59"/>
      <c r="L69" s="118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128</v>
      </c>
      <c r="D70" s="39"/>
      <c r="E70" s="39"/>
      <c r="F70" s="39"/>
      <c r="G70" s="39"/>
      <c r="H70" s="39"/>
      <c r="I70" s="39"/>
      <c r="J70" s="39"/>
      <c r="K70" s="39"/>
      <c r="L70" s="11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39"/>
      <c r="D71" s="39"/>
      <c r="E71" s="39"/>
      <c r="F71" s="39"/>
      <c r="G71" s="39"/>
      <c r="H71" s="39"/>
      <c r="I71" s="39"/>
      <c r="J71" s="39"/>
      <c r="K71" s="39"/>
      <c r="L71" s="11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17</v>
      </c>
      <c r="D72" s="39"/>
      <c r="E72" s="39"/>
      <c r="F72" s="39"/>
      <c r="G72" s="39"/>
      <c r="H72" s="39"/>
      <c r="I72" s="39"/>
      <c r="J72" s="39"/>
      <c r="K72" s="39"/>
      <c r="L72" s="11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6.25" customHeight="1">
      <c r="A73" s="39"/>
      <c r="B73" s="40"/>
      <c r="C73" s="39"/>
      <c r="D73" s="39"/>
      <c r="E73" s="117" t="str">
        <f>E7</f>
        <v>ÚPRAVA STŘECHY,OBVODOVÉHO PLÁŠTĚ A PŘÍCHOZÍ KOMUNIKACE ŠKOLNÍ JÍDLENY, UL. ŠKOLNÍ ČP 2433, DVŮR KR. N. L.</v>
      </c>
      <c r="F73" s="33"/>
      <c r="G73" s="33"/>
      <c r="H73" s="33"/>
      <c r="I73" s="39"/>
      <c r="J73" s="39"/>
      <c r="K73" s="39"/>
      <c r="L73" s="11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95</v>
      </c>
      <c r="D74" s="39"/>
      <c r="E74" s="39"/>
      <c r="F74" s="39"/>
      <c r="G74" s="39"/>
      <c r="H74" s="39"/>
      <c r="I74" s="39"/>
      <c r="J74" s="39"/>
      <c r="K74" s="39"/>
      <c r="L74" s="11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39"/>
      <c r="D75" s="39"/>
      <c r="E75" s="63" t="str">
        <f>E9</f>
        <v>02 - ELEKTROINSTALACE</v>
      </c>
      <c r="F75" s="39"/>
      <c r="G75" s="39"/>
      <c r="H75" s="39"/>
      <c r="I75" s="39"/>
      <c r="J75" s="39"/>
      <c r="K75" s="39"/>
      <c r="L75" s="11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39"/>
      <c r="D76" s="39"/>
      <c r="E76" s="39"/>
      <c r="F76" s="39"/>
      <c r="G76" s="39"/>
      <c r="H76" s="39"/>
      <c r="I76" s="39"/>
      <c r="J76" s="39"/>
      <c r="K76" s="39"/>
      <c r="L76" s="11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39"/>
      <c r="E77" s="39"/>
      <c r="F77" s="28" t="str">
        <f>F12</f>
        <v>DVŮR KRÁLOVÉ NAD LABEM</v>
      </c>
      <c r="G77" s="39"/>
      <c r="H77" s="39"/>
      <c r="I77" s="33" t="s">
        <v>23</v>
      </c>
      <c r="J77" s="65" t="str">
        <f>IF(J12="","",J12)</f>
        <v>8. 2. 2022</v>
      </c>
      <c r="K77" s="39"/>
      <c r="L77" s="11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39"/>
      <c r="D78" s="39"/>
      <c r="E78" s="39"/>
      <c r="F78" s="39"/>
      <c r="G78" s="39"/>
      <c r="H78" s="39"/>
      <c r="I78" s="39"/>
      <c r="J78" s="39"/>
      <c r="K78" s="39"/>
      <c r="L78" s="11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25.65" customHeight="1">
      <c r="A79" s="39"/>
      <c r="B79" s="40"/>
      <c r="C79" s="33" t="s">
        <v>25</v>
      </c>
      <c r="D79" s="39"/>
      <c r="E79" s="39"/>
      <c r="F79" s="28" t="str">
        <f>E15</f>
        <v>MĚSTO DVŮR KRÁLOVÉ NAD LABEM</v>
      </c>
      <c r="G79" s="39"/>
      <c r="H79" s="39"/>
      <c r="I79" s="33" t="s">
        <v>31</v>
      </c>
      <c r="J79" s="37" t="str">
        <f>E21</f>
        <v>DRUPO S TRUTNOV, ING. BUKOVSKÝ</v>
      </c>
      <c r="K79" s="39"/>
      <c r="L79" s="11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25.65" customHeight="1">
      <c r="A80" s="39"/>
      <c r="B80" s="40"/>
      <c r="C80" s="33" t="s">
        <v>29</v>
      </c>
      <c r="D80" s="39"/>
      <c r="E80" s="39"/>
      <c r="F80" s="28" t="str">
        <f>IF(E18="","",E18)</f>
        <v>Vyplň údaj</v>
      </c>
      <c r="G80" s="39"/>
      <c r="H80" s="39"/>
      <c r="I80" s="33" t="s">
        <v>34</v>
      </c>
      <c r="J80" s="37" t="str">
        <f>E24</f>
        <v>ING. LUBOŠ KASPER</v>
      </c>
      <c r="K80" s="39"/>
      <c r="L80" s="11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39"/>
      <c r="D81" s="39"/>
      <c r="E81" s="39"/>
      <c r="F81" s="39"/>
      <c r="G81" s="39"/>
      <c r="H81" s="39"/>
      <c r="I81" s="39"/>
      <c r="J81" s="39"/>
      <c r="K81" s="39"/>
      <c r="L81" s="11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43"/>
      <c r="B82" s="144"/>
      <c r="C82" s="145" t="s">
        <v>129</v>
      </c>
      <c r="D82" s="146" t="s">
        <v>57</v>
      </c>
      <c r="E82" s="146" t="s">
        <v>53</v>
      </c>
      <c r="F82" s="146" t="s">
        <v>54</v>
      </c>
      <c r="G82" s="146" t="s">
        <v>130</v>
      </c>
      <c r="H82" s="146" t="s">
        <v>131</v>
      </c>
      <c r="I82" s="146" t="s">
        <v>132</v>
      </c>
      <c r="J82" s="146" t="s">
        <v>99</v>
      </c>
      <c r="K82" s="147" t="s">
        <v>133</v>
      </c>
      <c r="L82" s="148"/>
      <c r="M82" s="81" t="s">
        <v>3</v>
      </c>
      <c r="N82" s="82" t="s">
        <v>42</v>
      </c>
      <c r="O82" s="82" t="s">
        <v>134</v>
      </c>
      <c r="P82" s="82" t="s">
        <v>135</v>
      </c>
      <c r="Q82" s="82" t="s">
        <v>136</v>
      </c>
      <c r="R82" s="82" t="s">
        <v>137</v>
      </c>
      <c r="S82" s="82" t="s">
        <v>138</v>
      </c>
      <c r="T82" s="83" t="s">
        <v>139</v>
      </c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</row>
    <row r="83" spans="1:63" s="2" customFormat="1" ht="22.8" customHeight="1">
      <c r="A83" s="39"/>
      <c r="B83" s="40"/>
      <c r="C83" s="88" t="s">
        <v>140</v>
      </c>
      <c r="D83" s="39"/>
      <c r="E83" s="39"/>
      <c r="F83" s="39"/>
      <c r="G83" s="39"/>
      <c r="H83" s="39"/>
      <c r="I83" s="39"/>
      <c r="J83" s="149">
        <f>BK83</f>
        <v>0</v>
      </c>
      <c r="K83" s="39"/>
      <c r="L83" s="40"/>
      <c r="M83" s="84"/>
      <c r="N83" s="69"/>
      <c r="O83" s="85"/>
      <c r="P83" s="150">
        <f>P84+P90</f>
        <v>0</v>
      </c>
      <c r="Q83" s="85"/>
      <c r="R83" s="150">
        <f>R84+R90</f>
        <v>0.00023</v>
      </c>
      <c r="S83" s="85"/>
      <c r="T83" s="151">
        <f>T84+T90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20" t="s">
        <v>71</v>
      </c>
      <c r="AU83" s="20" t="s">
        <v>100</v>
      </c>
      <c r="BK83" s="152">
        <f>BK84+BK90</f>
        <v>0</v>
      </c>
    </row>
    <row r="84" spans="1:63" s="12" customFormat="1" ht="25.9" customHeight="1">
      <c r="A84" s="12"/>
      <c r="B84" s="153"/>
      <c r="C84" s="12"/>
      <c r="D84" s="154" t="s">
        <v>71</v>
      </c>
      <c r="E84" s="155" t="s">
        <v>141</v>
      </c>
      <c r="F84" s="155" t="s">
        <v>142</v>
      </c>
      <c r="G84" s="12"/>
      <c r="H84" s="12"/>
      <c r="I84" s="156"/>
      <c r="J84" s="157">
        <f>BK84</f>
        <v>0</v>
      </c>
      <c r="K84" s="12"/>
      <c r="L84" s="153"/>
      <c r="M84" s="158"/>
      <c r="N84" s="159"/>
      <c r="O84" s="159"/>
      <c r="P84" s="160">
        <f>P85</f>
        <v>0</v>
      </c>
      <c r="Q84" s="159"/>
      <c r="R84" s="160">
        <f>R85</f>
        <v>0.00023</v>
      </c>
      <c r="S84" s="159"/>
      <c r="T84" s="161">
        <f>T85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54" t="s">
        <v>80</v>
      </c>
      <c r="AT84" s="162" t="s">
        <v>71</v>
      </c>
      <c r="AU84" s="162" t="s">
        <v>72</v>
      </c>
      <c r="AY84" s="154" t="s">
        <v>143</v>
      </c>
      <c r="BK84" s="163">
        <f>BK85</f>
        <v>0</v>
      </c>
    </row>
    <row r="85" spans="1:63" s="12" customFormat="1" ht="22.8" customHeight="1">
      <c r="A85" s="12"/>
      <c r="B85" s="153"/>
      <c r="C85" s="12"/>
      <c r="D85" s="154" t="s">
        <v>71</v>
      </c>
      <c r="E85" s="164" t="s">
        <v>208</v>
      </c>
      <c r="F85" s="164" t="s">
        <v>604</v>
      </c>
      <c r="G85" s="12"/>
      <c r="H85" s="12"/>
      <c r="I85" s="156"/>
      <c r="J85" s="165">
        <f>BK85</f>
        <v>0</v>
      </c>
      <c r="K85" s="12"/>
      <c r="L85" s="153"/>
      <c r="M85" s="158"/>
      <c r="N85" s="159"/>
      <c r="O85" s="159"/>
      <c r="P85" s="160">
        <f>SUM(P86:P89)</f>
        <v>0</v>
      </c>
      <c r="Q85" s="159"/>
      <c r="R85" s="160">
        <f>SUM(R86:R89)</f>
        <v>0.00023</v>
      </c>
      <c r="S85" s="159"/>
      <c r="T85" s="161">
        <f>SUM(T86:T89)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54" t="s">
        <v>80</v>
      </c>
      <c r="AT85" s="162" t="s">
        <v>71</v>
      </c>
      <c r="AU85" s="162" t="s">
        <v>80</v>
      </c>
      <c r="AY85" s="154" t="s">
        <v>143</v>
      </c>
      <c r="BK85" s="163">
        <f>SUM(BK86:BK89)</f>
        <v>0</v>
      </c>
    </row>
    <row r="86" spans="1:65" s="2" customFormat="1" ht="21.75" customHeight="1">
      <c r="A86" s="39"/>
      <c r="B86" s="166"/>
      <c r="C86" s="167" t="s">
        <v>80</v>
      </c>
      <c r="D86" s="167" t="s">
        <v>145</v>
      </c>
      <c r="E86" s="168" t="s">
        <v>1409</v>
      </c>
      <c r="F86" s="169" t="s">
        <v>1410</v>
      </c>
      <c r="G86" s="170" t="s">
        <v>204</v>
      </c>
      <c r="H86" s="171">
        <v>1</v>
      </c>
      <c r="I86" s="172"/>
      <c r="J86" s="173">
        <f>ROUND(I86*H86,2)</f>
        <v>0</v>
      </c>
      <c r="K86" s="169" t="s">
        <v>149</v>
      </c>
      <c r="L86" s="40"/>
      <c r="M86" s="174" t="s">
        <v>3</v>
      </c>
      <c r="N86" s="175" t="s">
        <v>43</v>
      </c>
      <c r="O86" s="73"/>
      <c r="P86" s="176">
        <f>O86*H86</f>
        <v>0</v>
      </c>
      <c r="Q86" s="176">
        <v>0.00023</v>
      </c>
      <c r="R86" s="176">
        <f>Q86*H86</f>
        <v>0.00023</v>
      </c>
      <c r="S86" s="176">
        <v>0</v>
      </c>
      <c r="T86" s="177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178" t="s">
        <v>150</v>
      </c>
      <c r="AT86" s="178" t="s">
        <v>145</v>
      </c>
      <c r="AU86" s="178" t="s">
        <v>82</v>
      </c>
      <c r="AY86" s="20" t="s">
        <v>143</v>
      </c>
      <c r="BE86" s="179">
        <f>IF(N86="základní",J86,0)</f>
        <v>0</v>
      </c>
      <c r="BF86" s="179">
        <f>IF(N86="snížená",J86,0)</f>
        <v>0</v>
      </c>
      <c r="BG86" s="179">
        <f>IF(N86="zákl. přenesená",J86,0)</f>
        <v>0</v>
      </c>
      <c r="BH86" s="179">
        <f>IF(N86="sníž. přenesená",J86,0)</f>
        <v>0</v>
      </c>
      <c r="BI86" s="179">
        <f>IF(N86="nulová",J86,0)</f>
        <v>0</v>
      </c>
      <c r="BJ86" s="20" t="s">
        <v>80</v>
      </c>
      <c r="BK86" s="179">
        <f>ROUND(I86*H86,2)</f>
        <v>0</v>
      </c>
      <c r="BL86" s="20" t="s">
        <v>150</v>
      </c>
      <c r="BM86" s="178" t="s">
        <v>1411</v>
      </c>
    </row>
    <row r="87" spans="1:47" s="2" customFormat="1" ht="12">
      <c r="A87" s="39"/>
      <c r="B87" s="40"/>
      <c r="C87" s="39"/>
      <c r="D87" s="180" t="s">
        <v>152</v>
      </c>
      <c r="E87" s="39"/>
      <c r="F87" s="181" t="s">
        <v>1412</v>
      </c>
      <c r="G87" s="39"/>
      <c r="H87" s="39"/>
      <c r="I87" s="182"/>
      <c r="J87" s="39"/>
      <c r="K87" s="39"/>
      <c r="L87" s="40"/>
      <c r="M87" s="183"/>
      <c r="N87" s="184"/>
      <c r="O87" s="73"/>
      <c r="P87" s="73"/>
      <c r="Q87" s="73"/>
      <c r="R87" s="73"/>
      <c r="S87" s="73"/>
      <c r="T87" s="74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20" t="s">
        <v>152</v>
      </c>
      <c r="AU87" s="20" t="s">
        <v>82</v>
      </c>
    </row>
    <row r="88" spans="1:51" s="14" customFormat="1" ht="12">
      <c r="A88" s="14"/>
      <c r="B88" s="193"/>
      <c r="C88" s="14"/>
      <c r="D88" s="186" t="s">
        <v>154</v>
      </c>
      <c r="E88" s="194" t="s">
        <v>3</v>
      </c>
      <c r="F88" s="195" t="s">
        <v>1413</v>
      </c>
      <c r="G88" s="14"/>
      <c r="H88" s="196">
        <v>1</v>
      </c>
      <c r="I88" s="197"/>
      <c r="J88" s="14"/>
      <c r="K88" s="14"/>
      <c r="L88" s="193"/>
      <c r="M88" s="198"/>
      <c r="N88" s="199"/>
      <c r="O88" s="199"/>
      <c r="P88" s="199"/>
      <c r="Q88" s="199"/>
      <c r="R88" s="199"/>
      <c r="S88" s="199"/>
      <c r="T88" s="200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194" t="s">
        <v>154</v>
      </c>
      <c r="AU88" s="194" t="s">
        <v>82</v>
      </c>
      <c r="AV88" s="14" t="s">
        <v>82</v>
      </c>
      <c r="AW88" s="14" t="s">
        <v>33</v>
      </c>
      <c r="AX88" s="14" t="s">
        <v>80</v>
      </c>
      <c r="AY88" s="194" t="s">
        <v>143</v>
      </c>
    </row>
    <row r="89" spans="1:65" s="2" customFormat="1" ht="16.5" customHeight="1">
      <c r="A89" s="39"/>
      <c r="B89" s="166"/>
      <c r="C89" s="217" t="s">
        <v>82</v>
      </c>
      <c r="D89" s="217" t="s">
        <v>345</v>
      </c>
      <c r="E89" s="218" t="s">
        <v>1414</v>
      </c>
      <c r="F89" s="219" t="s">
        <v>1415</v>
      </c>
      <c r="G89" s="220" t="s">
        <v>204</v>
      </c>
      <c r="H89" s="221">
        <v>1</v>
      </c>
      <c r="I89" s="222"/>
      <c r="J89" s="223">
        <f>ROUND(I89*H89,2)</f>
        <v>0</v>
      </c>
      <c r="K89" s="219" t="s">
        <v>149</v>
      </c>
      <c r="L89" s="224"/>
      <c r="M89" s="225" t="s">
        <v>3</v>
      </c>
      <c r="N89" s="226" t="s">
        <v>43</v>
      </c>
      <c r="O89" s="73"/>
      <c r="P89" s="176">
        <f>O89*H89</f>
        <v>0</v>
      </c>
      <c r="Q89" s="176">
        <v>0</v>
      </c>
      <c r="R89" s="176">
        <f>Q89*H89</f>
        <v>0</v>
      </c>
      <c r="S89" s="176">
        <v>0</v>
      </c>
      <c r="T89" s="177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178" t="s">
        <v>201</v>
      </c>
      <c r="AT89" s="178" t="s">
        <v>345</v>
      </c>
      <c r="AU89" s="178" t="s">
        <v>82</v>
      </c>
      <c r="AY89" s="20" t="s">
        <v>143</v>
      </c>
      <c r="BE89" s="179">
        <f>IF(N89="základní",J89,0)</f>
        <v>0</v>
      </c>
      <c r="BF89" s="179">
        <f>IF(N89="snížená",J89,0)</f>
        <v>0</v>
      </c>
      <c r="BG89" s="179">
        <f>IF(N89="zákl. přenesená",J89,0)</f>
        <v>0</v>
      </c>
      <c r="BH89" s="179">
        <f>IF(N89="sníž. přenesená",J89,0)</f>
        <v>0</v>
      </c>
      <c r="BI89" s="179">
        <f>IF(N89="nulová",J89,0)</f>
        <v>0</v>
      </c>
      <c r="BJ89" s="20" t="s">
        <v>80</v>
      </c>
      <c r="BK89" s="179">
        <f>ROUND(I89*H89,2)</f>
        <v>0</v>
      </c>
      <c r="BL89" s="20" t="s">
        <v>150</v>
      </c>
      <c r="BM89" s="178" t="s">
        <v>1416</v>
      </c>
    </row>
    <row r="90" spans="1:63" s="12" customFormat="1" ht="25.9" customHeight="1">
      <c r="A90" s="12"/>
      <c r="B90" s="153"/>
      <c r="C90" s="12"/>
      <c r="D90" s="154" t="s">
        <v>71</v>
      </c>
      <c r="E90" s="155" t="s">
        <v>810</v>
      </c>
      <c r="F90" s="155" t="s">
        <v>811</v>
      </c>
      <c r="G90" s="12"/>
      <c r="H90" s="12"/>
      <c r="I90" s="156"/>
      <c r="J90" s="157">
        <f>BK90</f>
        <v>0</v>
      </c>
      <c r="K90" s="12"/>
      <c r="L90" s="153"/>
      <c r="M90" s="158"/>
      <c r="N90" s="159"/>
      <c r="O90" s="159"/>
      <c r="P90" s="160">
        <f>P91</f>
        <v>0</v>
      </c>
      <c r="Q90" s="159"/>
      <c r="R90" s="160">
        <f>R91</f>
        <v>0</v>
      </c>
      <c r="S90" s="159"/>
      <c r="T90" s="161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54" t="s">
        <v>82</v>
      </c>
      <c r="AT90" s="162" t="s">
        <v>71</v>
      </c>
      <c r="AU90" s="162" t="s">
        <v>72</v>
      </c>
      <c r="AY90" s="154" t="s">
        <v>143</v>
      </c>
      <c r="BK90" s="163">
        <f>BK91</f>
        <v>0</v>
      </c>
    </row>
    <row r="91" spans="1:63" s="12" customFormat="1" ht="22.8" customHeight="1">
      <c r="A91" s="12"/>
      <c r="B91" s="153"/>
      <c r="C91" s="12"/>
      <c r="D91" s="154" t="s">
        <v>71</v>
      </c>
      <c r="E91" s="164" t="s">
        <v>932</v>
      </c>
      <c r="F91" s="164" t="s">
        <v>933</v>
      </c>
      <c r="G91" s="12"/>
      <c r="H91" s="12"/>
      <c r="I91" s="156"/>
      <c r="J91" s="165">
        <f>BK91</f>
        <v>0</v>
      </c>
      <c r="K91" s="12"/>
      <c r="L91" s="153"/>
      <c r="M91" s="158"/>
      <c r="N91" s="159"/>
      <c r="O91" s="159"/>
      <c r="P91" s="160">
        <f>P92</f>
        <v>0</v>
      </c>
      <c r="Q91" s="159"/>
      <c r="R91" s="160">
        <f>R92</f>
        <v>0</v>
      </c>
      <c r="S91" s="159"/>
      <c r="T91" s="161">
        <f>T92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54" t="s">
        <v>82</v>
      </c>
      <c r="AT91" s="162" t="s">
        <v>71</v>
      </c>
      <c r="AU91" s="162" t="s">
        <v>80</v>
      </c>
      <c r="AY91" s="154" t="s">
        <v>143</v>
      </c>
      <c r="BK91" s="163">
        <f>BK92</f>
        <v>0</v>
      </c>
    </row>
    <row r="92" spans="1:65" s="2" customFormat="1" ht="16.5" customHeight="1">
      <c r="A92" s="39"/>
      <c r="B92" s="166"/>
      <c r="C92" s="167" t="s">
        <v>161</v>
      </c>
      <c r="D92" s="167" t="s">
        <v>145</v>
      </c>
      <c r="E92" s="168" t="s">
        <v>1417</v>
      </c>
      <c r="F92" s="169" t="s">
        <v>1418</v>
      </c>
      <c r="G92" s="170" t="s">
        <v>1404</v>
      </c>
      <c r="H92" s="171">
        <v>1</v>
      </c>
      <c r="I92" s="172"/>
      <c r="J92" s="173">
        <f>ROUND(I92*H92,2)</f>
        <v>0</v>
      </c>
      <c r="K92" s="169" t="s">
        <v>3</v>
      </c>
      <c r="L92" s="40"/>
      <c r="M92" s="232" t="s">
        <v>3</v>
      </c>
      <c r="N92" s="233" t="s">
        <v>43</v>
      </c>
      <c r="O92" s="230"/>
      <c r="P92" s="234">
        <f>O92*H92</f>
        <v>0</v>
      </c>
      <c r="Q92" s="234">
        <v>0</v>
      </c>
      <c r="R92" s="234">
        <f>Q92*H92</f>
        <v>0</v>
      </c>
      <c r="S92" s="234">
        <v>0</v>
      </c>
      <c r="T92" s="23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178" t="s">
        <v>253</v>
      </c>
      <c r="AT92" s="178" t="s">
        <v>145</v>
      </c>
      <c r="AU92" s="178" t="s">
        <v>82</v>
      </c>
      <c r="AY92" s="20" t="s">
        <v>143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20" t="s">
        <v>80</v>
      </c>
      <c r="BK92" s="179">
        <f>ROUND(I92*H92,2)</f>
        <v>0</v>
      </c>
      <c r="BL92" s="20" t="s">
        <v>253</v>
      </c>
      <c r="BM92" s="178" t="s">
        <v>1419</v>
      </c>
    </row>
    <row r="93" spans="1:31" s="2" customFormat="1" ht="6.95" customHeight="1">
      <c r="A93" s="39"/>
      <c r="B93" s="56"/>
      <c r="C93" s="57"/>
      <c r="D93" s="57"/>
      <c r="E93" s="57"/>
      <c r="F93" s="57"/>
      <c r="G93" s="57"/>
      <c r="H93" s="57"/>
      <c r="I93" s="57"/>
      <c r="J93" s="57"/>
      <c r="K93" s="57"/>
      <c r="L93" s="40"/>
      <c r="M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</sheetData>
  <autoFilter ref="C82:K9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2_01/95399332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21"/>
      <c r="C3" s="22"/>
      <c r="D3" s="22"/>
      <c r="E3" s="22"/>
      <c r="F3" s="22"/>
      <c r="G3" s="22"/>
      <c r="H3" s="23"/>
    </row>
    <row r="4" spans="2:8" s="1" customFormat="1" ht="24.95" customHeight="1">
      <c r="B4" s="23"/>
      <c r="C4" s="24" t="s">
        <v>1420</v>
      </c>
      <c r="H4" s="23"/>
    </row>
    <row r="5" spans="2:8" s="1" customFormat="1" ht="12" customHeight="1">
      <c r="B5" s="23"/>
      <c r="C5" s="27" t="s">
        <v>14</v>
      </c>
      <c r="D5" s="37" t="s">
        <v>15</v>
      </c>
      <c r="E5" s="1"/>
      <c r="F5" s="1"/>
      <c r="H5" s="23"/>
    </row>
    <row r="6" spans="2:8" s="1" customFormat="1" ht="36.95" customHeight="1">
      <c r="B6" s="23"/>
      <c r="C6" s="30" t="s">
        <v>17</v>
      </c>
      <c r="D6" s="31" t="s">
        <v>18</v>
      </c>
      <c r="E6" s="1"/>
      <c r="F6" s="1"/>
      <c r="H6" s="23"/>
    </row>
    <row r="7" spans="2:8" s="1" customFormat="1" ht="16.5" customHeight="1">
      <c r="B7" s="23"/>
      <c r="C7" s="33" t="s">
        <v>23</v>
      </c>
      <c r="D7" s="65" t="str">
        <f>'Rekapitulace stavby'!AN8</f>
        <v>8. 2. 2022</v>
      </c>
      <c r="H7" s="23"/>
    </row>
    <row r="8" spans="1:8" s="2" customFormat="1" ht="10.8" customHeight="1">
      <c r="A8" s="39"/>
      <c r="B8" s="40"/>
      <c r="C8" s="39"/>
      <c r="D8" s="39"/>
      <c r="E8" s="39"/>
      <c r="F8" s="39"/>
      <c r="G8" s="39"/>
      <c r="H8" s="40"/>
    </row>
    <row r="9" spans="1:8" s="11" customFormat="1" ht="29.25" customHeight="1">
      <c r="A9" s="143"/>
      <c r="B9" s="144"/>
      <c r="C9" s="145" t="s">
        <v>53</v>
      </c>
      <c r="D9" s="146" t="s">
        <v>54</v>
      </c>
      <c r="E9" s="146" t="s">
        <v>130</v>
      </c>
      <c r="F9" s="147" t="s">
        <v>1421</v>
      </c>
      <c r="G9" s="143"/>
      <c r="H9" s="144"/>
    </row>
    <row r="10" spans="1:8" s="2" customFormat="1" ht="26.4" customHeight="1">
      <c r="A10" s="39"/>
      <c r="B10" s="40"/>
      <c r="C10" s="236" t="s">
        <v>1422</v>
      </c>
      <c r="D10" s="236" t="s">
        <v>78</v>
      </c>
      <c r="E10" s="39"/>
      <c r="F10" s="39"/>
      <c r="G10" s="39"/>
      <c r="H10" s="40"/>
    </row>
    <row r="11" spans="1:8" s="2" customFormat="1" ht="16.8" customHeight="1">
      <c r="A11" s="39"/>
      <c r="B11" s="40"/>
      <c r="C11" s="237" t="s">
        <v>91</v>
      </c>
      <c r="D11" s="238" t="s">
        <v>91</v>
      </c>
      <c r="E11" s="239" t="s">
        <v>3</v>
      </c>
      <c r="F11" s="240">
        <v>105.097</v>
      </c>
      <c r="G11" s="39"/>
      <c r="H11" s="40"/>
    </row>
    <row r="12" spans="1:8" s="2" customFormat="1" ht="16.8" customHeight="1">
      <c r="A12" s="39"/>
      <c r="B12" s="40"/>
      <c r="C12" s="241" t="s">
        <v>3</v>
      </c>
      <c r="D12" s="241" t="s">
        <v>889</v>
      </c>
      <c r="E12" s="20" t="s">
        <v>3</v>
      </c>
      <c r="F12" s="242">
        <v>0</v>
      </c>
      <c r="G12" s="39"/>
      <c r="H12" s="40"/>
    </row>
    <row r="13" spans="1:8" s="2" customFormat="1" ht="16.8" customHeight="1">
      <c r="A13" s="39"/>
      <c r="B13" s="40"/>
      <c r="C13" s="241" t="s">
        <v>3</v>
      </c>
      <c r="D13" s="241" t="s">
        <v>890</v>
      </c>
      <c r="E13" s="20" t="s">
        <v>3</v>
      </c>
      <c r="F13" s="242">
        <v>30.047</v>
      </c>
      <c r="G13" s="39"/>
      <c r="H13" s="40"/>
    </row>
    <row r="14" spans="1:8" s="2" customFormat="1" ht="16.8" customHeight="1">
      <c r="A14" s="39"/>
      <c r="B14" s="40"/>
      <c r="C14" s="241" t="s">
        <v>3</v>
      </c>
      <c r="D14" s="241" t="s">
        <v>891</v>
      </c>
      <c r="E14" s="20" t="s">
        <v>3</v>
      </c>
      <c r="F14" s="242">
        <v>0</v>
      </c>
      <c r="G14" s="39"/>
      <c r="H14" s="40"/>
    </row>
    <row r="15" spans="1:8" s="2" customFormat="1" ht="16.8" customHeight="1">
      <c r="A15" s="39"/>
      <c r="B15" s="40"/>
      <c r="C15" s="241" t="s">
        <v>3</v>
      </c>
      <c r="D15" s="241" t="s">
        <v>892</v>
      </c>
      <c r="E15" s="20" t="s">
        <v>3</v>
      </c>
      <c r="F15" s="242">
        <v>59.65</v>
      </c>
      <c r="G15" s="39"/>
      <c r="H15" s="40"/>
    </row>
    <row r="16" spans="1:8" s="2" customFormat="1" ht="16.8" customHeight="1">
      <c r="A16" s="39"/>
      <c r="B16" s="40"/>
      <c r="C16" s="241" t="s">
        <v>3</v>
      </c>
      <c r="D16" s="241" t="s">
        <v>893</v>
      </c>
      <c r="E16" s="20" t="s">
        <v>3</v>
      </c>
      <c r="F16" s="242">
        <v>0</v>
      </c>
      <c r="G16" s="39"/>
      <c r="H16" s="40"/>
    </row>
    <row r="17" spans="1:8" s="2" customFormat="1" ht="16.8" customHeight="1">
      <c r="A17" s="39"/>
      <c r="B17" s="40"/>
      <c r="C17" s="241" t="s">
        <v>3</v>
      </c>
      <c r="D17" s="241" t="s">
        <v>894</v>
      </c>
      <c r="E17" s="20" t="s">
        <v>3</v>
      </c>
      <c r="F17" s="242">
        <v>7.7</v>
      </c>
      <c r="G17" s="39"/>
      <c r="H17" s="40"/>
    </row>
    <row r="18" spans="1:8" s="2" customFormat="1" ht="16.8" customHeight="1">
      <c r="A18" s="39"/>
      <c r="B18" s="40"/>
      <c r="C18" s="241" t="s">
        <v>3</v>
      </c>
      <c r="D18" s="241" t="s">
        <v>894</v>
      </c>
      <c r="E18" s="20" t="s">
        <v>3</v>
      </c>
      <c r="F18" s="242">
        <v>7.7</v>
      </c>
      <c r="G18" s="39"/>
      <c r="H18" s="40"/>
    </row>
    <row r="19" spans="1:8" s="2" customFormat="1" ht="16.8" customHeight="1">
      <c r="A19" s="39"/>
      <c r="B19" s="40"/>
      <c r="C19" s="241" t="s">
        <v>91</v>
      </c>
      <c r="D19" s="241" t="s">
        <v>172</v>
      </c>
      <c r="E19" s="20" t="s">
        <v>3</v>
      </c>
      <c r="F19" s="242">
        <v>105.097</v>
      </c>
      <c r="G19" s="39"/>
      <c r="H19" s="40"/>
    </row>
    <row r="20" spans="1:8" s="2" customFormat="1" ht="16.8" customHeight="1">
      <c r="A20" s="39"/>
      <c r="B20" s="40"/>
      <c r="C20" s="243" t="s">
        <v>1423</v>
      </c>
      <c r="D20" s="39"/>
      <c r="E20" s="39"/>
      <c r="F20" s="39"/>
      <c r="G20" s="39"/>
      <c r="H20" s="40"/>
    </row>
    <row r="21" spans="1:8" s="2" customFormat="1" ht="16.8" customHeight="1">
      <c r="A21" s="39"/>
      <c r="B21" s="40"/>
      <c r="C21" s="241" t="s">
        <v>885</v>
      </c>
      <c r="D21" s="241" t="s">
        <v>1424</v>
      </c>
      <c r="E21" s="20" t="s">
        <v>148</v>
      </c>
      <c r="F21" s="242">
        <v>105.097</v>
      </c>
      <c r="G21" s="39"/>
      <c r="H21" s="40"/>
    </row>
    <row r="22" spans="1:8" s="2" customFormat="1" ht="16.8" customHeight="1">
      <c r="A22" s="39"/>
      <c r="B22" s="40"/>
      <c r="C22" s="241" t="s">
        <v>845</v>
      </c>
      <c r="D22" s="241" t="s">
        <v>1425</v>
      </c>
      <c r="E22" s="20" t="s">
        <v>148</v>
      </c>
      <c r="F22" s="242">
        <v>874.057</v>
      </c>
      <c r="G22" s="39"/>
      <c r="H22" s="40"/>
    </row>
    <row r="23" spans="1:8" s="2" customFormat="1" ht="16.8" customHeight="1">
      <c r="A23" s="39"/>
      <c r="B23" s="40"/>
      <c r="C23" s="241" t="s">
        <v>856</v>
      </c>
      <c r="D23" s="241" t="s">
        <v>1426</v>
      </c>
      <c r="E23" s="20" t="s">
        <v>204</v>
      </c>
      <c r="F23" s="242">
        <v>4370.285</v>
      </c>
      <c r="G23" s="39"/>
      <c r="H23" s="40"/>
    </row>
    <row r="24" spans="1:8" s="2" customFormat="1" ht="16.8" customHeight="1">
      <c r="A24" s="39"/>
      <c r="B24" s="40"/>
      <c r="C24" s="237" t="s">
        <v>428</v>
      </c>
      <c r="D24" s="238" t="s">
        <v>428</v>
      </c>
      <c r="E24" s="239" t="s">
        <v>3</v>
      </c>
      <c r="F24" s="240">
        <v>46.52</v>
      </c>
      <c r="G24" s="39"/>
      <c r="H24" s="40"/>
    </row>
    <row r="25" spans="1:8" s="2" customFormat="1" ht="16.8" customHeight="1">
      <c r="A25" s="39"/>
      <c r="B25" s="40"/>
      <c r="C25" s="241" t="s">
        <v>3</v>
      </c>
      <c r="D25" s="241" t="s">
        <v>425</v>
      </c>
      <c r="E25" s="20" t="s">
        <v>3</v>
      </c>
      <c r="F25" s="242">
        <v>0</v>
      </c>
      <c r="G25" s="39"/>
      <c r="H25" s="40"/>
    </row>
    <row r="26" spans="1:8" s="2" customFormat="1" ht="16.8" customHeight="1">
      <c r="A26" s="39"/>
      <c r="B26" s="40"/>
      <c r="C26" s="241" t="s">
        <v>3</v>
      </c>
      <c r="D26" s="241" t="s">
        <v>426</v>
      </c>
      <c r="E26" s="20" t="s">
        <v>3</v>
      </c>
      <c r="F26" s="242">
        <v>24.66</v>
      </c>
      <c r="G26" s="39"/>
      <c r="H26" s="40"/>
    </row>
    <row r="27" spans="1:8" s="2" customFormat="1" ht="16.8" customHeight="1">
      <c r="A27" s="39"/>
      <c r="B27" s="40"/>
      <c r="C27" s="241" t="s">
        <v>3</v>
      </c>
      <c r="D27" s="241" t="s">
        <v>427</v>
      </c>
      <c r="E27" s="20" t="s">
        <v>3</v>
      </c>
      <c r="F27" s="242">
        <v>21.86</v>
      </c>
      <c r="G27" s="39"/>
      <c r="H27" s="40"/>
    </row>
    <row r="28" spans="1:8" s="2" customFormat="1" ht="16.8" customHeight="1">
      <c r="A28" s="39"/>
      <c r="B28" s="40"/>
      <c r="C28" s="241" t="s">
        <v>428</v>
      </c>
      <c r="D28" s="241" t="s">
        <v>330</v>
      </c>
      <c r="E28" s="20" t="s">
        <v>3</v>
      </c>
      <c r="F28" s="242">
        <v>46.52</v>
      </c>
      <c r="G28" s="39"/>
      <c r="H28" s="40"/>
    </row>
    <row r="29" spans="1:8" s="2" customFormat="1" ht="16.8" customHeight="1">
      <c r="A29" s="39"/>
      <c r="B29" s="40"/>
      <c r="C29" s="243" t="s">
        <v>1423</v>
      </c>
      <c r="D29" s="39"/>
      <c r="E29" s="39"/>
      <c r="F29" s="39"/>
      <c r="G29" s="39"/>
      <c r="H29" s="40"/>
    </row>
    <row r="30" spans="1:8" s="2" customFormat="1" ht="16.8" customHeight="1">
      <c r="A30" s="39"/>
      <c r="B30" s="40"/>
      <c r="C30" s="241" t="s">
        <v>418</v>
      </c>
      <c r="D30" s="241" t="s">
        <v>1427</v>
      </c>
      <c r="E30" s="20" t="s">
        <v>148</v>
      </c>
      <c r="F30" s="242">
        <v>64.088</v>
      </c>
      <c r="G30" s="39"/>
      <c r="H30" s="40"/>
    </row>
    <row r="31" spans="1:8" s="2" customFormat="1" ht="16.8" customHeight="1">
      <c r="A31" s="39"/>
      <c r="B31" s="40"/>
      <c r="C31" s="241" t="s">
        <v>430</v>
      </c>
      <c r="D31" s="241" t="s">
        <v>431</v>
      </c>
      <c r="E31" s="20" t="s">
        <v>148</v>
      </c>
      <c r="F31" s="242">
        <v>77.056</v>
      </c>
      <c r="G31" s="39"/>
      <c r="H31" s="40"/>
    </row>
    <row r="32" spans="1:8" s="2" customFormat="1" ht="16.8" customHeight="1">
      <c r="A32" s="39"/>
      <c r="B32" s="40"/>
      <c r="C32" s="237" t="s">
        <v>424</v>
      </c>
      <c r="D32" s="238" t="s">
        <v>424</v>
      </c>
      <c r="E32" s="239" t="s">
        <v>3</v>
      </c>
      <c r="F32" s="240">
        <v>17.568</v>
      </c>
      <c r="G32" s="39"/>
      <c r="H32" s="40"/>
    </row>
    <row r="33" spans="1:8" s="2" customFormat="1" ht="16.8" customHeight="1">
      <c r="A33" s="39"/>
      <c r="B33" s="40"/>
      <c r="C33" s="241" t="s">
        <v>3</v>
      </c>
      <c r="D33" s="241" t="s">
        <v>422</v>
      </c>
      <c r="E33" s="20" t="s">
        <v>3</v>
      </c>
      <c r="F33" s="242">
        <v>0</v>
      </c>
      <c r="G33" s="39"/>
      <c r="H33" s="40"/>
    </row>
    <row r="34" spans="1:8" s="2" customFormat="1" ht="16.8" customHeight="1">
      <c r="A34" s="39"/>
      <c r="B34" s="40"/>
      <c r="C34" s="241" t="s">
        <v>3</v>
      </c>
      <c r="D34" s="241" t="s">
        <v>423</v>
      </c>
      <c r="E34" s="20" t="s">
        <v>3</v>
      </c>
      <c r="F34" s="242">
        <v>9.403</v>
      </c>
      <c r="G34" s="39"/>
      <c r="H34" s="40"/>
    </row>
    <row r="35" spans="1:8" s="2" customFormat="1" ht="16.8" customHeight="1">
      <c r="A35" s="39"/>
      <c r="B35" s="40"/>
      <c r="C35" s="241" t="s">
        <v>3</v>
      </c>
      <c r="D35" s="241" t="s">
        <v>410</v>
      </c>
      <c r="E35" s="20" t="s">
        <v>3</v>
      </c>
      <c r="F35" s="242">
        <v>8.165</v>
      </c>
      <c r="G35" s="39"/>
      <c r="H35" s="40"/>
    </row>
    <row r="36" spans="1:8" s="2" customFormat="1" ht="16.8" customHeight="1">
      <c r="A36" s="39"/>
      <c r="B36" s="40"/>
      <c r="C36" s="241" t="s">
        <v>424</v>
      </c>
      <c r="D36" s="241" t="s">
        <v>330</v>
      </c>
      <c r="E36" s="20" t="s">
        <v>3</v>
      </c>
      <c r="F36" s="242">
        <v>17.568</v>
      </c>
      <c r="G36" s="39"/>
      <c r="H36" s="40"/>
    </row>
    <row r="37" spans="1:8" s="2" customFormat="1" ht="16.8" customHeight="1">
      <c r="A37" s="39"/>
      <c r="B37" s="40"/>
      <c r="C37" s="243" t="s">
        <v>1423</v>
      </c>
      <c r="D37" s="39"/>
      <c r="E37" s="39"/>
      <c r="F37" s="39"/>
      <c r="G37" s="39"/>
      <c r="H37" s="40"/>
    </row>
    <row r="38" spans="1:8" s="2" customFormat="1" ht="16.8" customHeight="1">
      <c r="A38" s="39"/>
      <c r="B38" s="40"/>
      <c r="C38" s="241" t="s">
        <v>418</v>
      </c>
      <c r="D38" s="241" t="s">
        <v>1427</v>
      </c>
      <c r="E38" s="20" t="s">
        <v>148</v>
      </c>
      <c r="F38" s="242">
        <v>64.088</v>
      </c>
      <c r="G38" s="39"/>
      <c r="H38" s="40"/>
    </row>
    <row r="39" spans="1:8" s="2" customFormat="1" ht="16.8" customHeight="1">
      <c r="A39" s="39"/>
      <c r="B39" s="40"/>
      <c r="C39" s="241" t="s">
        <v>434</v>
      </c>
      <c r="D39" s="241" t="s">
        <v>435</v>
      </c>
      <c r="E39" s="20" t="s">
        <v>148</v>
      </c>
      <c r="F39" s="242">
        <v>32.648</v>
      </c>
      <c r="G39" s="39"/>
      <c r="H39" s="40"/>
    </row>
    <row r="40" spans="1:8" s="2" customFormat="1" ht="16.8" customHeight="1">
      <c r="A40" s="39"/>
      <c r="B40" s="40"/>
      <c r="C40" s="237" t="s">
        <v>93</v>
      </c>
      <c r="D40" s="238" t="s">
        <v>93</v>
      </c>
      <c r="E40" s="239" t="s">
        <v>3</v>
      </c>
      <c r="F40" s="240">
        <v>1125.835</v>
      </c>
      <c r="G40" s="39"/>
      <c r="H40" s="40"/>
    </row>
    <row r="41" spans="1:8" s="2" customFormat="1" ht="16.8" customHeight="1">
      <c r="A41" s="39"/>
      <c r="B41" s="40"/>
      <c r="C41" s="241" t="s">
        <v>93</v>
      </c>
      <c r="D41" s="241" t="s">
        <v>650</v>
      </c>
      <c r="E41" s="20" t="s">
        <v>3</v>
      </c>
      <c r="F41" s="242">
        <v>1125.835</v>
      </c>
      <c r="G41" s="39"/>
      <c r="H41" s="40"/>
    </row>
    <row r="42" spans="1:8" s="2" customFormat="1" ht="16.8" customHeight="1">
      <c r="A42" s="39"/>
      <c r="B42" s="40"/>
      <c r="C42" s="243" t="s">
        <v>1423</v>
      </c>
      <c r="D42" s="39"/>
      <c r="E42" s="39"/>
      <c r="F42" s="39"/>
      <c r="G42" s="39"/>
      <c r="H42" s="40"/>
    </row>
    <row r="43" spans="1:8" s="2" customFormat="1" ht="16.8" customHeight="1">
      <c r="A43" s="39"/>
      <c r="B43" s="40"/>
      <c r="C43" s="241" t="s">
        <v>646</v>
      </c>
      <c r="D43" s="241" t="s">
        <v>1428</v>
      </c>
      <c r="E43" s="20" t="s">
        <v>148</v>
      </c>
      <c r="F43" s="242">
        <v>1125.835</v>
      </c>
      <c r="G43" s="39"/>
      <c r="H43" s="40"/>
    </row>
    <row r="44" spans="1:8" s="2" customFormat="1" ht="16.8" customHeight="1">
      <c r="A44" s="39"/>
      <c r="B44" s="40"/>
      <c r="C44" s="241" t="s">
        <v>652</v>
      </c>
      <c r="D44" s="241" t="s">
        <v>1429</v>
      </c>
      <c r="E44" s="20" t="s">
        <v>148</v>
      </c>
      <c r="F44" s="242">
        <v>101325.15</v>
      </c>
      <c r="G44" s="39"/>
      <c r="H44" s="40"/>
    </row>
    <row r="45" spans="1:8" s="2" customFormat="1" ht="16.8" customHeight="1">
      <c r="A45" s="39"/>
      <c r="B45" s="40"/>
      <c r="C45" s="241" t="s">
        <v>658</v>
      </c>
      <c r="D45" s="241" t="s">
        <v>1430</v>
      </c>
      <c r="E45" s="20" t="s">
        <v>148</v>
      </c>
      <c r="F45" s="242">
        <v>1125.835</v>
      </c>
      <c r="G45" s="39"/>
      <c r="H45" s="40"/>
    </row>
    <row r="46" spans="1:8" s="2" customFormat="1" ht="16.8" customHeight="1">
      <c r="A46" s="39"/>
      <c r="B46" s="40"/>
      <c r="C46" s="241" t="s">
        <v>663</v>
      </c>
      <c r="D46" s="241" t="s">
        <v>1431</v>
      </c>
      <c r="E46" s="20" t="s">
        <v>148</v>
      </c>
      <c r="F46" s="242">
        <v>1125.835</v>
      </c>
      <c r="G46" s="39"/>
      <c r="H46" s="40"/>
    </row>
    <row r="47" spans="1:8" s="2" customFormat="1" ht="16.8" customHeight="1">
      <c r="A47" s="39"/>
      <c r="B47" s="40"/>
      <c r="C47" s="241" t="s">
        <v>668</v>
      </c>
      <c r="D47" s="241" t="s">
        <v>1432</v>
      </c>
      <c r="E47" s="20" t="s">
        <v>148</v>
      </c>
      <c r="F47" s="242">
        <v>101325.15</v>
      </c>
      <c r="G47" s="39"/>
      <c r="H47" s="40"/>
    </row>
    <row r="48" spans="1:8" s="2" customFormat="1" ht="16.8" customHeight="1">
      <c r="A48" s="39"/>
      <c r="B48" s="40"/>
      <c r="C48" s="241" t="s">
        <v>673</v>
      </c>
      <c r="D48" s="241" t="s">
        <v>1433</v>
      </c>
      <c r="E48" s="20" t="s">
        <v>148</v>
      </c>
      <c r="F48" s="242">
        <v>1125.835</v>
      </c>
      <c r="G48" s="39"/>
      <c r="H48" s="40"/>
    </row>
    <row r="49" spans="1:8" s="2" customFormat="1" ht="16.8" customHeight="1">
      <c r="A49" s="39"/>
      <c r="B49" s="40"/>
      <c r="C49" s="237" t="s">
        <v>448</v>
      </c>
      <c r="D49" s="238" t="s">
        <v>448</v>
      </c>
      <c r="E49" s="239" t="s">
        <v>3</v>
      </c>
      <c r="F49" s="240">
        <v>199.931</v>
      </c>
      <c r="G49" s="39"/>
      <c r="H49" s="40"/>
    </row>
    <row r="50" spans="1:8" s="2" customFormat="1" ht="16.8" customHeight="1">
      <c r="A50" s="39"/>
      <c r="B50" s="40"/>
      <c r="C50" s="241" t="s">
        <v>448</v>
      </c>
      <c r="D50" s="241" t="s">
        <v>449</v>
      </c>
      <c r="E50" s="20" t="s">
        <v>3</v>
      </c>
      <c r="F50" s="242">
        <v>199.931</v>
      </c>
      <c r="G50" s="39"/>
      <c r="H50" s="40"/>
    </row>
    <row r="51" spans="1:8" s="2" customFormat="1" ht="16.8" customHeight="1">
      <c r="A51" s="39"/>
      <c r="B51" s="40"/>
      <c r="C51" s="237" t="s">
        <v>86</v>
      </c>
      <c r="D51" s="238" t="s">
        <v>86</v>
      </c>
      <c r="E51" s="239" t="s">
        <v>3</v>
      </c>
      <c r="F51" s="240">
        <v>62.665</v>
      </c>
      <c r="G51" s="39"/>
      <c r="H51" s="40"/>
    </row>
    <row r="52" spans="1:8" s="2" customFormat="1" ht="16.8" customHeight="1">
      <c r="A52" s="39"/>
      <c r="B52" s="40"/>
      <c r="C52" s="241" t="s">
        <v>3</v>
      </c>
      <c r="D52" s="241" t="s">
        <v>407</v>
      </c>
      <c r="E52" s="20" t="s">
        <v>3</v>
      </c>
      <c r="F52" s="242">
        <v>0</v>
      </c>
      <c r="G52" s="39"/>
      <c r="H52" s="40"/>
    </row>
    <row r="53" spans="1:8" s="2" customFormat="1" ht="16.8" customHeight="1">
      <c r="A53" s="39"/>
      <c r="B53" s="40"/>
      <c r="C53" s="241" t="s">
        <v>3</v>
      </c>
      <c r="D53" s="241" t="s">
        <v>408</v>
      </c>
      <c r="E53" s="20" t="s">
        <v>3</v>
      </c>
      <c r="F53" s="242">
        <v>19.55</v>
      </c>
      <c r="G53" s="39"/>
      <c r="H53" s="40"/>
    </row>
    <row r="54" spans="1:8" s="2" customFormat="1" ht="16.8" customHeight="1">
      <c r="A54" s="39"/>
      <c r="B54" s="40"/>
      <c r="C54" s="241" t="s">
        <v>3</v>
      </c>
      <c r="D54" s="241" t="s">
        <v>409</v>
      </c>
      <c r="E54" s="20" t="s">
        <v>3</v>
      </c>
      <c r="F54" s="242">
        <v>20.5</v>
      </c>
      <c r="G54" s="39"/>
      <c r="H54" s="40"/>
    </row>
    <row r="55" spans="1:8" s="2" customFormat="1" ht="16.8" customHeight="1">
      <c r="A55" s="39"/>
      <c r="B55" s="40"/>
      <c r="C55" s="241" t="s">
        <v>3</v>
      </c>
      <c r="D55" s="241" t="s">
        <v>410</v>
      </c>
      <c r="E55" s="20" t="s">
        <v>3</v>
      </c>
      <c r="F55" s="242">
        <v>8.165</v>
      </c>
      <c r="G55" s="39"/>
      <c r="H55" s="40"/>
    </row>
    <row r="56" spans="1:8" s="2" customFormat="1" ht="16.8" customHeight="1">
      <c r="A56" s="39"/>
      <c r="B56" s="40"/>
      <c r="C56" s="241" t="s">
        <v>3</v>
      </c>
      <c r="D56" s="241" t="s">
        <v>411</v>
      </c>
      <c r="E56" s="20" t="s">
        <v>3</v>
      </c>
      <c r="F56" s="242">
        <v>14.45</v>
      </c>
      <c r="G56" s="39"/>
      <c r="H56" s="40"/>
    </row>
    <row r="57" spans="1:8" s="2" customFormat="1" ht="16.8" customHeight="1">
      <c r="A57" s="39"/>
      <c r="B57" s="40"/>
      <c r="C57" s="241" t="s">
        <v>86</v>
      </c>
      <c r="D57" s="241" t="s">
        <v>172</v>
      </c>
      <c r="E57" s="20" t="s">
        <v>3</v>
      </c>
      <c r="F57" s="242">
        <v>62.665</v>
      </c>
      <c r="G57" s="39"/>
      <c r="H57" s="40"/>
    </row>
    <row r="58" spans="1:8" s="2" customFormat="1" ht="16.8" customHeight="1">
      <c r="A58" s="39"/>
      <c r="B58" s="40"/>
      <c r="C58" s="243" t="s">
        <v>1423</v>
      </c>
      <c r="D58" s="39"/>
      <c r="E58" s="39"/>
      <c r="F58" s="39"/>
      <c r="G58" s="39"/>
      <c r="H58" s="40"/>
    </row>
    <row r="59" spans="1:8" s="2" customFormat="1" ht="16.8" customHeight="1">
      <c r="A59" s="39"/>
      <c r="B59" s="40"/>
      <c r="C59" s="241" t="s">
        <v>403</v>
      </c>
      <c r="D59" s="241" t="s">
        <v>1434</v>
      </c>
      <c r="E59" s="20" t="s">
        <v>148</v>
      </c>
      <c r="F59" s="242">
        <v>62.665</v>
      </c>
      <c r="G59" s="39"/>
      <c r="H59" s="40"/>
    </row>
    <row r="60" spans="1:8" s="2" customFormat="1" ht="16.8" customHeight="1">
      <c r="A60" s="39"/>
      <c r="B60" s="40"/>
      <c r="C60" s="241" t="s">
        <v>413</v>
      </c>
      <c r="D60" s="241" t="s">
        <v>1435</v>
      </c>
      <c r="E60" s="20" t="s">
        <v>148</v>
      </c>
      <c r="F60" s="242">
        <v>65.798</v>
      </c>
      <c r="G60" s="39"/>
      <c r="H60" s="40"/>
    </row>
    <row r="61" spans="1:8" s="2" customFormat="1" ht="16.8" customHeight="1">
      <c r="A61" s="39"/>
      <c r="B61" s="40"/>
      <c r="C61" s="237" t="s">
        <v>88</v>
      </c>
      <c r="D61" s="238" t="s">
        <v>88</v>
      </c>
      <c r="E61" s="239" t="s">
        <v>3</v>
      </c>
      <c r="F61" s="240">
        <v>768.96</v>
      </c>
      <c r="G61" s="39"/>
      <c r="H61" s="40"/>
    </row>
    <row r="62" spans="1:8" s="2" customFormat="1" ht="16.8" customHeight="1">
      <c r="A62" s="39"/>
      <c r="B62" s="40"/>
      <c r="C62" s="241" t="s">
        <v>88</v>
      </c>
      <c r="D62" s="241" t="s">
        <v>905</v>
      </c>
      <c r="E62" s="20" t="s">
        <v>3</v>
      </c>
      <c r="F62" s="242">
        <v>768.96</v>
      </c>
      <c r="G62" s="39"/>
      <c r="H62" s="40"/>
    </row>
    <row r="63" spans="1:8" s="2" customFormat="1" ht="16.8" customHeight="1">
      <c r="A63" s="39"/>
      <c r="B63" s="40"/>
      <c r="C63" s="243" t="s">
        <v>1423</v>
      </c>
      <c r="D63" s="39"/>
      <c r="E63" s="39"/>
      <c r="F63" s="39"/>
      <c r="G63" s="39"/>
      <c r="H63" s="40"/>
    </row>
    <row r="64" spans="1:8" s="2" customFormat="1" ht="16.8" customHeight="1">
      <c r="A64" s="39"/>
      <c r="B64" s="40"/>
      <c r="C64" s="241" t="s">
        <v>901</v>
      </c>
      <c r="D64" s="241" t="s">
        <v>1436</v>
      </c>
      <c r="E64" s="20" t="s">
        <v>148</v>
      </c>
      <c r="F64" s="242">
        <v>768.96</v>
      </c>
      <c r="G64" s="39"/>
      <c r="H64" s="40"/>
    </row>
    <row r="65" spans="1:8" s="2" customFormat="1" ht="16.8" customHeight="1">
      <c r="A65" s="39"/>
      <c r="B65" s="40"/>
      <c r="C65" s="241" t="s">
        <v>845</v>
      </c>
      <c r="D65" s="241" t="s">
        <v>1425</v>
      </c>
      <c r="E65" s="20" t="s">
        <v>148</v>
      </c>
      <c r="F65" s="242">
        <v>874.057</v>
      </c>
      <c r="G65" s="39"/>
      <c r="H65" s="40"/>
    </row>
    <row r="66" spans="1:8" s="2" customFormat="1" ht="16.8" customHeight="1">
      <c r="A66" s="39"/>
      <c r="B66" s="40"/>
      <c r="C66" s="241" t="s">
        <v>856</v>
      </c>
      <c r="D66" s="241" t="s">
        <v>1426</v>
      </c>
      <c r="E66" s="20" t="s">
        <v>204</v>
      </c>
      <c r="F66" s="242">
        <v>4370.285</v>
      </c>
      <c r="G66" s="39"/>
      <c r="H66" s="40"/>
    </row>
    <row r="67" spans="1:8" s="2" customFormat="1" ht="16.8" customHeight="1">
      <c r="A67" s="39"/>
      <c r="B67" s="40"/>
      <c r="C67" s="237" t="s">
        <v>343</v>
      </c>
      <c r="D67" s="238" t="s">
        <v>343</v>
      </c>
      <c r="E67" s="239" t="s">
        <v>3</v>
      </c>
      <c r="F67" s="240">
        <v>497.962</v>
      </c>
      <c r="G67" s="39"/>
      <c r="H67" s="40"/>
    </row>
    <row r="68" spans="1:8" s="2" customFormat="1" ht="16.8" customHeight="1">
      <c r="A68" s="39"/>
      <c r="B68" s="40"/>
      <c r="C68" s="241" t="s">
        <v>3</v>
      </c>
      <c r="D68" s="241" t="s">
        <v>331</v>
      </c>
      <c r="E68" s="20" t="s">
        <v>3</v>
      </c>
      <c r="F68" s="242">
        <v>0</v>
      </c>
      <c r="G68" s="39"/>
      <c r="H68" s="40"/>
    </row>
    <row r="69" spans="1:8" s="2" customFormat="1" ht="16.8" customHeight="1">
      <c r="A69" s="39"/>
      <c r="B69" s="40"/>
      <c r="C69" s="241" t="s">
        <v>3</v>
      </c>
      <c r="D69" s="241" t="s">
        <v>332</v>
      </c>
      <c r="E69" s="20" t="s">
        <v>3</v>
      </c>
      <c r="F69" s="242">
        <v>354.576</v>
      </c>
      <c r="G69" s="39"/>
      <c r="H69" s="40"/>
    </row>
    <row r="70" spans="1:8" s="2" customFormat="1" ht="16.8" customHeight="1">
      <c r="A70" s="39"/>
      <c r="B70" s="40"/>
      <c r="C70" s="241" t="s">
        <v>3</v>
      </c>
      <c r="D70" s="241" t="s">
        <v>333</v>
      </c>
      <c r="E70" s="20" t="s">
        <v>3</v>
      </c>
      <c r="F70" s="242">
        <v>-19.44</v>
      </c>
      <c r="G70" s="39"/>
      <c r="H70" s="40"/>
    </row>
    <row r="71" spans="1:8" s="2" customFormat="1" ht="16.8" customHeight="1">
      <c r="A71" s="39"/>
      <c r="B71" s="40"/>
      <c r="C71" s="241" t="s">
        <v>3</v>
      </c>
      <c r="D71" s="241" t="s">
        <v>334</v>
      </c>
      <c r="E71" s="20" t="s">
        <v>3</v>
      </c>
      <c r="F71" s="242">
        <v>-1.08</v>
      </c>
      <c r="G71" s="39"/>
      <c r="H71" s="40"/>
    </row>
    <row r="72" spans="1:8" s="2" customFormat="1" ht="16.8" customHeight="1">
      <c r="A72" s="39"/>
      <c r="B72" s="40"/>
      <c r="C72" s="241" t="s">
        <v>3</v>
      </c>
      <c r="D72" s="241" t="s">
        <v>335</v>
      </c>
      <c r="E72" s="20" t="s">
        <v>3</v>
      </c>
      <c r="F72" s="242">
        <v>-63.36</v>
      </c>
      <c r="G72" s="39"/>
      <c r="H72" s="40"/>
    </row>
    <row r="73" spans="1:8" s="2" customFormat="1" ht="16.8" customHeight="1">
      <c r="A73" s="39"/>
      <c r="B73" s="40"/>
      <c r="C73" s="241" t="s">
        <v>3</v>
      </c>
      <c r="D73" s="241" t="s">
        <v>336</v>
      </c>
      <c r="E73" s="20" t="s">
        <v>3</v>
      </c>
      <c r="F73" s="242">
        <v>-4.32</v>
      </c>
      <c r="G73" s="39"/>
      <c r="H73" s="40"/>
    </row>
    <row r="74" spans="1:8" s="2" customFormat="1" ht="16.8" customHeight="1">
      <c r="A74" s="39"/>
      <c r="B74" s="40"/>
      <c r="C74" s="241" t="s">
        <v>3</v>
      </c>
      <c r="D74" s="241" t="s">
        <v>337</v>
      </c>
      <c r="E74" s="20" t="s">
        <v>3</v>
      </c>
      <c r="F74" s="242">
        <v>-19.8</v>
      </c>
      <c r="G74" s="39"/>
      <c r="H74" s="40"/>
    </row>
    <row r="75" spans="1:8" s="2" customFormat="1" ht="16.8" customHeight="1">
      <c r="A75" s="39"/>
      <c r="B75" s="40"/>
      <c r="C75" s="241" t="s">
        <v>3</v>
      </c>
      <c r="D75" s="241" t="s">
        <v>338</v>
      </c>
      <c r="E75" s="20" t="s">
        <v>3</v>
      </c>
      <c r="F75" s="242">
        <v>354.576</v>
      </c>
      <c r="G75" s="39"/>
      <c r="H75" s="40"/>
    </row>
    <row r="76" spans="1:8" s="2" customFormat="1" ht="16.8" customHeight="1">
      <c r="A76" s="39"/>
      <c r="B76" s="40"/>
      <c r="C76" s="241" t="s">
        <v>3</v>
      </c>
      <c r="D76" s="241" t="s">
        <v>339</v>
      </c>
      <c r="E76" s="20" t="s">
        <v>3</v>
      </c>
      <c r="F76" s="242">
        <v>-6.35</v>
      </c>
      <c r="G76" s="39"/>
      <c r="H76" s="40"/>
    </row>
    <row r="77" spans="1:8" s="2" customFormat="1" ht="16.8" customHeight="1">
      <c r="A77" s="39"/>
      <c r="B77" s="40"/>
      <c r="C77" s="241" t="s">
        <v>3</v>
      </c>
      <c r="D77" s="241" t="s">
        <v>340</v>
      </c>
      <c r="E77" s="20" t="s">
        <v>3</v>
      </c>
      <c r="F77" s="242">
        <v>-18.36</v>
      </c>
      <c r="G77" s="39"/>
      <c r="H77" s="40"/>
    </row>
    <row r="78" spans="1:8" s="2" customFormat="1" ht="16.8" customHeight="1">
      <c r="A78" s="39"/>
      <c r="B78" s="40"/>
      <c r="C78" s="241" t="s">
        <v>3</v>
      </c>
      <c r="D78" s="241" t="s">
        <v>341</v>
      </c>
      <c r="E78" s="20" t="s">
        <v>3</v>
      </c>
      <c r="F78" s="242">
        <v>-2.16</v>
      </c>
      <c r="G78" s="39"/>
      <c r="H78" s="40"/>
    </row>
    <row r="79" spans="1:8" s="2" customFormat="1" ht="16.8" customHeight="1">
      <c r="A79" s="39"/>
      <c r="B79" s="40"/>
      <c r="C79" s="241" t="s">
        <v>3</v>
      </c>
      <c r="D79" s="241" t="s">
        <v>335</v>
      </c>
      <c r="E79" s="20" t="s">
        <v>3</v>
      </c>
      <c r="F79" s="242">
        <v>-63.36</v>
      </c>
      <c r="G79" s="39"/>
      <c r="H79" s="40"/>
    </row>
    <row r="80" spans="1:8" s="2" customFormat="1" ht="16.8" customHeight="1">
      <c r="A80" s="39"/>
      <c r="B80" s="40"/>
      <c r="C80" s="241" t="s">
        <v>3</v>
      </c>
      <c r="D80" s="241" t="s">
        <v>342</v>
      </c>
      <c r="E80" s="20" t="s">
        <v>3</v>
      </c>
      <c r="F80" s="242">
        <v>-12.96</v>
      </c>
      <c r="G80" s="39"/>
      <c r="H80" s="40"/>
    </row>
    <row r="81" spans="1:8" s="2" customFormat="1" ht="16.8" customHeight="1">
      <c r="A81" s="39"/>
      <c r="B81" s="40"/>
      <c r="C81" s="241" t="s">
        <v>343</v>
      </c>
      <c r="D81" s="241" t="s">
        <v>330</v>
      </c>
      <c r="E81" s="20" t="s">
        <v>3</v>
      </c>
      <c r="F81" s="242">
        <v>497.962</v>
      </c>
      <c r="G81" s="39"/>
      <c r="H81" s="40"/>
    </row>
    <row r="82" spans="1:8" s="2" customFormat="1" ht="16.8" customHeight="1">
      <c r="A82" s="39"/>
      <c r="B82" s="40"/>
      <c r="C82" s="243" t="s">
        <v>1423</v>
      </c>
      <c r="D82" s="39"/>
      <c r="E82" s="39"/>
      <c r="F82" s="39"/>
      <c r="G82" s="39"/>
      <c r="H82" s="40"/>
    </row>
    <row r="83" spans="1:8" s="2" customFormat="1" ht="16.8" customHeight="1">
      <c r="A83" s="39"/>
      <c r="B83" s="40"/>
      <c r="C83" s="241" t="s">
        <v>322</v>
      </c>
      <c r="D83" s="241" t="s">
        <v>1437</v>
      </c>
      <c r="E83" s="20" t="s">
        <v>148</v>
      </c>
      <c r="F83" s="242">
        <v>779.84</v>
      </c>
      <c r="G83" s="39"/>
      <c r="H83" s="40"/>
    </row>
    <row r="84" spans="1:8" s="2" customFormat="1" ht="16.8" customHeight="1">
      <c r="A84" s="39"/>
      <c r="B84" s="40"/>
      <c r="C84" s="241" t="s">
        <v>346</v>
      </c>
      <c r="D84" s="241" t="s">
        <v>347</v>
      </c>
      <c r="E84" s="20" t="s">
        <v>148</v>
      </c>
      <c r="F84" s="242">
        <v>514.834</v>
      </c>
      <c r="G84" s="39"/>
      <c r="H84" s="40"/>
    </row>
    <row r="85" spans="1:8" s="2" customFormat="1" ht="16.8" customHeight="1">
      <c r="A85" s="39"/>
      <c r="B85" s="40"/>
      <c r="C85" s="237" t="s">
        <v>329</v>
      </c>
      <c r="D85" s="238" t="s">
        <v>1438</v>
      </c>
      <c r="E85" s="239" t="s">
        <v>3</v>
      </c>
      <c r="F85" s="240">
        <v>281.878</v>
      </c>
      <c r="G85" s="39"/>
      <c r="H85" s="40"/>
    </row>
    <row r="86" spans="1:8" s="2" customFormat="1" ht="16.8" customHeight="1">
      <c r="A86" s="39"/>
      <c r="B86" s="40"/>
      <c r="C86" s="241" t="s">
        <v>3</v>
      </c>
      <c r="D86" s="241" t="s">
        <v>326</v>
      </c>
      <c r="E86" s="20" t="s">
        <v>3</v>
      </c>
      <c r="F86" s="242">
        <v>0</v>
      </c>
      <c r="G86" s="39"/>
      <c r="H86" s="40"/>
    </row>
    <row r="87" spans="1:8" s="2" customFormat="1" ht="16.8" customHeight="1">
      <c r="A87" s="39"/>
      <c r="B87" s="40"/>
      <c r="C87" s="241" t="s">
        <v>3</v>
      </c>
      <c r="D87" s="241" t="s">
        <v>327</v>
      </c>
      <c r="E87" s="20" t="s">
        <v>3</v>
      </c>
      <c r="F87" s="242">
        <v>138.179</v>
      </c>
      <c r="G87" s="39"/>
      <c r="H87" s="40"/>
    </row>
    <row r="88" spans="1:8" s="2" customFormat="1" ht="16.8" customHeight="1">
      <c r="A88" s="39"/>
      <c r="B88" s="40"/>
      <c r="C88" s="241" t="s">
        <v>3</v>
      </c>
      <c r="D88" s="241" t="s">
        <v>328</v>
      </c>
      <c r="E88" s="20" t="s">
        <v>3</v>
      </c>
      <c r="F88" s="242">
        <v>143.699</v>
      </c>
      <c r="G88" s="39"/>
      <c r="H88" s="40"/>
    </row>
    <row r="89" spans="1:8" s="2" customFormat="1" ht="16.8" customHeight="1">
      <c r="A89" s="39"/>
      <c r="B89" s="40"/>
      <c r="C89" s="241" t="s">
        <v>329</v>
      </c>
      <c r="D89" s="241" t="s">
        <v>330</v>
      </c>
      <c r="E89" s="20" t="s">
        <v>3</v>
      </c>
      <c r="F89" s="242">
        <v>281.878</v>
      </c>
      <c r="G89" s="39"/>
      <c r="H89" s="40"/>
    </row>
    <row r="90" spans="1:8" s="2" customFormat="1" ht="16.8" customHeight="1">
      <c r="A90" s="39"/>
      <c r="B90" s="40"/>
      <c r="C90" s="243" t="s">
        <v>1423</v>
      </c>
      <c r="D90" s="39"/>
      <c r="E90" s="39"/>
      <c r="F90" s="39"/>
      <c r="G90" s="39"/>
      <c r="H90" s="40"/>
    </row>
    <row r="91" spans="1:8" s="2" customFormat="1" ht="16.8" customHeight="1">
      <c r="A91" s="39"/>
      <c r="B91" s="40"/>
      <c r="C91" s="241" t="s">
        <v>322</v>
      </c>
      <c r="D91" s="241" t="s">
        <v>1437</v>
      </c>
      <c r="E91" s="20" t="s">
        <v>148</v>
      </c>
      <c r="F91" s="242">
        <v>779.84</v>
      </c>
      <c r="G91" s="39"/>
      <c r="H91" s="40"/>
    </row>
    <row r="92" spans="1:8" s="2" customFormat="1" ht="16.8" customHeight="1">
      <c r="A92" s="39"/>
      <c r="B92" s="40"/>
      <c r="C92" s="241" t="s">
        <v>350</v>
      </c>
      <c r="D92" s="241" t="s">
        <v>351</v>
      </c>
      <c r="E92" s="20" t="s">
        <v>148</v>
      </c>
      <c r="F92" s="242">
        <v>303.998</v>
      </c>
      <c r="G92" s="39"/>
      <c r="H92" s="40"/>
    </row>
    <row r="93" spans="1:8" s="2" customFormat="1" ht="7.4" customHeight="1">
      <c r="A93" s="39"/>
      <c r="B93" s="56"/>
      <c r="C93" s="57"/>
      <c r="D93" s="57"/>
      <c r="E93" s="57"/>
      <c r="F93" s="57"/>
      <c r="G93" s="57"/>
      <c r="H93" s="40"/>
    </row>
    <row r="94" spans="1:8" s="2" customFormat="1" ht="12">
      <c r="A94" s="39"/>
      <c r="B94" s="39"/>
      <c r="C94" s="39"/>
      <c r="D94" s="39"/>
      <c r="E94" s="39"/>
      <c r="F94" s="39"/>
      <c r="G94" s="39"/>
      <c r="H94" s="39"/>
    </row>
  </sheetData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4" customWidth="1"/>
    <col min="2" max="2" width="1.7109375" style="244" customWidth="1"/>
    <col min="3" max="4" width="5.00390625" style="244" customWidth="1"/>
    <col min="5" max="5" width="11.7109375" style="244" customWidth="1"/>
    <col min="6" max="6" width="9.140625" style="244" customWidth="1"/>
    <col min="7" max="7" width="5.00390625" style="244" customWidth="1"/>
    <col min="8" max="8" width="77.8515625" style="244" customWidth="1"/>
    <col min="9" max="10" width="20.00390625" style="244" customWidth="1"/>
    <col min="11" max="11" width="1.7109375" style="244" customWidth="1"/>
  </cols>
  <sheetData>
    <row r="1" s="1" customFormat="1" ht="37.5" customHeight="1"/>
    <row r="2" spans="2:11" s="1" customFormat="1" ht="7.5" customHeight="1">
      <c r="B2" s="245"/>
      <c r="C2" s="246"/>
      <c r="D2" s="246"/>
      <c r="E2" s="246"/>
      <c r="F2" s="246"/>
      <c r="G2" s="246"/>
      <c r="H2" s="246"/>
      <c r="I2" s="246"/>
      <c r="J2" s="246"/>
      <c r="K2" s="247"/>
    </row>
    <row r="3" spans="2:11" s="17" customFormat="1" ht="45" customHeight="1">
      <c r="B3" s="248"/>
      <c r="C3" s="249" t="s">
        <v>1439</v>
      </c>
      <c r="D3" s="249"/>
      <c r="E3" s="249"/>
      <c r="F3" s="249"/>
      <c r="G3" s="249"/>
      <c r="H3" s="249"/>
      <c r="I3" s="249"/>
      <c r="J3" s="249"/>
      <c r="K3" s="250"/>
    </row>
    <row r="4" spans="2:11" s="1" customFormat="1" ht="25.5" customHeight="1">
      <c r="B4" s="251"/>
      <c r="C4" s="252" t="s">
        <v>1440</v>
      </c>
      <c r="D4" s="252"/>
      <c r="E4" s="252"/>
      <c r="F4" s="252"/>
      <c r="G4" s="252"/>
      <c r="H4" s="252"/>
      <c r="I4" s="252"/>
      <c r="J4" s="252"/>
      <c r="K4" s="253"/>
    </row>
    <row r="5" spans="2:11" s="1" customFormat="1" ht="5.25" customHeight="1">
      <c r="B5" s="251"/>
      <c r="C5" s="254"/>
      <c r="D5" s="254"/>
      <c r="E5" s="254"/>
      <c r="F5" s="254"/>
      <c r="G5" s="254"/>
      <c r="H5" s="254"/>
      <c r="I5" s="254"/>
      <c r="J5" s="254"/>
      <c r="K5" s="253"/>
    </row>
    <row r="6" spans="2:11" s="1" customFormat="1" ht="15" customHeight="1">
      <c r="B6" s="251"/>
      <c r="C6" s="255" t="s">
        <v>1441</v>
      </c>
      <c r="D6" s="255"/>
      <c r="E6" s="255"/>
      <c r="F6" s="255"/>
      <c r="G6" s="255"/>
      <c r="H6" s="255"/>
      <c r="I6" s="255"/>
      <c r="J6" s="255"/>
      <c r="K6" s="253"/>
    </row>
    <row r="7" spans="2:11" s="1" customFormat="1" ht="15" customHeight="1">
      <c r="B7" s="256"/>
      <c r="C7" s="255" t="s">
        <v>1442</v>
      </c>
      <c r="D7" s="255"/>
      <c r="E7" s="255"/>
      <c r="F7" s="255"/>
      <c r="G7" s="255"/>
      <c r="H7" s="255"/>
      <c r="I7" s="255"/>
      <c r="J7" s="255"/>
      <c r="K7" s="253"/>
    </row>
    <row r="8" spans="2:11" s="1" customFormat="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s="1" customFormat="1" ht="15" customHeight="1">
      <c r="B9" s="256"/>
      <c r="C9" s="255" t="s">
        <v>1443</v>
      </c>
      <c r="D9" s="255"/>
      <c r="E9" s="255"/>
      <c r="F9" s="255"/>
      <c r="G9" s="255"/>
      <c r="H9" s="255"/>
      <c r="I9" s="255"/>
      <c r="J9" s="255"/>
      <c r="K9" s="253"/>
    </row>
    <row r="10" spans="2:11" s="1" customFormat="1" ht="15" customHeight="1">
      <c r="B10" s="256"/>
      <c r="C10" s="255"/>
      <c r="D10" s="255" t="s">
        <v>1444</v>
      </c>
      <c r="E10" s="255"/>
      <c r="F10" s="255"/>
      <c r="G10" s="255"/>
      <c r="H10" s="255"/>
      <c r="I10" s="255"/>
      <c r="J10" s="255"/>
      <c r="K10" s="253"/>
    </row>
    <row r="11" spans="2:11" s="1" customFormat="1" ht="15" customHeight="1">
      <c r="B11" s="256"/>
      <c r="C11" s="257"/>
      <c r="D11" s="255" t="s">
        <v>1445</v>
      </c>
      <c r="E11" s="255"/>
      <c r="F11" s="255"/>
      <c r="G11" s="255"/>
      <c r="H11" s="255"/>
      <c r="I11" s="255"/>
      <c r="J11" s="255"/>
      <c r="K11" s="253"/>
    </row>
    <row r="12" spans="2:11" s="1" customFormat="1" ht="15" customHeight="1">
      <c r="B12" s="256"/>
      <c r="C12" s="257"/>
      <c r="D12" s="255"/>
      <c r="E12" s="255"/>
      <c r="F12" s="255"/>
      <c r="G12" s="255"/>
      <c r="H12" s="255"/>
      <c r="I12" s="255"/>
      <c r="J12" s="255"/>
      <c r="K12" s="253"/>
    </row>
    <row r="13" spans="2:11" s="1" customFormat="1" ht="15" customHeight="1">
      <c r="B13" s="256"/>
      <c r="C13" s="257"/>
      <c r="D13" s="258" t="s">
        <v>1446</v>
      </c>
      <c r="E13" s="255"/>
      <c r="F13" s="255"/>
      <c r="G13" s="255"/>
      <c r="H13" s="255"/>
      <c r="I13" s="255"/>
      <c r="J13" s="255"/>
      <c r="K13" s="253"/>
    </row>
    <row r="14" spans="2:11" s="1" customFormat="1" ht="12.75" customHeight="1">
      <c r="B14" s="256"/>
      <c r="C14" s="257"/>
      <c r="D14" s="257"/>
      <c r="E14" s="257"/>
      <c r="F14" s="257"/>
      <c r="G14" s="257"/>
      <c r="H14" s="257"/>
      <c r="I14" s="257"/>
      <c r="J14" s="257"/>
      <c r="K14" s="253"/>
    </row>
    <row r="15" spans="2:11" s="1" customFormat="1" ht="15" customHeight="1">
      <c r="B15" s="256"/>
      <c r="C15" s="257"/>
      <c r="D15" s="255" t="s">
        <v>1447</v>
      </c>
      <c r="E15" s="255"/>
      <c r="F15" s="255"/>
      <c r="G15" s="255"/>
      <c r="H15" s="255"/>
      <c r="I15" s="255"/>
      <c r="J15" s="255"/>
      <c r="K15" s="253"/>
    </row>
    <row r="16" spans="2:11" s="1" customFormat="1" ht="15" customHeight="1">
      <c r="B16" s="256"/>
      <c r="C16" s="257"/>
      <c r="D16" s="255" t="s">
        <v>1448</v>
      </c>
      <c r="E16" s="255"/>
      <c r="F16" s="255"/>
      <c r="G16" s="255"/>
      <c r="H16" s="255"/>
      <c r="I16" s="255"/>
      <c r="J16" s="255"/>
      <c r="K16" s="253"/>
    </row>
    <row r="17" spans="2:11" s="1" customFormat="1" ht="15" customHeight="1">
      <c r="B17" s="256"/>
      <c r="C17" s="257"/>
      <c r="D17" s="255" t="s">
        <v>1449</v>
      </c>
      <c r="E17" s="255"/>
      <c r="F17" s="255"/>
      <c r="G17" s="255"/>
      <c r="H17" s="255"/>
      <c r="I17" s="255"/>
      <c r="J17" s="255"/>
      <c r="K17" s="253"/>
    </row>
    <row r="18" spans="2:11" s="1" customFormat="1" ht="15" customHeight="1">
      <c r="B18" s="256"/>
      <c r="C18" s="257"/>
      <c r="D18" s="257"/>
      <c r="E18" s="259" t="s">
        <v>79</v>
      </c>
      <c r="F18" s="255" t="s">
        <v>1450</v>
      </c>
      <c r="G18" s="255"/>
      <c r="H18" s="255"/>
      <c r="I18" s="255"/>
      <c r="J18" s="255"/>
      <c r="K18" s="253"/>
    </row>
    <row r="19" spans="2:11" s="1" customFormat="1" ht="15" customHeight="1">
      <c r="B19" s="256"/>
      <c r="C19" s="257"/>
      <c r="D19" s="257"/>
      <c r="E19" s="259" t="s">
        <v>1451</v>
      </c>
      <c r="F19" s="255" t="s">
        <v>1452</v>
      </c>
      <c r="G19" s="255"/>
      <c r="H19" s="255"/>
      <c r="I19" s="255"/>
      <c r="J19" s="255"/>
      <c r="K19" s="253"/>
    </row>
    <row r="20" spans="2:11" s="1" customFormat="1" ht="15" customHeight="1">
      <c r="B20" s="256"/>
      <c r="C20" s="257"/>
      <c r="D20" s="257"/>
      <c r="E20" s="259" t="s">
        <v>1453</v>
      </c>
      <c r="F20" s="255" t="s">
        <v>1454</v>
      </c>
      <c r="G20" s="255"/>
      <c r="H20" s="255"/>
      <c r="I20" s="255"/>
      <c r="J20" s="255"/>
      <c r="K20" s="253"/>
    </row>
    <row r="21" spans="2:11" s="1" customFormat="1" ht="15" customHeight="1">
      <c r="B21" s="256"/>
      <c r="C21" s="257"/>
      <c r="D21" s="257"/>
      <c r="E21" s="259" t="s">
        <v>1455</v>
      </c>
      <c r="F21" s="255" t="s">
        <v>1456</v>
      </c>
      <c r="G21" s="255"/>
      <c r="H21" s="255"/>
      <c r="I21" s="255"/>
      <c r="J21" s="255"/>
      <c r="K21" s="253"/>
    </row>
    <row r="22" spans="2:11" s="1" customFormat="1" ht="15" customHeight="1">
      <c r="B22" s="256"/>
      <c r="C22" s="257"/>
      <c r="D22" s="257"/>
      <c r="E22" s="259" t="s">
        <v>1457</v>
      </c>
      <c r="F22" s="255" t="s">
        <v>1458</v>
      </c>
      <c r="G22" s="255"/>
      <c r="H22" s="255"/>
      <c r="I22" s="255"/>
      <c r="J22" s="255"/>
      <c r="K22" s="253"/>
    </row>
    <row r="23" spans="2:11" s="1" customFormat="1" ht="15" customHeight="1">
      <c r="B23" s="256"/>
      <c r="C23" s="257"/>
      <c r="D23" s="257"/>
      <c r="E23" s="259" t="s">
        <v>1459</v>
      </c>
      <c r="F23" s="255" t="s">
        <v>1460</v>
      </c>
      <c r="G23" s="255"/>
      <c r="H23" s="255"/>
      <c r="I23" s="255"/>
      <c r="J23" s="255"/>
      <c r="K23" s="253"/>
    </row>
    <row r="24" spans="2:11" s="1" customFormat="1" ht="12.75" customHeight="1">
      <c r="B24" s="256"/>
      <c r="C24" s="257"/>
      <c r="D24" s="257"/>
      <c r="E24" s="257"/>
      <c r="F24" s="257"/>
      <c r="G24" s="257"/>
      <c r="H24" s="257"/>
      <c r="I24" s="257"/>
      <c r="J24" s="257"/>
      <c r="K24" s="253"/>
    </row>
    <row r="25" spans="2:11" s="1" customFormat="1" ht="15" customHeight="1">
      <c r="B25" s="256"/>
      <c r="C25" s="255" t="s">
        <v>1461</v>
      </c>
      <c r="D25" s="255"/>
      <c r="E25" s="255"/>
      <c r="F25" s="255"/>
      <c r="G25" s="255"/>
      <c r="H25" s="255"/>
      <c r="I25" s="255"/>
      <c r="J25" s="255"/>
      <c r="K25" s="253"/>
    </row>
    <row r="26" spans="2:11" s="1" customFormat="1" ht="15" customHeight="1">
      <c r="B26" s="256"/>
      <c r="C26" s="255" t="s">
        <v>1462</v>
      </c>
      <c r="D26" s="255"/>
      <c r="E26" s="255"/>
      <c r="F26" s="255"/>
      <c r="G26" s="255"/>
      <c r="H26" s="255"/>
      <c r="I26" s="255"/>
      <c r="J26" s="255"/>
      <c r="K26" s="253"/>
    </row>
    <row r="27" spans="2:11" s="1" customFormat="1" ht="15" customHeight="1">
      <c r="B27" s="256"/>
      <c r="C27" s="255"/>
      <c r="D27" s="255" t="s">
        <v>1463</v>
      </c>
      <c r="E27" s="255"/>
      <c r="F27" s="255"/>
      <c r="G27" s="255"/>
      <c r="H27" s="255"/>
      <c r="I27" s="255"/>
      <c r="J27" s="255"/>
      <c r="K27" s="253"/>
    </row>
    <row r="28" spans="2:11" s="1" customFormat="1" ht="15" customHeight="1">
      <c r="B28" s="256"/>
      <c r="C28" s="257"/>
      <c r="D28" s="255" t="s">
        <v>1464</v>
      </c>
      <c r="E28" s="255"/>
      <c r="F28" s="255"/>
      <c r="G28" s="255"/>
      <c r="H28" s="255"/>
      <c r="I28" s="255"/>
      <c r="J28" s="255"/>
      <c r="K28" s="253"/>
    </row>
    <row r="29" spans="2:11" s="1" customFormat="1" ht="12.75" customHeight="1">
      <c r="B29" s="256"/>
      <c r="C29" s="257"/>
      <c r="D29" s="257"/>
      <c r="E29" s="257"/>
      <c r="F29" s="257"/>
      <c r="G29" s="257"/>
      <c r="H29" s="257"/>
      <c r="I29" s="257"/>
      <c r="J29" s="257"/>
      <c r="K29" s="253"/>
    </row>
    <row r="30" spans="2:11" s="1" customFormat="1" ht="15" customHeight="1">
      <c r="B30" s="256"/>
      <c r="C30" s="257"/>
      <c r="D30" s="255" t="s">
        <v>1465</v>
      </c>
      <c r="E30" s="255"/>
      <c r="F30" s="255"/>
      <c r="G30" s="255"/>
      <c r="H30" s="255"/>
      <c r="I30" s="255"/>
      <c r="J30" s="255"/>
      <c r="K30" s="253"/>
    </row>
    <row r="31" spans="2:11" s="1" customFormat="1" ht="15" customHeight="1">
      <c r="B31" s="256"/>
      <c r="C31" s="257"/>
      <c r="D31" s="255" t="s">
        <v>1466</v>
      </c>
      <c r="E31" s="255"/>
      <c r="F31" s="255"/>
      <c r="G31" s="255"/>
      <c r="H31" s="255"/>
      <c r="I31" s="255"/>
      <c r="J31" s="255"/>
      <c r="K31" s="253"/>
    </row>
    <row r="32" spans="2:11" s="1" customFormat="1" ht="12.75" customHeight="1">
      <c r="B32" s="256"/>
      <c r="C32" s="257"/>
      <c r="D32" s="257"/>
      <c r="E32" s="257"/>
      <c r="F32" s="257"/>
      <c r="G32" s="257"/>
      <c r="H32" s="257"/>
      <c r="I32" s="257"/>
      <c r="J32" s="257"/>
      <c r="K32" s="253"/>
    </row>
    <row r="33" spans="2:11" s="1" customFormat="1" ht="15" customHeight="1">
      <c r="B33" s="256"/>
      <c r="C33" s="257"/>
      <c r="D33" s="255" t="s">
        <v>1467</v>
      </c>
      <c r="E33" s="255"/>
      <c r="F33" s="255"/>
      <c r="G33" s="255"/>
      <c r="H33" s="255"/>
      <c r="I33" s="255"/>
      <c r="J33" s="255"/>
      <c r="K33" s="253"/>
    </row>
    <row r="34" spans="2:11" s="1" customFormat="1" ht="15" customHeight="1">
      <c r="B34" s="256"/>
      <c r="C34" s="257"/>
      <c r="D34" s="255" t="s">
        <v>1468</v>
      </c>
      <c r="E34" s="255"/>
      <c r="F34" s="255"/>
      <c r="G34" s="255"/>
      <c r="H34" s="255"/>
      <c r="I34" s="255"/>
      <c r="J34" s="255"/>
      <c r="K34" s="253"/>
    </row>
    <row r="35" spans="2:11" s="1" customFormat="1" ht="15" customHeight="1">
      <c r="B35" s="256"/>
      <c r="C35" s="257"/>
      <c r="D35" s="255" t="s">
        <v>1469</v>
      </c>
      <c r="E35" s="255"/>
      <c r="F35" s="255"/>
      <c r="G35" s="255"/>
      <c r="H35" s="255"/>
      <c r="I35" s="255"/>
      <c r="J35" s="255"/>
      <c r="K35" s="253"/>
    </row>
    <row r="36" spans="2:11" s="1" customFormat="1" ht="15" customHeight="1">
      <c r="B36" s="256"/>
      <c r="C36" s="257"/>
      <c r="D36" s="255"/>
      <c r="E36" s="258" t="s">
        <v>129</v>
      </c>
      <c r="F36" s="255"/>
      <c r="G36" s="255" t="s">
        <v>1470</v>
      </c>
      <c r="H36" s="255"/>
      <c r="I36" s="255"/>
      <c r="J36" s="255"/>
      <c r="K36" s="253"/>
    </row>
    <row r="37" spans="2:11" s="1" customFormat="1" ht="30.75" customHeight="1">
      <c r="B37" s="256"/>
      <c r="C37" s="257"/>
      <c r="D37" s="255"/>
      <c r="E37" s="258" t="s">
        <v>1471</v>
      </c>
      <c r="F37" s="255"/>
      <c r="G37" s="255" t="s">
        <v>1472</v>
      </c>
      <c r="H37" s="255"/>
      <c r="I37" s="255"/>
      <c r="J37" s="255"/>
      <c r="K37" s="253"/>
    </row>
    <row r="38" spans="2:11" s="1" customFormat="1" ht="15" customHeight="1">
      <c r="B38" s="256"/>
      <c r="C38" s="257"/>
      <c r="D38" s="255"/>
      <c r="E38" s="258" t="s">
        <v>53</v>
      </c>
      <c r="F38" s="255"/>
      <c r="G38" s="255" t="s">
        <v>1473</v>
      </c>
      <c r="H38" s="255"/>
      <c r="I38" s="255"/>
      <c r="J38" s="255"/>
      <c r="K38" s="253"/>
    </row>
    <row r="39" spans="2:11" s="1" customFormat="1" ht="15" customHeight="1">
      <c r="B39" s="256"/>
      <c r="C39" s="257"/>
      <c r="D39" s="255"/>
      <c r="E39" s="258" t="s">
        <v>54</v>
      </c>
      <c r="F39" s="255"/>
      <c r="G39" s="255" t="s">
        <v>1474</v>
      </c>
      <c r="H39" s="255"/>
      <c r="I39" s="255"/>
      <c r="J39" s="255"/>
      <c r="K39" s="253"/>
    </row>
    <row r="40" spans="2:11" s="1" customFormat="1" ht="15" customHeight="1">
      <c r="B40" s="256"/>
      <c r="C40" s="257"/>
      <c r="D40" s="255"/>
      <c r="E40" s="258" t="s">
        <v>130</v>
      </c>
      <c r="F40" s="255"/>
      <c r="G40" s="255" t="s">
        <v>1475</v>
      </c>
      <c r="H40" s="255"/>
      <c r="I40" s="255"/>
      <c r="J40" s="255"/>
      <c r="K40" s="253"/>
    </row>
    <row r="41" spans="2:11" s="1" customFormat="1" ht="15" customHeight="1">
      <c r="B41" s="256"/>
      <c r="C41" s="257"/>
      <c r="D41" s="255"/>
      <c r="E41" s="258" t="s">
        <v>131</v>
      </c>
      <c r="F41" s="255"/>
      <c r="G41" s="255" t="s">
        <v>1476</v>
      </c>
      <c r="H41" s="255"/>
      <c r="I41" s="255"/>
      <c r="J41" s="255"/>
      <c r="K41" s="253"/>
    </row>
    <row r="42" spans="2:11" s="1" customFormat="1" ht="15" customHeight="1">
      <c r="B42" s="256"/>
      <c r="C42" s="257"/>
      <c r="D42" s="255"/>
      <c r="E42" s="258" t="s">
        <v>1477</v>
      </c>
      <c r="F42" s="255"/>
      <c r="G42" s="255" t="s">
        <v>1478</v>
      </c>
      <c r="H42" s="255"/>
      <c r="I42" s="255"/>
      <c r="J42" s="255"/>
      <c r="K42" s="253"/>
    </row>
    <row r="43" spans="2:11" s="1" customFormat="1" ht="15" customHeight="1">
      <c r="B43" s="256"/>
      <c r="C43" s="257"/>
      <c r="D43" s="255"/>
      <c r="E43" s="258"/>
      <c r="F43" s="255"/>
      <c r="G43" s="255" t="s">
        <v>1479</v>
      </c>
      <c r="H43" s="255"/>
      <c r="I43" s="255"/>
      <c r="J43" s="255"/>
      <c r="K43" s="253"/>
    </row>
    <row r="44" spans="2:11" s="1" customFormat="1" ht="15" customHeight="1">
      <c r="B44" s="256"/>
      <c r="C44" s="257"/>
      <c r="D44" s="255"/>
      <c r="E44" s="258" t="s">
        <v>1480</v>
      </c>
      <c r="F44" s="255"/>
      <c r="G44" s="255" t="s">
        <v>1481</v>
      </c>
      <c r="H44" s="255"/>
      <c r="I44" s="255"/>
      <c r="J44" s="255"/>
      <c r="K44" s="253"/>
    </row>
    <row r="45" spans="2:11" s="1" customFormat="1" ht="15" customHeight="1">
      <c r="B45" s="256"/>
      <c r="C45" s="257"/>
      <c r="D45" s="255"/>
      <c r="E45" s="258" t="s">
        <v>133</v>
      </c>
      <c r="F45" s="255"/>
      <c r="G45" s="255" t="s">
        <v>1482</v>
      </c>
      <c r="H45" s="255"/>
      <c r="I45" s="255"/>
      <c r="J45" s="255"/>
      <c r="K45" s="253"/>
    </row>
    <row r="46" spans="2:11" s="1" customFormat="1" ht="12.75" customHeight="1">
      <c r="B46" s="256"/>
      <c r="C46" s="257"/>
      <c r="D46" s="255"/>
      <c r="E46" s="255"/>
      <c r="F46" s="255"/>
      <c r="G46" s="255"/>
      <c r="H46" s="255"/>
      <c r="I46" s="255"/>
      <c r="J46" s="255"/>
      <c r="K46" s="253"/>
    </row>
    <row r="47" spans="2:11" s="1" customFormat="1" ht="15" customHeight="1">
      <c r="B47" s="256"/>
      <c r="C47" s="257"/>
      <c r="D47" s="255" t="s">
        <v>1483</v>
      </c>
      <c r="E47" s="255"/>
      <c r="F47" s="255"/>
      <c r="G47" s="255"/>
      <c r="H47" s="255"/>
      <c r="I47" s="255"/>
      <c r="J47" s="255"/>
      <c r="K47" s="253"/>
    </row>
    <row r="48" spans="2:11" s="1" customFormat="1" ht="15" customHeight="1">
      <c r="B48" s="256"/>
      <c r="C48" s="257"/>
      <c r="D48" s="257"/>
      <c r="E48" s="255" t="s">
        <v>1484</v>
      </c>
      <c r="F48" s="255"/>
      <c r="G48" s="255"/>
      <c r="H48" s="255"/>
      <c r="I48" s="255"/>
      <c r="J48" s="255"/>
      <c r="K48" s="253"/>
    </row>
    <row r="49" spans="2:11" s="1" customFormat="1" ht="15" customHeight="1">
      <c r="B49" s="256"/>
      <c r="C49" s="257"/>
      <c r="D49" s="257"/>
      <c r="E49" s="255" t="s">
        <v>1485</v>
      </c>
      <c r="F49" s="255"/>
      <c r="G49" s="255"/>
      <c r="H49" s="255"/>
      <c r="I49" s="255"/>
      <c r="J49" s="255"/>
      <c r="K49" s="253"/>
    </row>
    <row r="50" spans="2:11" s="1" customFormat="1" ht="15" customHeight="1">
      <c r="B50" s="256"/>
      <c r="C50" s="257"/>
      <c r="D50" s="257"/>
      <c r="E50" s="255" t="s">
        <v>1486</v>
      </c>
      <c r="F50" s="255"/>
      <c r="G50" s="255"/>
      <c r="H50" s="255"/>
      <c r="I50" s="255"/>
      <c r="J50" s="255"/>
      <c r="K50" s="253"/>
    </row>
    <row r="51" spans="2:11" s="1" customFormat="1" ht="15" customHeight="1">
      <c r="B51" s="256"/>
      <c r="C51" s="257"/>
      <c r="D51" s="255" t="s">
        <v>1487</v>
      </c>
      <c r="E51" s="255"/>
      <c r="F51" s="255"/>
      <c r="G51" s="255"/>
      <c r="H51" s="255"/>
      <c r="I51" s="255"/>
      <c r="J51" s="255"/>
      <c r="K51" s="253"/>
    </row>
    <row r="52" spans="2:11" s="1" customFormat="1" ht="25.5" customHeight="1">
      <c r="B52" s="251"/>
      <c r="C52" s="252" t="s">
        <v>1488</v>
      </c>
      <c r="D52" s="252"/>
      <c r="E52" s="252"/>
      <c r="F52" s="252"/>
      <c r="G52" s="252"/>
      <c r="H52" s="252"/>
      <c r="I52" s="252"/>
      <c r="J52" s="252"/>
      <c r="K52" s="253"/>
    </row>
    <row r="53" spans="2:11" s="1" customFormat="1" ht="5.25" customHeight="1">
      <c r="B53" s="251"/>
      <c r="C53" s="254"/>
      <c r="D53" s="254"/>
      <c r="E53" s="254"/>
      <c r="F53" s="254"/>
      <c r="G53" s="254"/>
      <c r="H53" s="254"/>
      <c r="I53" s="254"/>
      <c r="J53" s="254"/>
      <c r="K53" s="253"/>
    </row>
    <row r="54" spans="2:11" s="1" customFormat="1" ht="15" customHeight="1">
      <c r="B54" s="251"/>
      <c r="C54" s="255" t="s">
        <v>1489</v>
      </c>
      <c r="D54" s="255"/>
      <c r="E54" s="255"/>
      <c r="F54" s="255"/>
      <c r="G54" s="255"/>
      <c r="H54" s="255"/>
      <c r="I54" s="255"/>
      <c r="J54" s="255"/>
      <c r="K54" s="253"/>
    </row>
    <row r="55" spans="2:11" s="1" customFormat="1" ht="15" customHeight="1">
      <c r="B55" s="251"/>
      <c r="C55" s="255" t="s">
        <v>1490</v>
      </c>
      <c r="D55" s="255"/>
      <c r="E55" s="255"/>
      <c r="F55" s="255"/>
      <c r="G55" s="255"/>
      <c r="H55" s="255"/>
      <c r="I55" s="255"/>
      <c r="J55" s="255"/>
      <c r="K55" s="253"/>
    </row>
    <row r="56" spans="2:11" s="1" customFormat="1" ht="12.75" customHeight="1">
      <c r="B56" s="251"/>
      <c r="C56" s="255"/>
      <c r="D56" s="255"/>
      <c r="E56" s="255"/>
      <c r="F56" s="255"/>
      <c r="G56" s="255"/>
      <c r="H56" s="255"/>
      <c r="I56" s="255"/>
      <c r="J56" s="255"/>
      <c r="K56" s="253"/>
    </row>
    <row r="57" spans="2:11" s="1" customFormat="1" ht="15" customHeight="1">
      <c r="B57" s="251"/>
      <c r="C57" s="255" t="s">
        <v>1491</v>
      </c>
      <c r="D57" s="255"/>
      <c r="E57" s="255"/>
      <c r="F57" s="255"/>
      <c r="G57" s="255"/>
      <c r="H57" s="255"/>
      <c r="I57" s="255"/>
      <c r="J57" s="255"/>
      <c r="K57" s="253"/>
    </row>
    <row r="58" spans="2:11" s="1" customFormat="1" ht="15" customHeight="1">
      <c r="B58" s="251"/>
      <c r="C58" s="257"/>
      <c r="D58" s="255" t="s">
        <v>1492</v>
      </c>
      <c r="E58" s="255"/>
      <c r="F58" s="255"/>
      <c r="G58" s="255"/>
      <c r="H58" s="255"/>
      <c r="I58" s="255"/>
      <c r="J58" s="255"/>
      <c r="K58" s="253"/>
    </row>
    <row r="59" spans="2:11" s="1" customFormat="1" ht="15" customHeight="1">
      <c r="B59" s="251"/>
      <c r="C59" s="257"/>
      <c r="D59" s="255" t="s">
        <v>1493</v>
      </c>
      <c r="E59" s="255"/>
      <c r="F59" s="255"/>
      <c r="G59" s="255"/>
      <c r="H59" s="255"/>
      <c r="I59" s="255"/>
      <c r="J59" s="255"/>
      <c r="K59" s="253"/>
    </row>
    <row r="60" spans="2:11" s="1" customFormat="1" ht="15" customHeight="1">
      <c r="B60" s="251"/>
      <c r="C60" s="257"/>
      <c r="D60" s="255" t="s">
        <v>1494</v>
      </c>
      <c r="E60" s="255"/>
      <c r="F60" s="255"/>
      <c r="G60" s="255"/>
      <c r="H60" s="255"/>
      <c r="I60" s="255"/>
      <c r="J60" s="255"/>
      <c r="K60" s="253"/>
    </row>
    <row r="61" spans="2:11" s="1" customFormat="1" ht="15" customHeight="1">
      <c r="B61" s="251"/>
      <c r="C61" s="257"/>
      <c r="D61" s="255" t="s">
        <v>1495</v>
      </c>
      <c r="E61" s="255"/>
      <c r="F61" s="255"/>
      <c r="G61" s="255"/>
      <c r="H61" s="255"/>
      <c r="I61" s="255"/>
      <c r="J61" s="255"/>
      <c r="K61" s="253"/>
    </row>
    <row r="62" spans="2:11" s="1" customFormat="1" ht="15" customHeight="1">
      <c r="B62" s="251"/>
      <c r="C62" s="257"/>
      <c r="D62" s="260" t="s">
        <v>1496</v>
      </c>
      <c r="E62" s="260"/>
      <c r="F62" s="260"/>
      <c r="G62" s="260"/>
      <c r="H62" s="260"/>
      <c r="I62" s="260"/>
      <c r="J62" s="260"/>
      <c r="K62" s="253"/>
    </row>
    <row r="63" spans="2:11" s="1" customFormat="1" ht="15" customHeight="1">
      <c r="B63" s="251"/>
      <c r="C63" s="257"/>
      <c r="D63" s="255" t="s">
        <v>1497</v>
      </c>
      <c r="E63" s="255"/>
      <c r="F63" s="255"/>
      <c r="G63" s="255"/>
      <c r="H63" s="255"/>
      <c r="I63" s="255"/>
      <c r="J63" s="255"/>
      <c r="K63" s="253"/>
    </row>
    <row r="64" spans="2:11" s="1" customFormat="1" ht="12.75" customHeight="1">
      <c r="B64" s="251"/>
      <c r="C64" s="257"/>
      <c r="D64" s="257"/>
      <c r="E64" s="261"/>
      <c r="F64" s="257"/>
      <c r="G64" s="257"/>
      <c r="H64" s="257"/>
      <c r="I64" s="257"/>
      <c r="J64" s="257"/>
      <c r="K64" s="253"/>
    </row>
    <row r="65" spans="2:11" s="1" customFormat="1" ht="15" customHeight="1">
      <c r="B65" s="251"/>
      <c r="C65" s="257"/>
      <c r="D65" s="255" t="s">
        <v>1498</v>
      </c>
      <c r="E65" s="255"/>
      <c r="F65" s="255"/>
      <c r="G65" s="255"/>
      <c r="H65" s="255"/>
      <c r="I65" s="255"/>
      <c r="J65" s="255"/>
      <c r="K65" s="253"/>
    </row>
    <row r="66" spans="2:11" s="1" customFormat="1" ht="15" customHeight="1">
      <c r="B66" s="251"/>
      <c r="C66" s="257"/>
      <c r="D66" s="260" t="s">
        <v>1499</v>
      </c>
      <c r="E66" s="260"/>
      <c r="F66" s="260"/>
      <c r="G66" s="260"/>
      <c r="H66" s="260"/>
      <c r="I66" s="260"/>
      <c r="J66" s="260"/>
      <c r="K66" s="253"/>
    </row>
    <row r="67" spans="2:11" s="1" customFormat="1" ht="15" customHeight="1">
      <c r="B67" s="251"/>
      <c r="C67" s="257"/>
      <c r="D67" s="255" t="s">
        <v>1500</v>
      </c>
      <c r="E67" s="255"/>
      <c r="F67" s="255"/>
      <c r="G67" s="255"/>
      <c r="H67" s="255"/>
      <c r="I67" s="255"/>
      <c r="J67" s="255"/>
      <c r="K67" s="253"/>
    </row>
    <row r="68" spans="2:11" s="1" customFormat="1" ht="15" customHeight="1">
      <c r="B68" s="251"/>
      <c r="C68" s="257"/>
      <c r="D68" s="255" t="s">
        <v>1501</v>
      </c>
      <c r="E68" s="255"/>
      <c r="F68" s="255"/>
      <c r="G68" s="255"/>
      <c r="H68" s="255"/>
      <c r="I68" s="255"/>
      <c r="J68" s="255"/>
      <c r="K68" s="253"/>
    </row>
    <row r="69" spans="2:11" s="1" customFormat="1" ht="15" customHeight="1">
      <c r="B69" s="251"/>
      <c r="C69" s="257"/>
      <c r="D69" s="255" t="s">
        <v>1502</v>
      </c>
      <c r="E69" s="255"/>
      <c r="F69" s="255"/>
      <c r="G69" s="255"/>
      <c r="H69" s="255"/>
      <c r="I69" s="255"/>
      <c r="J69" s="255"/>
      <c r="K69" s="253"/>
    </row>
    <row r="70" spans="2:11" s="1" customFormat="1" ht="15" customHeight="1">
      <c r="B70" s="251"/>
      <c r="C70" s="257"/>
      <c r="D70" s="255" t="s">
        <v>1503</v>
      </c>
      <c r="E70" s="255"/>
      <c r="F70" s="255"/>
      <c r="G70" s="255"/>
      <c r="H70" s="255"/>
      <c r="I70" s="255"/>
      <c r="J70" s="255"/>
      <c r="K70" s="253"/>
    </row>
    <row r="71" spans="2:11" s="1" customFormat="1" ht="12.75" customHeight="1">
      <c r="B71" s="262"/>
      <c r="C71" s="263"/>
      <c r="D71" s="263"/>
      <c r="E71" s="263"/>
      <c r="F71" s="263"/>
      <c r="G71" s="263"/>
      <c r="H71" s="263"/>
      <c r="I71" s="263"/>
      <c r="J71" s="263"/>
      <c r="K71" s="264"/>
    </row>
    <row r="72" spans="2:11" s="1" customFormat="1" ht="18.75" customHeight="1">
      <c r="B72" s="265"/>
      <c r="C72" s="265"/>
      <c r="D72" s="265"/>
      <c r="E72" s="265"/>
      <c r="F72" s="265"/>
      <c r="G72" s="265"/>
      <c r="H72" s="265"/>
      <c r="I72" s="265"/>
      <c r="J72" s="265"/>
      <c r="K72" s="266"/>
    </row>
    <row r="73" spans="2:11" s="1" customFormat="1" ht="18.75" customHeight="1">
      <c r="B73" s="266"/>
      <c r="C73" s="266"/>
      <c r="D73" s="266"/>
      <c r="E73" s="266"/>
      <c r="F73" s="266"/>
      <c r="G73" s="266"/>
      <c r="H73" s="266"/>
      <c r="I73" s="266"/>
      <c r="J73" s="266"/>
      <c r="K73" s="266"/>
    </row>
    <row r="74" spans="2:11" s="1" customFormat="1" ht="7.5" customHeight="1">
      <c r="B74" s="267"/>
      <c r="C74" s="268"/>
      <c r="D74" s="268"/>
      <c r="E74" s="268"/>
      <c r="F74" s="268"/>
      <c r="G74" s="268"/>
      <c r="H74" s="268"/>
      <c r="I74" s="268"/>
      <c r="J74" s="268"/>
      <c r="K74" s="269"/>
    </row>
    <row r="75" spans="2:11" s="1" customFormat="1" ht="45" customHeight="1">
      <c r="B75" s="270"/>
      <c r="C75" s="271" t="s">
        <v>1504</v>
      </c>
      <c r="D75" s="271"/>
      <c r="E75" s="271"/>
      <c r="F75" s="271"/>
      <c r="G75" s="271"/>
      <c r="H75" s="271"/>
      <c r="I75" s="271"/>
      <c r="J75" s="271"/>
      <c r="K75" s="272"/>
    </row>
    <row r="76" spans="2:11" s="1" customFormat="1" ht="17.25" customHeight="1">
      <c r="B76" s="270"/>
      <c r="C76" s="273" t="s">
        <v>1505</v>
      </c>
      <c r="D76" s="273"/>
      <c r="E76" s="273"/>
      <c r="F76" s="273" t="s">
        <v>1506</v>
      </c>
      <c r="G76" s="274"/>
      <c r="H76" s="273" t="s">
        <v>54</v>
      </c>
      <c r="I76" s="273" t="s">
        <v>57</v>
      </c>
      <c r="J76" s="273" t="s">
        <v>1507</v>
      </c>
      <c r="K76" s="272"/>
    </row>
    <row r="77" spans="2:11" s="1" customFormat="1" ht="17.25" customHeight="1">
      <c r="B77" s="270"/>
      <c r="C77" s="275" t="s">
        <v>1508</v>
      </c>
      <c r="D77" s="275"/>
      <c r="E77" s="275"/>
      <c r="F77" s="276" t="s">
        <v>1509</v>
      </c>
      <c r="G77" s="277"/>
      <c r="H77" s="275"/>
      <c r="I77" s="275"/>
      <c r="J77" s="275" t="s">
        <v>1510</v>
      </c>
      <c r="K77" s="272"/>
    </row>
    <row r="78" spans="2:11" s="1" customFormat="1" ht="5.25" customHeight="1">
      <c r="B78" s="270"/>
      <c r="C78" s="278"/>
      <c r="D78" s="278"/>
      <c r="E78" s="278"/>
      <c r="F78" s="278"/>
      <c r="G78" s="279"/>
      <c r="H78" s="278"/>
      <c r="I78" s="278"/>
      <c r="J78" s="278"/>
      <c r="K78" s="272"/>
    </row>
    <row r="79" spans="2:11" s="1" customFormat="1" ht="15" customHeight="1">
      <c r="B79" s="270"/>
      <c r="C79" s="258" t="s">
        <v>53</v>
      </c>
      <c r="D79" s="280"/>
      <c r="E79" s="280"/>
      <c r="F79" s="281" t="s">
        <v>1511</v>
      </c>
      <c r="G79" s="282"/>
      <c r="H79" s="258" t="s">
        <v>1512</v>
      </c>
      <c r="I79" s="258" t="s">
        <v>1513</v>
      </c>
      <c r="J79" s="258">
        <v>20</v>
      </c>
      <c r="K79" s="272"/>
    </row>
    <row r="80" spans="2:11" s="1" customFormat="1" ht="15" customHeight="1">
      <c r="B80" s="270"/>
      <c r="C80" s="258" t="s">
        <v>1514</v>
      </c>
      <c r="D80" s="258"/>
      <c r="E80" s="258"/>
      <c r="F80" s="281" t="s">
        <v>1511</v>
      </c>
      <c r="G80" s="282"/>
      <c r="H80" s="258" t="s">
        <v>1515</v>
      </c>
      <c r="I80" s="258" t="s">
        <v>1513</v>
      </c>
      <c r="J80" s="258">
        <v>120</v>
      </c>
      <c r="K80" s="272"/>
    </row>
    <row r="81" spans="2:11" s="1" customFormat="1" ht="15" customHeight="1">
      <c r="B81" s="283"/>
      <c r="C81" s="258" t="s">
        <v>1516</v>
      </c>
      <c r="D81" s="258"/>
      <c r="E81" s="258"/>
      <c r="F81" s="281" t="s">
        <v>1517</v>
      </c>
      <c r="G81" s="282"/>
      <c r="H81" s="258" t="s">
        <v>1518</v>
      </c>
      <c r="I81" s="258" t="s">
        <v>1513</v>
      </c>
      <c r="J81" s="258">
        <v>50</v>
      </c>
      <c r="K81" s="272"/>
    </row>
    <row r="82" spans="2:11" s="1" customFormat="1" ht="15" customHeight="1">
      <c r="B82" s="283"/>
      <c r="C82" s="258" t="s">
        <v>1519</v>
      </c>
      <c r="D82" s="258"/>
      <c r="E82" s="258"/>
      <c r="F82" s="281" t="s">
        <v>1511</v>
      </c>
      <c r="G82" s="282"/>
      <c r="H82" s="258" t="s">
        <v>1520</v>
      </c>
      <c r="I82" s="258" t="s">
        <v>1521</v>
      </c>
      <c r="J82" s="258"/>
      <c r="K82" s="272"/>
    </row>
    <row r="83" spans="2:11" s="1" customFormat="1" ht="15" customHeight="1">
      <c r="B83" s="283"/>
      <c r="C83" s="284" t="s">
        <v>1522</v>
      </c>
      <c r="D83" s="284"/>
      <c r="E83" s="284"/>
      <c r="F83" s="285" t="s">
        <v>1517</v>
      </c>
      <c r="G83" s="284"/>
      <c r="H83" s="284" t="s">
        <v>1523</v>
      </c>
      <c r="I83" s="284" t="s">
        <v>1513</v>
      </c>
      <c r="J83" s="284">
        <v>15</v>
      </c>
      <c r="K83" s="272"/>
    </row>
    <row r="84" spans="2:11" s="1" customFormat="1" ht="15" customHeight="1">
      <c r="B84" s="283"/>
      <c r="C84" s="284" t="s">
        <v>1524</v>
      </c>
      <c r="D84" s="284"/>
      <c r="E84" s="284"/>
      <c r="F84" s="285" t="s">
        <v>1517</v>
      </c>
      <c r="G84" s="284"/>
      <c r="H84" s="284" t="s">
        <v>1525</v>
      </c>
      <c r="I84" s="284" t="s">
        <v>1513</v>
      </c>
      <c r="J84" s="284">
        <v>15</v>
      </c>
      <c r="K84" s="272"/>
    </row>
    <row r="85" spans="2:11" s="1" customFormat="1" ht="15" customHeight="1">
      <c r="B85" s="283"/>
      <c r="C85" s="284" t="s">
        <v>1526</v>
      </c>
      <c r="D85" s="284"/>
      <c r="E85" s="284"/>
      <c r="F85" s="285" t="s">
        <v>1517</v>
      </c>
      <c r="G85" s="284"/>
      <c r="H85" s="284" t="s">
        <v>1527</v>
      </c>
      <c r="I85" s="284" t="s">
        <v>1513</v>
      </c>
      <c r="J85" s="284">
        <v>20</v>
      </c>
      <c r="K85" s="272"/>
    </row>
    <row r="86" spans="2:11" s="1" customFormat="1" ht="15" customHeight="1">
      <c r="B86" s="283"/>
      <c r="C86" s="284" t="s">
        <v>1528</v>
      </c>
      <c r="D86" s="284"/>
      <c r="E86" s="284"/>
      <c r="F86" s="285" t="s">
        <v>1517</v>
      </c>
      <c r="G86" s="284"/>
      <c r="H86" s="284" t="s">
        <v>1529</v>
      </c>
      <c r="I86" s="284" t="s">
        <v>1513</v>
      </c>
      <c r="J86" s="284">
        <v>20</v>
      </c>
      <c r="K86" s="272"/>
    </row>
    <row r="87" spans="2:11" s="1" customFormat="1" ht="15" customHeight="1">
      <c r="B87" s="283"/>
      <c r="C87" s="258" t="s">
        <v>1530</v>
      </c>
      <c r="D87" s="258"/>
      <c r="E87" s="258"/>
      <c r="F87" s="281" t="s">
        <v>1517</v>
      </c>
      <c r="G87" s="282"/>
      <c r="H87" s="258" t="s">
        <v>1531</v>
      </c>
      <c r="I87" s="258" t="s">
        <v>1513</v>
      </c>
      <c r="J87" s="258">
        <v>50</v>
      </c>
      <c r="K87" s="272"/>
    </row>
    <row r="88" spans="2:11" s="1" customFormat="1" ht="15" customHeight="1">
      <c r="B88" s="283"/>
      <c r="C88" s="258" t="s">
        <v>1532</v>
      </c>
      <c r="D88" s="258"/>
      <c r="E88" s="258"/>
      <c r="F88" s="281" t="s">
        <v>1517</v>
      </c>
      <c r="G88" s="282"/>
      <c r="H88" s="258" t="s">
        <v>1533</v>
      </c>
      <c r="I88" s="258" t="s">
        <v>1513</v>
      </c>
      <c r="J88" s="258">
        <v>20</v>
      </c>
      <c r="K88" s="272"/>
    </row>
    <row r="89" spans="2:11" s="1" customFormat="1" ht="15" customHeight="1">
      <c r="B89" s="283"/>
      <c r="C89" s="258" t="s">
        <v>1534</v>
      </c>
      <c r="D89" s="258"/>
      <c r="E89" s="258"/>
      <c r="F89" s="281" t="s">
        <v>1517</v>
      </c>
      <c r="G89" s="282"/>
      <c r="H89" s="258" t="s">
        <v>1535</v>
      </c>
      <c r="I89" s="258" t="s">
        <v>1513</v>
      </c>
      <c r="J89" s="258">
        <v>20</v>
      </c>
      <c r="K89" s="272"/>
    </row>
    <row r="90" spans="2:11" s="1" customFormat="1" ht="15" customHeight="1">
      <c r="B90" s="283"/>
      <c r="C90" s="258" t="s">
        <v>1536</v>
      </c>
      <c r="D90" s="258"/>
      <c r="E90" s="258"/>
      <c r="F90" s="281" t="s">
        <v>1517</v>
      </c>
      <c r="G90" s="282"/>
      <c r="H90" s="258" t="s">
        <v>1537</v>
      </c>
      <c r="I90" s="258" t="s">
        <v>1513</v>
      </c>
      <c r="J90" s="258">
        <v>50</v>
      </c>
      <c r="K90" s="272"/>
    </row>
    <row r="91" spans="2:11" s="1" customFormat="1" ht="15" customHeight="1">
      <c r="B91" s="283"/>
      <c r="C91" s="258" t="s">
        <v>1538</v>
      </c>
      <c r="D91" s="258"/>
      <c r="E91" s="258"/>
      <c r="F91" s="281" t="s">
        <v>1517</v>
      </c>
      <c r="G91" s="282"/>
      <c r="H91" s="258" t="s">
        <v>1538</v>
      </c>
      <c r="I91" s="258" t="s">
        <v>1513</v>
      </c>
      <c r="J91" s="258">
        <v>50</v>
      </c>
      <c r="K91" s="272"/>
    </row>
    <row r="92" spans="2:11" s="1" customFormat="1" ht="15" customHeight="1">
      <c r="B92" s="283"/>
      <c r="C92" s="258" t="s">
        <v>1539</v>
      </c>
      <c r="D92" s="258"/>
      <c r="E92" s="258"/>
      <c r="F92" s="281" t="s">
        <v>1517</v>
      </c>
      <c r="G92" s="282"/>
      <c r="H92" s="258" t="s">
        <v>1540</v>
      </c>
      <c r="I92" s="258" t="s">
        <v>1513</v>
      </c>
      <c r="J92" s="258">
        <v>255</v>
      </c>
      <c r="K92" s="272"/>
    </row>
    <row r="93" spans="2:11" s="1" customFormat="1" ht="15" customHeight="1">
      <c r="B93" s="283"/>
      <c r="C93" s="258" t="s">
        <v>1541</v>
      </c>
      <c r="D93" s="258"/>
      <c r="E93" s="258"/>
      <c r="F93" s="281" t="s">
        <v>1511</v>
      </c>
      <c r="G93" s="282"/>
      <c r="H93" s="258" t="s">
        <v>1542</v>
      </c>
      <c r="I93" s="258" t="s">
        <v>1543</v>
      </c>
      <c r="J93" s="258"/>
      <c r="K93" s="272"/>
    </row>
    <row r="94" spans="2:11" s="1" customFormat="1" ht="15" customHeight="1">
      <c r="B94" s="283"/>
      <c r="C94" s="258" t="s">
        <v>1544</v>
      </c>
      <c r="D94" s="258"/>
      <c r="E94" s="258"/>
      <c r="F94" s="281" t="s">
        <v>1511</v>
      </c>
      <c r="G94" s="282"/>
      <c r="H94" s="258" t="s">
        <v>1545</v>
      </c>
      <c r="I94" s="258" t="s">
        <v>1546</v>
      </c>
      <c r="J94" s="258"/>
      <c r="K94" s="272"/>
    </row>
    <row r="95" spans="2:11" s="1" customFormat="1" ht="15" customHeight="1">
      <c r="B95" s="283"/>
      <c r="C95" s="258" t="s">
        <v>1547</v>
      </c>
      <c r="D95" s="258"/>
      <c r="E95" s="258"/>
      <c r="F95" s="281" t="s">
        <v>1511</v>
      </c>
      <c r="G95" s="282"/>
      <c r="H95" s="258" t="s">
        <v>1547</v>
      </c>
      <c r="I95" s="258" t="s">
        <v>1546</v>
      </c>
      <c r="J95" s="258"/>
      <c r="K95" s="272"/>
    </row>
    <row r="96" spans="2:11" s="1" customFormat="1" ht="15" customHeight="1">
      <c r="B96" s="283"/>
      <c r="C96" s="258" t="s">
        <v>38</v>
      </c>
      <c r="D96" s="258"/>
      <c r="E96" s="258"/>
      <c r="F96" s="281" t="s">
        <v>1511</v>
      </c>
      <c r="G96" s="282"/>
      <c r="H96" s="258" t="s">
        <v>1548</v>
      </c>
      <c r="I96" s="258" t="s">
        <v>1546</v>
      </c>
      <c r="J96" s="258"/>
      <c r="K96" s="272"/>
    </row>
    <row r="97" spans="2:11" s="1" customFormat="1" ht="15" customHeight="1">
      <c r="B97" s="283"/>
      <c r="C97" s="258" t="s">
        <v>48</v>
      </c>
      <c r="D97" s="258"/>
      <c r="E97" s="258"/>
      <c r="F97" s="281" t="s">
        <v>1511</v>
      </c>
      <c r="G97" s="282"/>
      <c r="H97" s="258" t="s">
        <v>1549</v>
      </c>
      <c r="I97" s="258" t="s">
        <v>1546</v>
      </c>
      <c r="J97" s="258"/>
      <c r="K97" s="272"/>
    </row>
    <row r="98" spans="2:11" s="1" customFormat="1" ht="15" customHeight="1">
      <c r="B98" s="286"/>
      <c r="C98" s="287"/>
      <c r="D98" s="287"/>
      <c r="E98" s="287"/>
      <c r="F98" s="287"/>
      <c r="G98" s="287"/>
      <c r="H98" s="287"/>
      <c r="I98" s="287"/>
      <c r="J98" s="287"/>
      <c r="K98" s="288"/>
    </row>
    <row r="99" spans="2:11" s="1" customFormat="1" ht="18.75" customHeight="1">
      <c r="B99" s="289"/>
      <c r="C99" s="290"/>
      <c r="D99" s="290"/>
      <c r="E99" s="290"/>
      <c r="F99" s="290"/>
      <c r="G99" s="290"/>
      <c r="H99" s="290"/>
      <c r="I99" s="290"/>
      <c r="J99" s="290"/>
      <c r="K99" s="289"/>
    </row>
    <row r="100" spans="2:11" s="1" customFormat="1" ht="18.75" customHeight="1">
      <c r="B100" s="266"/>
      <c r="C100" s="266"/>
      <c r="D100" s="266"/>
      <c r="E100" s="266"/>
      <c r="F100" s="266"/>
      <c r="G100" s="266"/>
      <c r="H100" s="266"/>
      <c r="I100" s="266"/>
      <c r="J100" s="266"/>
      <c r="K100" s="266"/>
    </row>
    <row r="101" spans="2:11" s="1" customFormat="1" ht="7.5" customHeight="1">
      <c r="B101" s="267"/>
      <c r="C101" s="268"/>
      <c r="D101" s="268"/>
      <c r="E101" s="268"/>
      <c r="F101" s="268"/>
      <c r="G101" s="268"/>
      <c r="H101" s="268"/>
      <c r="I101" s="268"/>
      <c r="J101" s="268"/>
      <c r="K101" s="269"/>
    </row>
    <row r="102" spans="2:11" s="1" customFormat="1" ht="45" customHeight="1">
      <c r="B102" s="270"/>
      <c r="C102" s="271" t="s">
        <v>1550</v>
      </c>
      <c r="D102" s="271"/>
      <c r="E102" s="271"/>
      <c r="F102" s="271"/>
      <c r="G102" s="271"/>
      <c r="H102" s="271"/>
      <c r="I102" s="271"/>
      <c r="J102" s="271"/>
      <c r="K102" s="272"/>
    </row>
    <row r="103" spans="2:11" s="1" customFormat="1" ht="17.25" customHeight="1">
      <c r="B103" s="270"/>
      <c r="C103" s="273" t="s">
        <v>1505</v>
      </c>
      <c r="D103" s="273"/>
      <c r="E103" s="273"/>
      <c r="F103" s="273" t="s">
        <v>1506</v>
      </c>
      <c r="G103" s="274"/>
      <c r="H103" s="273" t="s">
        <v>54</v>
      </c>
      <c r="I103" s="273" t="s">
        <v>57</v>
      </c>
      <c r="J103" s="273" t="s">
        <v>1507</v>
      </c>
      <c r="K103" s="272"/>
    </row>
    <row r="104" spans="2:11" s="1" customFormat="1" ht="17.25" customHeight="1">
      <c r="B104" s="270"/>
      <c r="C104" s="275" t="s">
        <v>1508</v>
      </c>
      <c r="D104" s="275"/>
      <c r="E104" s="275"/>
      <c r="F104" s="276" t="s">
        <v>1509</v>
      </c>
      <c r="G104" s="277"/>
      <c r="H104" s="275"/>
      <c r="I104" s="275"/>
      <c r="J104" s="275" t="s">
        <v>1510</v>
      </c>
      <c r="K104" s="272"/>
    </row>
    <row r="105" spans="2:11" s="1" customFormat="1" ht="5.25" customHeight="1">
      <c r="B105" s="270"/>
      <c r="C105" s="273"/>
      <c r="D105" s="273"/>
      <c r="E105" s="273"/>
      <c r="F105" s="273"/>
      <c r="G105" s="291"/>
      <c r="H105" s="273"/>
      <c r="I105" s="273"/>
      <c r="J105" s="273"/>
      <c r="K105" s="272"/>
    </row>
    <row r="106" spans="2:11" s="1" customFormat="1" ht="15" customHeight="1">
      <c r="B106" s="270"/>
      <c r="C106" s="258" t="s">
        <v>53</v>
      </c>
      <c r="D106" s="280"/>
      <c r="E106" s="280"/>
      <c r="F106" s="281" t="s">
        <v>1511</v>
      </c>
      <c r="G106" s="258"/>
      <c r="H106" s="258" t="s">
        <v>1551</v>
      </c>
      <c r="I106" s="258" t="s">
        <v>1513</v>
      </c>
      <c r="J106" s="258">
        <v>20</v>
      </c>
      <c r="K106" s="272"/>
    </row>
    <row r="107" spans="2:11" s="1" customFormat="1" ht="15" customHeight="1">
      <c r="B107" s="270"/>
      <c r="C107" s="258" t="s">
        <v>1514</v>
      </c>
      <c r="D107" s="258"/>
      <c r="E107" s="258"/>
      <c r="F107" s="281" t="s">
        <v>1511</v>
      </c>
      <c r="G107" s="258"/>
      <c r="H107" s="258" t="s">
        <v>1551</v>
      </c>
      <c r="I107" s="258" t="s">
        <v>1513</v>
      </c>
      <c r="J107" s="258">
        <v>120</v>
      </c>
      <c r="K107" s="272"/>
    </row>
    <row r="108" spans="2:11" s="1" customFormat="1" ht="15" customHeight="1">
      <c r="B108" s="283"/>
      <c r="C108" s="258" t="s">
        <v>1516</v>
      </c>
      <c r="D108" s="258"/>
      <c r="E108" s="258"/>
      <c r="F108" s="281" t="s">
        <v>1517</v>
      </c>
      <c r="G108" s="258"/>
      <c r="H108" s="258" t="s">
        <v>1551</v>
      </c>
      <c r="I108" s="258" t="s">
        <v>1513</v>
      </c>
      <c r="J108" s="258">
        <v>50</v>
      </c>
      <c r="K108" s="272"/>
    </row>
    <row r="109" spans="2:11" s="1" customFormat="1" ht="15" customHeight="1">
      <c r="B109" s="283"/>
      <c r="C109" s="258" t="s">
        <v>1519</v>
      </c>
      <c r="D109" s="258"/>
      <c r="E109" s="258"/>
      <c r="F109" s="281" t="s">
        <v>1511</v>
      </c>
      <c r="G109" s="258"/>
      <c r="H109" s="258" t="s">
        <v>1551</v>
      </c>
      <c r="I109" s="258" t="s">
        <v>1521</v>
      </c>
      <c r="J109" s="258"/>
      <c r="K109" s="272"/>
    </row>
    <row r="110" spans="2:11" s="1" customFormat="1" ht="15" customHeight="1">
      <c r="B110" s="283"/>
      <c r="C110" s="258" t="s">
        <v>1530</v>
      </c>
      <c r="D110" s="258"/>
      <c r="E110" s="258"/>
      <c r="F110" s="281" t="s">
        <v>1517</v>
      </c>
      <c r="G110" s="258"/>
      <c r="H110" s="258" t="s">
        <v>1551</v>
      </c>
      <c r="I110" s="258" t="s">
        <v>1513</v>
      </c>
      <c r="J110" s="258">
        <v>50</v>
      </c>
      <c r="K110" s="272"/>
    </row>
    <row r="111" spans="2:11" s="1" customFormat="1" ht="15" customHeight="1">
      <c r="B111" s="283"/>
      <c r="C111" s="258" t="s">
        <v>1538</v>
      </c>
      <c r="D111" s="258"/>
      <c r="E111" s="258"/>
      <c r="F111" s="281" t="s">
        <v>1517</v>
      </c>
      <c r="G111" s="258"/>
      <c r="H111" s="258" t="s">
        <v>1551</v>
      </c>
      <c r="I111" s="258" t="s">
        <v>1513</v>
      </c>
      <c r="J111" s="258">
        <v>50</v>
      </c>
      <c r="K111" s="272"/>
    </row>
    <row r="112" spans="2:11" s="1" customFormat="1" ht="15" customHeight="1">
      <c r="B112" s="283"/>
      <c r="C112" s="258" t="s">
        <v>1536</v>
      </c>
      <c r="D112" s="258"/>
      <c r="E112" s="258"/>
      <c r="F112" s="281" t="s">
        <v>1517</v>
      </c>
      <c r="G112" s="258"/>
      <c r="H112" s="258" t="s">
        <v>1551</v>
      </c>
      <c r="I112" s="258" t="s">
        <v>1513</v>
      </c>
      <c r="J112" s="258">
        <v>50</v>
      </c>
      <c r="K112" s="272"/>
    </row>
    <row r="113" spans="2:11" s="1" customFormat="1" ht="15" customHeight="1">
      <c r="B113" s="283"/>
      <c r="C113" s="258" t="s">
        <v>53</v>
      </c>
      <c r="D113" s="258"/>
      <c r="E113" s="258"/>
      <c r="F113" s="281" t="s">
        <v>1511</v>
      </c>
      <c r="G113" s="258"/>
      <c r="H113" s="258" t="s">
        <v>1552</v>
      </c>
      <c r="I113" s="258" t="s">
        <v>1513</v>
      </c>
      <c r="J113" s="258">
        <v>20</v>
      </c>
      <c r="K113" s="272"/>
    </row>
    <row r="114" spans="2:11" s="1" customFormat="1" ht="15" customHeight="1">
      <c r="B114" s="283"/>
      <c r="C114" s="258" t="s">
        <v>1553</v>
      </c>
      <c r="D114" s="258"/>
      <c r="E114" s="258"/>
      <c r="F114" s="281" t="s">
        <v>1511</v>
      </c>
      <c r="G114" s="258"/>
      <c r="H114" s="258" t="s">
        <v>1554</v>
      </c>
      <c r="I114" s="258" t="s">
        <v>1513</v>
      </c>
      <c r="J114" s="258">
        <v>120</v>
      </c>
      <c r="K114" s="272"/>
    </row>
    <row r="115" spans="2:11" s="1" customFormat="1" ht="15" customHeight="1">
      <c r="B115" s="283"/>
      <c r="C115" s="258" t="s">
        <v>38</v>
      </c>
      <c r="D115" s="258"/>
      <c r="E115" s="258"/>
      <c r="F115" s="281" t="s">
        <v>1511</v>
      </c>
      <c r="G115" s="258"/>
      <c r="H115" s="258" t="s">
        <v>1555</v>
      </c>
      <c r="I115" s="258" t="s">
        <v>1546</v>
      </c>
      <c r="J115" s="258"/>
      <c r="K115" s="272"/>
    </row>
    <row r="116" spans="2:11" s="1" customFormat="1" ht="15" customHeight="1">
      <c r="B116" s="283"/>
      <c r="C116" s="258" t="s">
        <v>48</v>
      </c>
      <c r="D116" s="258"/>
      <c r="E116" s="258"/>
      <c r="F116" s="281" t="s">
        <v>1511</v>
      </c>
      <c r="G116" s="258"/>
      <c r="H116" s="258" t="s">
        <v>1556</v>
      </c>
      <c r="I116" s="258" t="s">
        <v>1546</v>
      </c>
      <c r="J116" s="258"/>
      <c r="K116" s="272"/>
    </row>
    <row r="117" spans="2:11" s="1" customFormat="1" ht="15" customHeight="1">
      <c r="B117" s="283"/>
      <c r="C117" s="258" t="s">
        <v>57</v>
      </c>
      <c r="D117" s="258"/>
      <c r="E117" s="258"/>
      <c r="F117" s="281" t="s">
        <v>1511</v>
      </c>
      <c r="G117" s="258"/>
      <c r="H117" s="258" t="s">
        <v>1557</v>
      </c>
      <c r="I117" s="258" t="s">
        <v>1558</v>
      </c>
      <c r="J117" s="258"/>
      <c r="K117" s="272"/>
    </row>
    <row r="118" spans="2:11" s="1" customFormat="1" ht="15" customHeight="1">
      <c r="B118" s="286"/>
      <c r="C118" s="292"/>
      <c r="D118" s="292"/>
      <c r="E118" s="292"/>
      <c r="F118" s="292"/>
      <c r="G118" s="292"/>
      <c r="H118" s="292"/>
      <c r="I118" s="292"/>
      <c r="J118" s="292"/>
      <c r="K118" s="288"/>
    </row>
    <row r="119" spans="2:11" s="1" customFormat="1" ht="18.75" customHeight="1">
      <c r="B119" s="293"/>
      <c r="C119" s="294"/>
      <c r="D119" s="294"/>
      <c r="E119" s="294"/>
      <c r="F119" s="295"/>
      <c r="G119" s="294"/>
      <c r="H119" s="294"/>
      <c r="I119" s="294"/>
      <c r="J119" s="294"/>
      <c r="K119" s="293"/>
    </row>
    <row r="120" spans="2:11" s="1" customFormat="1" ht="18.75" customHeight="1">
      <c r="B120" s="266"/>
      <c r="C120" s="266"/>
      <c r="D120" s="266"/>
      <c r="E120" s="266"/>
      <c r="F120" s="266"/>
      <c r="G120" s="266"/>
      <c r="H120" s="266"/>
      <c r="I120" s="266"/>
      <c r="J120" s="266"/>
      <c r="K120" s="266"/>
    </row>
    <row r="121" spans="2:11" s="1" customFormat="1" ht="7.5" customHeight="1">
      <c r="B121" s="296"/>
      <c r="C121" s="297"/>
      <c r="D121" s="297"/>
      <c r="E121" s="297"/>
      <c r="F121" s="297"/>
      <c r="G121" s="297"/>
      <c r="H121" s="297"/>
      <c r="I121" s="297"/>
      <c r="J121" s="297"/>
      <c r="K121" s="298"/>
    </row>
    <row r="122" spans="2:11" s="1" customFormat="1" ht="45" customHeight="1">
      <c r="B122" s="299"/>
      <c r="C122" s="249" t="s">
        <v>1559</v>
      </c>
      <c r="D122" s="249"/>
      <c r="E122" s="249"/>
      <c r="F122" s="249"/>
      <c r="G122" s="249"/>
      <c r="H122" s="249"/>
      <c r="I122" s="249"/>
      <c r="J122" s="249"/>
      <c r="K122" s="300"/>
    </row>
    <row r="123" spans="2:11" s="1" customFormat="1" ht="17.25" customHeight="1">
      <c r="B123" s="301"/>
      <c r="C123" s="273" t="s">
        <v>1505</v>
      </c>
      <c r="D123" s="273"/>
      <c r="E123" s="273"/>
      <c r="F123" s="273" t="s">
        <v>1506</v>
      </c>
      <c r="G123" s="274"/>
      <c r="H123" s="273" t="s">
        <v>54</v>
      </c>
      <c r="I123" s="273" t="s">
        <v>57</v>
      </c>
      <c r="J123" s="273" t="s">
        <v>1507</v>
      </c>
      <c r="K123" s="302"/>
    </row>
    <row r="124" spans="2:11" s="1" customFormat="1" ht="17.25" customHeight="1">
      <c r="B124" s="301"/>
      <c r="C124" s="275" t="s">
        <v>1508</v>
      </c>
      <c r="D124" s="275"/>
      <c r="E124" s="275"/>
      <c r="F124" s="276" t="s">
        <v>1509</v>
      </c>
      <c r="G124" s="277"/>
      <c r="H124" s="275"/>
      <c r="I124" s="275"/>
      <c r="J124" s="275" t="s">
        <v>1510</v>
      </c>
      <c r="K124" s="302"/>
    </row>
    <row r="125" spans="2:11" s="1" customFormat="1" ht="5.25" customHeight="1">
      <c r="B125" s="303"/>
      <c r="C125" s="278"/>
      <c r="D125" s="278"/>
      <c r="E125" s="278"/>
      <c r="F125" s="278"/>
      <c r="G125" s="304"/>
      <c r="H125" s="278"/>
      <c r="I125" s="278"/>
      <c r="J125" s="278"/>
      <c r="K125" s="305"/>
    </row>
    <row r="126" spans="2:11" s="1" customFormat="1" ht="15" customHeight="1">
      <c r="B126" s="303"/>
      <c r="C126" s="258" t="s">
        <v>1514</v>
      </c>
      <c r="D126" s="280"/>
      <c r="E126" s="280"/>
      <c r="F126" s="281" t="s">
        <v>1511</v>
      </c>
      <c r="G126" s="258"/>
      <c r="H126" s="258" t="s">
        <v>1551</v>
      </c>
      <c r="I126" s="258" t="s">
        <v>1513</v>
      </c>
      <c r="J126" s="258">
        <v>120</v>
      </c>
      <c r="K126" s="306"/>
    </row>
    <row r="127" spans="2:11" s="1" customFormat="1" ht="15" customHeight="1">
      <c r="B127" s="303"/>
      <c r="C127" s="258" t="s">
        <v>1560</v>
      </c>
      <c r="D127" s="258"/>
      <c r="E127" s="258"/>
      <c r="F127" s="281" t="s">
        <v>1511</v>
      </c>
      <c r="G127" s="258"/>
      <c r="H127" s="258" t="s">
        <v>1561</v>
      </c>
      <c r="I127" s="258" t="s">
        <v>1513</v>
      </c>
      <c r="J127" s="258" t="s">
        <v>1562</v>
      </c>
      <c r="K127" s="306"/>
    </row>
    <row r="128" spans="2:11" s="1" customFormat="1" ht="15" customHeight="1">
      <c r="B128" s="303"/>
      <c r="C128" s="258" t="s">
        <v>1459</v>
      </c>
      <c r="D128" s="258"/>
      <c r="E128" s="258"/>
      <c r="F128" s="281" t="s">
        <v>1511</v>
      </c>
      <c r="G128" s="258"/>
      <c r="H128" s="258" t="s">
        <v>1563</v>
      </c>
      <c r="I128" s="258" t="s">
        <v>1513</v>
      </c>
      <c r="J128" s="258" t="s">
        <v>1562</v>
      </c>
      <c r="K128" s="306"/>
    </row>
    <row r="129" spans="2:11" s="1" customFormat="1" ht="15" customHeight="1">
      <c r="B129" s="303"/>
      <c r="C129" s="258" t="s">
        <v>1522</v>
      </c>
      <c r="D129" s="258"/>
      <c r="E129" s="258"/>
      <c r="F129" s="281" t="s">
        <v>1517</v>
      </c>
      <c r="G129" s="258"/>
      <c r="H129" s="258" t="s">
        <v>1523</v>
      </c>
      <c r="I129" s="258" t="s">
        <v>1513</v>
      </c>
      <c r="J129" s="258">
        <v>15</v>
      </c>
      <c r="K129" s="306"/>
    </row>
    <row r="130" spans="2:11" s="1" customFormat="1" ht="15" customHeight="1">
      <c r="B130" s="303"/>
      <c r="C130" s="284" t="s">
        <v>1524</v>
      </c>
      <c r="D130" s="284"/>
      <c r="E130" s="284"/>
      <c r="F130" s="285" t="s">
        <v>1517</v>
      </c>
      <c r="G130" s="284"/>
      <c r="H130" s="284" t="s">
        <v>1525</v>
      </c>
      <c r="I130" s="284" t="s">
        <v>1513</v>
      </c>
      <c r="J130" s="284">
        <v>15</v>
      </c>
      <c r="K130" s="306"/>
    </row>
    <row r="131" spans="2:11" s="1" customFormat="1" ht="15" customHeight="1">
      <c r="B131" s="303"/>
      <c r="C131" s="284" t="s">
        <v>1526</v>
      </c>
      <c r="D131" s="284"/>
      <c r="E131" s="284"/>
      <c r="F131" s="285" t="s">
        <v>1517</v>
      </c>
      <c r="G131" s="284"/>
      <c r="H131" s="284" t="s">
        <v>1527</v>
      </c>
      <c r="I131" s="284" t="s">
        <v>1513</v>
      </c>
      <c r="J131" s="284">
        <v>20</v>
      </c>
      <c r="K131" s="306"/>
    </row>
    <row r="132" spans="2:11" s="1" customFormat="1" ht="15" customHeight="1">
      <c r="B132" s="303"/>
      <c r="C132" s="284" t="s">
        <v>1528</v>
      </c>
      <c r="D132" s="284"/>
      <c r="E132" s="284"/>
      <c r="F132" s="285" t="s">
        <v>1517</v>
      </c>
      <c r="G132" s="284"/>
      <c r="H132" s="284" t="s">
        <v>1529</v>
      </c>
      <c r="I132" s="284" t="s">
        <v>1513</v>
      </c>
      <c r="J132" s="284">
        <v>20</v>
      </c>
      <c r="K132" s="306"/>
    </row>
    <row r="133" spans="2:11" s="1" customFormat="1" ht="15" customHeight="1">
      <c r="B133" s="303"/>
      <c r="C133" s="258" t="s">
        <v>1516</v>
      </c>
      <c r="D133" s="258"/>
      <c r="E133" s="258"/>
      <c r="F133" s="281" t="s">
        <v>1517</v>
      </c>
      <c r="G133" s="258"/>
      <c r="H133" s="258" t="s">
        <v>1551</v>
      </c>
      <c r="I133" s="258" t="s">
        <v>1513</v>
      </c>
      <c r="J133" s="258">
        <v>50</v>
      </c>
      <c r="K133" s="306"/>
    </row>
    <row r="134" spans="2:11" s="1" customFormat="1" ht="15" customHeight="1">
      <c r="B134" s="303"/>
      <c r="C134" s="258" t="s">
        <v>1530</v>
      </c>
      <c r="D134" s="258"/>
      <c r="E134" s="258"/>
      <c r="F134" s="281" t="s">
        <v>1517</v>
      </c>
      <c r="G134" s="258"/>
      <c r="H134" s="258" t="s">
        <v>1551</v>
      </c>
      <c r="I134" s="258" t="s">
        <v>1513</v>
      </c>
      <c r="J134" s="258">
        <v>50</v>
      </c>
      <c r="K134" s="306"/>
    </row>
    <row r="135" spans="2:11" s="1" customFormat="1" ht="15" customHeight="1">
      <c r="B135" s="303"/>
      <c r="C135" s="258" t="s">
        <v>1536</v>
      </c>
      <c r="D135" s="258"/>
      <c r="E135" s="258"/>
      <c r="F135" s="281" t="s">
        <v>1517</v>
      </c>
      <c r="G135" s="258"/>
      <c r="H135" s="258" t="s">
        <v>1551</v>
      </c>
      <c r="I135" s="258" t="s">
        <v>1513</v>
      </c>
      <c r="J135" s="258">
        <v>50</v>
      </c>
      <c r="K135" s="306"/>
    </row>
    <row r="136" spans="2:11" s="1" customFormat="1" ht="15" customHeight="1">
      <c r="B136" s="303"/>
      <c r="C136" s="258" t="s">
        <v>1538</v>
      </c>
      <c r="D136" s="258"/>
      <c r="E136" s="258"/>
      <c r="F136" s="281" t="s">
        <v>1517</v>
      </c>
      <c r="G136" s="258"/>
      <c r="H136" s="258" t="s">
        <v>1551</v>
      </c>
      <c r="I136" s="258" t="s">
        <v>1513</v>
      </c>
      <c r="J136" s="258">
        <v>50</v>
      </c>
      <c r="K136" s="306"/>
    </row>
    <row r="137" spans="2:11" s="1" customFormat="1" ht="15" customHeight="1">
      <c r="B137" s="303"/>
      <c r="C137" s="258" t="s">
        <v>1539</v>
      </c>
      <c r="D137" s="258"/>
      <c r="E137" s="258"/>
      <c r="F137" s="281" t="s">
        <v>1517</v>
      </c>
      <c r="G137" s="258"/>
      <c r="H137" s="258" t="s">
        <v>1564</v>
      </c>
      <c r="I137" s="258" t="s">
        <v>1513</v>
      </c>
      <c r="J137" s="258">
        <v>255</v>
      </c>
      <c r="K137" s="306"/>
    </row>
    <row r="138" spans="2:11" s="1" customFormat="1" ht="15" customHeight="1">
      <c r="B138" s="303"/>
      <c r="C138" s="258" t="s">
        <v>1541</v>
      </c>
      <c r="D138" s="258"/>
      <c r="E138" s="258"/>
      <c r="F138" s="281" t="s">
        <v>1511</v>
      </c>
      <c r="G138" s="258"/>
      <c r="H138" s="258" t="s">
        <v>1565</v>
      </c>
      <c r="I138" s="258" t="s">
        <v>1543</v>
      </c>
      <c r="J138" s="258"/>
      <c r="K138" s="306"/>
    </row>
    <row r="139" spans="2:11" s="1" customFormat="1" ht="15" customHeight="1">
      <c r="B139" s="303"/>
      <c r="C139" s="258" t="s">
        <v>1544</v>
      </c>
      <c r="D139" s="258"/>
      <c r="E139" s="258"/>
      <c r="F139" s="281" t="s">
        <v>1511</v>
      </c>
      <c r="G139" s="258"/>
      <c r="H139" s="258" t="s">
        <v>1566</v>
      </c>
      <c r="I139" s="258" t="s">
        <v>1546</v>
      </c>
      <c r="J139" s="258"/>
      <c r="K139" s="306"/>
    </row>
    <row r="140" spans="2:11" s="1" customFormat="1" ht="15" customHeight="1">
      <c r="B140" s="303"/>
      <c r="C140" s="258" t="s">
        <v>1547</v>
      </c>
      <c r="D140" s="258"/>
      <c r="E140" s="258"/>
      <c r="F140" s="281" t="s">
        <v>1511</v>
      </c>
      <c r="G140" s="258"/>
      <c r="H140" s="258" t="s">
        <v>1547</v>
      </c>
      <c r="I140" s="258" t="s">
        <v>1546</v>
      </c>
      <c r="J140" s="258"/>
      <c r="K140" s="306"/>
    </row>
    <row r="141" spans="2:11" s="1" customFormat="1" ht="15" customHeight="1">
      <c r="B141" s="303"/>
      <c r="C141" s="258" t="s">
        <v>38</v>
      </c>
      <c r="D141" s="258"/>
      <c r="E141" s="258"/>
      <c r="F141" s="281" t="s">
        <v>1511</v>
      </c>
      <c r="G141" s="258"/>
      <c r="H141" s="258" t="s">
        <v>1567</v>
      </c>
      <c r="I141" s="258" t="s">
        <v>1546</v>
      </c>
      <c r="J141" s="258"/>
      <c r="K141" s="306"/>
    </row>
    <row r="142" spans="2:11" s="1" customFormat="1" ht="15" customHeight="1">
      <c r="B142" s="303"/>
      <c r="C142" s="258" t="s">
        <v>1568</v>
      </c>
      <c r="D142" s="258"/>
      <c r="E142" s="258"/>
      <c r="F142" s="281" t="s">
        <v>1511</v>
      </c>
      <c r="G142" s="258"/>
      <c r="H142" s="258" t="s">
        <v>1569</v>
      </c>
      <c r="I142" s="258" t="s">
        <v>1546</v>
      </c>
      <c r="J142" s="258"/>
      <c r="K142" s="306"/>
    </row>
    <row r="143" spans="2:11" s="1" customFormat="1" ht="15" customHeight="1">
      <c r="B143" s="307"/>
      <c r="C143" s="308"/>
      <c r="D143" s="308"/>
      <c r="E143" s="308"/>
      <c r="F143" s="308"/>
      <c r="G143" s="308"/>
      <c r="H143" s="308"/>
      <c r="I143" s="308"/>
      <c r="J143" s="308"/>
      <c r="K143" s="309"/>
    </row>
    <row r="144" spans="2:11" s="1" customFormat="1" ht="18.75" customHeight="1">
      <c r="B144" s="294"/>
      <c r="C144" s="294"/>
      <c r="D144" s="294"/>
      <c r="E144" s="294"/>
      <c r="F144" s="295"/>
      <c r="G144" s="294"/>
      <c r="H144" s="294"/>
      <c r="I144" s="294"/>
      <c r="J144" s="294"/>
      <c r="K144" s="294"/>
    </row>
    <row r="145" spans="2:11" s="1" customFormat="1" ht="18.75" customHeight="1">
      <c r="B145" s="266"/>
      <c r="C145" s="266"/>
      <c r="D145" s="266"/>
      <c r="E145" s="266"/>
      <c r="F145" s="266"/>
      <c r="G145" s="266"/>
      <c r="H145" s="266"/>
      <c r="I145" s="266"/>
      <c r="J145" s="266"/>
      <c r="K145" s="266"/>
    </row>
    <row r="146" spans="2:11" s="1" customFormat="1" ht="7.5" customHeight="1">
      <c r="B146" s="267"/>
      <c r="C146" s="268"/>
      <c r="D146" s="268"/>
      <c r="E146" s="268"/>
      <c r="F146" s="268"/>
      <c r="G146" s="268"/>
      <c r="H146" s="268"/>
      <c r="I146" s="268"/>
      <c r="J146" s="268"/>
      <c r="K146" s="269"/>
    </row>
    <row r="147" spans="2:11" s="1" customFormat="1" ht="45" customHeight="1">
      <c r="B147" s="270"/>
      <c r="C147" s="271" t="s">
        <v>1570</v>
      </c>
      <c r="D147" s="271"/>
      <c r="E147" s="271"/>
      <c r="F147" s="271"/>
      <c r="G147" s="271"/>
      <c r="H147" s="271"/>
      <c r="I147" s="271"/>
      <c r="J147" s="271"/>
      <c r="K147" s="272"/>
    </row>
    <row r="148" spans="2:11" s="1" customFormat="1" ht="17.25" customHeight="1">
      <c r="B148" s="270"/>
      <c r="C148" s="273" t="s">
        <v>1505</v>
      </c>
      <c r="D148" s="273"/>
      <c r="E148" s="273"/>
      <c r="F148" s="273" t="s">
        <v>1506</v>
      </c>
      <c r="G148" s="274"/>
      <c r="H148" s="273" t="s">
        <v>54</v>
      </c>
      <c r="I148" s="273" t="s">
        <v>57</v>
      </c>
      <c r="J148" s="273" t="s">
        <v>1507</v>
      </c>
      <c r="K148" s="272"/>
    </row>
    <row r="149" spans="2:11" s="1" customFormat="1" ht="17.25" customHeight="1">
      <c r="B149" s="270"/>
      <c r="C149" s="275" t="s">
        <v>1508</v>
      </c>
      <c r="D149" s="275"/>
      <c r="E149" s="275"/>
      <c r="F149" s="276" t="s">
        <v>1509</v>
      </c>
      <c r="G149" s="277"/>
      <c r="H149" s="275"/>
      <c r="I149" s="275"/>
      <c r="J149" s="275" t="s">
        <v>1510</v>
      </c>
      <c r="K149" s="272"/>
    </row>
    <row r="150" spans="2:11" s="1" customFormat="1" ht="5.25" customHeight="1">
      <c r="B150" s="283"/>
      <c r="C150" s="278"/>
      <c r="D150" s="278"/>
      <c r="E150" s="278"/>
      <c r="F150" s="278"/>
      <c r="G150" s="279"/>
      <c r="H150" s="278"/>
      <c r="I150" s="278"/>
      <c r="J150" s="278"/>
      <c r="K150" s="306"/>
    </row>
    <row r="151" spans="2:11" s="1" customFormat="1" ht="15" customHeight="1">
      <c r="B151" s="283"/>
      <c r="C151" s="310" t="s">
        <v>1514</v>
      </c>
      <c r="D151" s="258"/>
      <c r="E151" s="258"/>
      <c r="F151" s="311" t="s">
        <v>1511</v>
      </c>
      <c r="G151" s="258"/>
      <c r="H151" s="310" t="s">
        <v>1551</v>
      </c>
      <c r="I151" s="310" t="s">
        <v>1513</v>
      </c>
      <c r="J151" s="310">
        <v>120</v>
      </c>
      <c r="K151" s="306"/>
    </row>
    <row r="152" spans="2:11" s="1" customFormat="1" ht="15" customHeight="1">
      <c r="B152" s="283"/>
      <c r="C152" s="310" t="s">
        <v>1560</v>
      </c>
      <c r="D152" s="258"/>
      <c r="E152" s="258"/>
      <c r="F152" s="311" t="s">
        <v>1511</v>
      </c>
      <c r="G152" s="258"/>
      <c r="H152" s="310" t="s">
        <v>1571</v>
      </c>
      <c r="I152" s="310" t="s">
        <v>1513</v>
      </c>
      <c r="J152" s="310" t="s">
        <v>1562</v>
      </c>
      <c r="K152" s="306"/>
    </row>
    <row r="153" spans="2:11" s="1" customFormat="1" ht="15" customHeight="1">
      <c r="B153" s="283"/>
      <c r="C153" s="310" t="s">
        <v>1459</v>
      </c>
      <c r="D153" s="258"/>
      <c r="E153" s="258"/>
      <c r="F153" s="311" t="s">
        <v>1511</v>
      </c>
      <c r="G153" s="258"/>
      <c r="H153" s="310" t="s">
        <v>1572</v>
      </c>
      <c r="I153" s="310" t="s">
        <v>1513</v>
      </c>
      <c r="J153" s="310" t="s">
        <v>1562</v>
      </c>
      <c r="K153" s="306"/>
    </row>
    <row r="154" spans="2:11" s="1" customFormat="1" ht="15" customHeight="1">
      <c r="B154" s="283"/>
      <c r="C154" s="310" t="s">
        <v>1516</v>
      </c>
      <c r="D154" s="258"/>
      <c r="E154" s="258"/>
      <c r="F154" s="311" t="s">
        <v>1517</v>
      </c>
      <c r="G154" s="258"/>
      <c r="H154" s="310" t="s">
        <v>1551</v>
      </c>
      <c r="I154" s="310" t="s">
        <v>1513</v>
      </c>
      <c r="J154" s="310">
        <v>50</v>
      </c>
      <c r="K154" s="306"/>
    </row>
    <row r="155" spans="2:11" s="1" customFormat="1" ht="15" customHeight="1">
      <c r="B155" s="283"/>
      <c r="C155" s="310" t="s">
        <v>1519</v>
      </c>
      <c r="D155" s="258"/>
      <c r="E155" s="258"/>
      <c r="F155" s="311" t="s">
        <v>1511</v>
      </c>
      <c r="G155" s="258"/>
      <c r="H155" s="310" t="s">
        <v>1551</v>
      </c>
      <c r="I155" s="310" t="s">
        <v>1521</v>
      </c>
      <c r="J155" s="310"/>
      <c r="K155" s="306"/>
    </row>
    <row r="156" spans="2:11" s="1" customFormat="1" ht="15" customHeight="1">
      <c r="B156" s="283"/>
      <c r="C156" s="310" t="s">
        <v>1530</v>
      </c>
      <c r="D156" s="258"/>
      <c r="E156" s="258"/>
      <c r="F156" s="311" t="s">
        <v>1517</v>
      </c>
      <c r="G156" s="258"/>
      <c r="H156" s="310" t="s">
        <v>1551</v>
      </c>
      <c r="I156" s="310" t="s">
        <v>1513</v>
      </c>
      <c r="J156" s="310">
        <v>50</v>
      </c>
      <c r="K156" s="306"/>
    </row>
    <row r="157" spans="2:11" s="1" customFormat="1" ht="15" customHeight="1">
      <c r="B157" s="283"/>
      <c r="C157" s="310" t="s">
        <v>1538</v>
      </c>
      <c r="D157" s="258"/>
      <c r="E157" s="258"/>
      <c r="F157" s="311" t="s">
        <v>1517</v>
      </c>
      <c r="G157" s="258"/>
      <c r="H157" s="310" t="s">
        <v>1551</v>
      </c>
      <c r="I157" s="310" t="s">
        <v>1513</v>
      </c>
      <c r="J157" s="310">
        <v>50</v>
      </c>
      <c r="K157" s="306"/>
    </row>
    <row r="158" spans="2:11" s="1" customFormat="1" ht="15" customHeight="1">
      <c r="B158" s="283"/>
      <c r="C158" s="310" t="s">
        <v>1536</v>
      </c>
      <c r="D158" s="258"/>
      <c r="E158" s="258"/>
      <c r="F158" s="311" t="s">
        <v>1517</v>
      </c>
      <c r="G158" s="258"/>
      <c r="H158" s="310" t="s">
        <v>1551</v>
      </c>
      <c r="I158" s="310" t="s">
        <v>1513</v>
      </c>
      <c r="J158" s="310">
        <v>50</v>
      </c>
      <c r="K158" s="306"/>
    </row>
    <row r="159" spans="2:11" s="1" customFormat="1" ht="15" customHeight="1">
      <c r="B159" s="283"/>
      <c r="C159" s="310" t="s">
        <v>98</v>
      </c>
      <c r="D159" s="258"/>
      <c r="E159" s="258"/>
      <c r="F159" s="311" t="s">
        <v>1511</v>
      </c>
      <c r="G159" s="258"/>
      <c r="H159" s="310" t="s">
        <v>1573</v>
      </c>
      <c r="I159" s="310" t="s">
        <v>1513</v>
      </c>
      <c r="J159" s="310" t="s">
        <v>1574</v>
      </c>
      <c r="K159" s="306"/>
    </row>
    <row r="160" spans="2:11" s="1" customFormat="1" ht="15" customHeight="1">
      <c r="B160" s="283"/>
      <c r="C160" s="310" t="s">
        <v>1575</v>
      </c>
      <c r="D160" s="258"/>
      <c r="E160" s="258"/>
      <c r="F160" s="311" t="s">
        <v>1511</v>
      </c>
      <c r="G160" s="258"/>
      <c r="H160" s="310" t="s">
        <v>1576</v>
      </c>
      <c r="I160" s="310" t="s">
        <v>1546</v>
      </c>
      <c r="J160" s="310"/>
      <c r="K160" s="306"/>
    </row>
    <row r="161" spans="2:11" s="1" customFormat="1" ht="15" customHeight="1">
      <c r="B161" s="312"/>
      <c r="C161" s="292"/>
      <c r="D161" s="292"/>
      <c r="E161" s="292"/>
      <c r="F161" s="292"/>
      <c r="G161" s="292"/>
      <c r="H161" s="292"/>
      <c r="I161" s="292"/>
      <c r="J161" s="292"/>
      <c r="K161" s="313"/>
    </row>
    <row r="162" spans="2:11" s="1" customFormat="1" ht="18.75" customHeight="1">
      <c r="B162" s="294"/>
      <c r="C162" s="304"/>
      <c r="D162" s="304"/>
      <c r="E162" s="304"/>
      <c r="F162" s="314"/>
      <c r="G162" s="304"/>
      <c r="H162" s="304"/>
      <c r="I162" s="304"/>
      <c r="J162" s="304"/>
      <c r="K162" s="294"/>
    </row>
    <row r="163" spans="2:11" s="1" customFormat="1" ht="18.75" customHeight="1">
      <c r="B163" s="266"/>
      <c r="C163" s="266"/>
      <c r="D163" s="266"/>
      <c r="E163" s="266"/>
      <c r="F163" s="266"/>
      <c r="G163" s="266"/>
      <c r="H163" s="266"/>
      <c r="I163" s="266"/>
      <c r="J163" s="266"/>
      <c r="K163" s="266"/>
    </row>
    <row r="164" spans="2:11" s="1" customFormat="1" ht="7.5" customHeight="1">
      <c r="B164" s="245"/>
      <c r="C164" s="246"/>
      <c r="D164" s="246"/>
      <c r="E164" s="246"/>
      <c r="F164" s="246"/>
      <c r="G164" s="246"/>
      <c r="H164" s="246"/>
      <c r="I164" s="246"/>
      <c r="J164" s="246"/>
      <c r="K164" s="247"/>
    </row>
    <row r="165" spans="2:11" s="1" customFormat="1" ht="45" customHeight="1">
      <c r="B165" s="248"/>
      <c r="C165" s="249" t="s">
        <v>1577</v>
      </c>
      <c r="D165" s="249"/>
      <c r="E165" s="249"/>
      <c r="F165" s="249"/>
      <c r="G165" s="249"/>
      <c r="H165" s="249"/>
      <c r="I165" s="249"/>
      <c r="J165" s="249"/>
      <c r="K165" s="250"/>
    </row>
    <row r="166" spans="2:11" s="1" customFormat="1" ht="17.25" customHeight="1">
      <c r="B166" s="248"/>
      <c r="C166" s="273" t="s">
        <v>1505</v>
      </c>
      <c r="D166" s="273"/>
      <c r="E166" s="273"/>
      <c r="F166" s="273" t="s">
        <v>1506</v>
      </c>
      <c r="G166" s="315"/>
      <c r="H166" s="316" t="s">
        <v>54</v>
      </c>
      <c r="I166" s="316" t="s">
        <v>57</v>
      </c>
      <c r="J166" s="273" t="s">
        <v>1507</v>
      </c>
      <c r="K166" s="250"/>
    </row>
    <row r="167" spans="2:11" s="1" customFormat="1" ht="17.25" customHeight="1">
      <c r="B167" s="251"/>
      <c r="C167" s="275" t="s">
        <v>1508</v>
      </c>
      <c r="D167" s="275"/>
      <c r="E167" s="275"/>
      <c r="F167" s="276" t="s">
        <v>1509</v>
      </c>
      <c r="G167" s="317"/>
      <c r="H167" s="318"/>
      <c r="I167" s="318"/>
      <c r="J167" s="275" t="s">
        <v>1510</v>
      </c>
      <c r="K167" s="253"/>
    </row>
    <row r="168" spans="2:11" s="1" customFormat="1" ht="5.25" customHeight="1">
      <c r="B168" s="283"/>
      <c r="C168" s="278"/>
      <c r="D168" s="278"/>
      <c r="E168" s="278"/>
      <c r="F168" s="278"/>
      <c r="G168" s="279"/>
      <c r="H168" s="278"/>
      <c r="I168" s="278"/>
      <c r="J168" s="278"/>
      <c r="K168" s="306"/>
    </row>
    <row r="169" spans="2:11" s="1" customFormat="1" ht="15" customHeight="1">
      <c r="B169" s="283"/>
      <c r="C169" s="258" t="s">
        <v>1514</v>
      </c>
      <c r="D169" s="258"/>
      <c r="E169" s="258"/>
      <c r="F169" s="281" t="s">
        <v>1511</v>
      </c>
      <c r="G169" s="258"/>
      <c r="H169" s="258" t="s">
        <v>1551</v>
      </c>
      <c r="I169" s="258" t="s">
        <v>1513</v>
      </c>
      <c r="J169" s="258">
        <v>120</v>
      </c>
      <c r="K169" s="306"/>
    </row>
    <row r="170" spans="2:11" s="1" customFormat="1" ht="15" customHeight="1">
      <c r="B170" s="283"/>
      <c r="C170" s="258" t="s">
        <v>1560</v>
      </c>
      <c r="D170" s="258"/>
      <c r="E170" s="258"/>
      <c r="F170" s="281" t="s">
        <v>1511</v>
      </c>
      <c r="G170" s="258"/>
      <c r="H170" s="258" t="s">
        <v>1561</v>
      </c>
      <c r="I170" s="258" t="s">
        <v>1513</v>
      </c>
      <c r="J170" s="258" t="s">
        <v>1562</v>
      </c>
      <c r="K170" s="306"/>
    </row>
    <row r="171" spans="2:11" s="1" customFormat="1" ht="15" customHeight="1">
      <c r="B171" s="283"/>
      <c r="C171" s="258" t="s">
        <v>1459</v>
      </c>
      <c r="D171" s="258"/>
      <c r="E171" s="258"/>
      <c r="F171" s="281" t="s">
        <v>1511</v>
      </c>
      <c r="G171" s="258"/>
      <c r="H171" s="258" t="s">
        <v>1578</v>
      </c>
      <c r="I171" s="258" t="s">
        <v>1513</v>
      </c>
      <c r="J171" s="258" t="s">
        <v>1562</v>
      </c>
      <c r="K171" s="306"/>
    </row>
    <row r="172" spans="2:11" s="1" customFormat="1" ht="15" customHeight="1">
      <c r="B172" s="283"/>
      <c r="C172" s="258" t="s">
        <v>1516</v>
      </c>
      <c r="D172" s="258"/>
      <c r="E172" s="258"/>
      <c r="F172" s="281" t="s">
        <v>1517</v>
      </c>
      <c r="G172" s="258"/>
      <c r="H172" s="258" t="s">
        <v>1578</v>
      </c>
      <c r="I172" s="258" t="s">
        <v>1513</v>
      </c>
      <c r="J172" s="258">
        <v>50</v>
      </c>
      <c r="K172" s="306"/>
    </row>
    <row r="173" spans="2:11" s="1" customFormat="1" ht="15" customHeight="1">
      <c r="B173" s="283"/>
      <c r="C173" s="258" t="s">
        <v>1519</v>
      </c>
      <c r="D173" s="258"/>
      <c r="E173" s="258"/>
      <c r="F173" s="281" t="s">
        <v>1511</v>
      </c>
      <c r="G173" s="258"/>
      <c r="H173" s="258" t="s">
        <v>1578</v>
      </c>
      <c r="I173" s="258" t="s">
        <v>1521</v>
      </c>
      <c r="J173" s="258"/>
      <c r="K173" s="306"/>
    </row>
    <row r="174" spans="2:11" s="1" customFormat="1" ht="15" customHeight="1">
      <c r="B174" s="283"/>
      <c r="C174" s="258" t="s">
        <v>1530</v>
      </c>
      <c r="D174" s="258"/>
      <c r="E174" s="258"/>
      <c r="F174" s="281" t="s">
        <v>1517</v>
      </c>
      <c r="G174" s="258"/>
      <c r="H174" s="258" t="s">
        <v>1578</v>
      </c>
      <c r="I174" s="258" t="s">
        <v>1513</v>
      </c>
      <c r="J174" s="258">
        <v>50</v>
      </c>
      <c r="K174" s="306"/>
    </row>
    <row r="175" spans="2:11" s="1" customFormat="1" ht="15" customHeight="1">
      <c r="B175" s="283"/>
      <c r="C175" s="258" t="s">
        <v>1538</v>
      </c>
      <c r="D175" s="258"/>
      <c r="E175" s="258"/>
      <c r="F175" s="281" t="s">
        <v>1517</v>
      </c>
      <c r="G175" s="258"/>
      <c r="H175" s="258" t="s">
        <v>1578</v>
      </c>
      <c r="I175" s="258" t="s">
        <v>1513</v>
      </c>
      <c r="J175" s="258">
        <v>50</v>
      </c>
      <c r="K175" s="306"/>
    </row>
    <row r="176" spans="2:11" s="1" customFormat="1" ht="15" customHeight="1">
      <c r="B176" s="283"/>
      <c r="C176" s="258" t="s">
        <v>1536</v>
      </c>
      <c r="D176" s="258"/>
      <c r="E176" s="258"/>
      <c r="F176" s="281" t="s">
        <v>1517</v>
      </c>
      <c r="G176" s="258"/>
      <c r="H176" s="258" t="s">
        <v>1578</v>
      </c>
      <c r="I176" s="258" t="s">
        <v>1513</v>
      </c>
      <c r="J176" s="258">
        <v>50</v>
      </c>
      <c r="K176" s="306"/>
    </row>
    <row r="177" spans="2:11" s="1" customFormat="1" ht="15" customHeight="1">
      <c r="B177" s="283"/>
      <c r="C177" s="258" t="s">
        <v>129</v>
      </c>
      <c r="D177" s="258"/>
      <c r="E177" s="258"/>
      <c r="F177" s="281" t="s">
        <v>1511</v>
      </c>
      <c r="G177" s="258"/>
      <c r="H177" s="258" t="s">
        <v>1579</v>
      </c>
      <c r="I177" s="258" t="s">
        <v>1580</v>
      </c>
      <c r="J177" s="258"/>
      <c r="K177" s="306"/>
    </row>
    <row r="178" spans="2:11" s="1" customFormat="1" ht="15" customHeight="1">
      <c r="B178" s="283"/>
      <c r="C178" s="258" t="s">
        <v>57</v>
      </c>
      <c r="D178" s="258"/>
      <c r="E178" s="258"/>
      <c r="F178" s="281" t="s">
        <v>1511</v>
      </c>
      <c r="G178" s="258"/>
      <c r="H178" s="258" t="s">
        <v>1581</v>
      </c>
      <c r="I178" s="258" t="s">
        <v>1582</v>
      </c>
      <c r="J178" s="258">
        <v>1</v>
      </c>
      <c r="K178" s="306"/>
    </row>
    <row r="179" spans="2:11" s="1" customFormat="1" ht="15" customHeight="1">
      <c r="B179" s="283"/>
      <c r="C179" s="258" t="s">
        <v>53</v>
      </c>
      <c r="D179" s="258"/>
      <c r="E179" s="258"/>
      <c r="F179" s="281" t="s">
        <v>1511</v>
      </c>
      <c r="G179" s="258"/>
      <c r="H179" s="258" t="s">
        <v>1583</v>
      </c>
      <c r="I179" s="258" t="s">
        <v>1513</v>
      </c>
      <c r="J179" s="258">
        <v>20</v>
      </c>
      <c r="K179" s="306"/>
    </row>
    <row r="180" spans="2:11" s="1" customFormat="1" ht="15" customHeight="1">
      <c r="B180" s="283"/>
      <c r="C180" s="258" t="s">
        <v>54</v>
      </c>
      <c r="D180" s="258"/>
      <c r="E180" s="258"/>
      <c r="F180" s="281" t="s">
        <v>1511</v>
      </c>
      <c r="G180" s="258"/>
      <c r="H180" s="258" t="s">
        <v>1584</v>
      </c>
      <c r="I180" s="258" t="s">
        <v>1513</v>
      </c>
      <c r="J180" s="258">
        <v>255</v>
      </c>
      <c r="K180" s="306"/>
    </row>
    <row r="181" spans="2:11" s="1" customFormat="1" ht="15" customHeight="1">
      <c r="B181" s="283"/>
      <c r="C181" s="258" t="s">
        <v>130</v>
      </c>
      <c r="D181" s="258"/>
      <c r="E181" s="258"/>
      <c r="F181" s="281" t="s">
        <v>1511</v>
      </c>
      <c r="G181" s="258"/>
      <c r="H181" s="258" t="s">
        <v>1475</v>
      </c>
      <c r="I181" s="258" t="s">
        <v>1513</v>
      </c>
      <c r="J181" s="258">
        <v>10</v>
      </c>
      <c r="K181" s="306"/>
    </row>
    <row r="182" spans="2:11" s="1" customFormat="1" ht="15" customHeight="1">
      <c r="B182" s="283"/>
      <c r="C182" s="258" t="s">
        <v>131</v>
      </c>
      <c r="D182" s="258"/>
      <c r="E182" s="258"/>
      <c r="F182" s="281" t="s">
        <v>1511</v>
      </c>
      <c r="G182" s="258"/>
      <c r="H182" s="258" t="s">
        <v>1585</v>
      </c>
      <c r="I182" s="258" t="s">
        <v>1546</v>
      </c>
      <c r="J182" s="258"/>
      <c r="K182" s="306"/>
    </row>
    <row r="183" spans="2:11" s="1" customFormat="1" ht="15" customHeight="1">
      <c r="B183" s="283"/>
      <c r="C183" s="258" t="s">
        <v>1586</v>
      </c>
      <c r="D183" s="258"/>
      <c r="E183" s="258"/>
      <c r="F183" s="281" t="s">
        <v>1511</v>
      </c>
      <c r="G183" s="258"/>
      <c r="H183" s="258" t="s">
        <v>1587</v>
      </c>
      <c r="I183" s="258" t="s">
        <v>1546</v>
      </c>
      <c r="J183" s="258"/>
      <c r="K183" s="306"/>
    </row>
    <row r="184" spans="2:11" s="1" customFormat="1" ht="15" customHeight="1">
      <c r="B184" s="283"/>
      <c r="C184" s="258" t="s">
        <v>1575</v>
      </c>
      <c r="D184" s="258"/>
      <c r="E184" s="258"/>
      <c r="F184" s="281" t="s">
        <v>1511</v>
      </c>
      <c r="G184" s="258"/>
      <c r="H184" s="258" t="s">
        <v>1588</v>
      </c>
      <c r="I184" s="258" t="s">
        <v>1546</v>
      </c>
      <c r="J184" s="258"/>
      <c r="K184" s="306"/>
    </row>
    <row r="185" spans="2:11" s="1" customFormat="1" ht="15" customHeight="1">
      <c r="B185" s="283"/>
      <c r="C185" s="258" t="s">
        <v>133</v>
      </c>
      <c r="D185" s="258"/>
      <c r="E185" s="258"/>
      <c r="F185" s="281" t="s">
        <v>1517</v>
      </c>
      <c r="G185" s="258"/>
      <c r="H185" s="258" t="s">
        <v>1589</v>
      </c>
      <c r="I185" s="258" t="s">
        <v>1513</v>
      </c>
      <c r="J185" s="258">
        <v>50</v>
      </c>
      <c r="K185" s="306"/>
    </row>
    <row r="186" spans="2:11" s="1" customFormat="1" ht="15" customHeight="1">
      <c r="B186" s="283"/>
      <c r="C186" s="258" t="s">
        <v>1590</v>
      </c>
      <c r="D186" s="258"/>
      <c r="E186" s="258"/>
      <c r="F186" s="281" t="s">
        <v>1517</v>
      </c>
      <c r="G186" s="258"/>
      <c r="H186" s="258" t="s">
        <v>1591</v>
      </c>
      <c r="I186" s="258" t="s">
        <v>1592</v>
      </c>
      <c r="J186" s="258"/>
      <c r="K186" s="306"/>
    </row>
    <row r="187" spans="2:11" s="1" customFormat="1" ht="15" customHeight="1">
      <c r="B187" s="283"/>
      <c r="C187" s="258" t="s">
        <v>1593</v>
      </c>
      <c r="D187" s="258"/>
      <c r="E187" s="258"/>
      <c r="F187" s="281" t="s">
        <v>1517</v>
      </c>
      <c r="G187" s="258"/>
      <c r="H187" s="258" t="s">
        <v>1594</v>
      </c>
      <c r="I187" s="258" t="s">
        <v>1592</v>
      </c>
      <c r="J187" s="258"/>
      <c r="K187" s="306"/>
    </row>
    <row r="188" spans="2:11" s="1" customFormat="1" ht="15" customHeight="1">
      <c r="B188" s="283"/>
      <c r="C188" s="258" t="s">
        <v>1595</v>
      </c>
      <c r="D188" s="258"/>
      <c r="E188" s="258"/>
      <c r="F188" s="281" t="s">
        <v>1517</v>
      </c>
      <c r="G188" s="258"/>
      <c r="H188" s="258" t="s">
        <v>1596</v>
      </c>
      <c r="I188" s="258" t="s">
        <v>1592</v>
      </c>
      <c r="J188" s="258"/>
      <c r="K188" s="306"/>
    </row>
    <row r="189" spans="2:11" s="1" customFormat="1" ht="15" customHeight="1">
      <c r="B189" s="283"/>
      <c r="C189" s="319" t="s">
        <v>1597</v>
      </c>
      <c r="D189" s="258"/>
      <c r="E189" s="258"/>
      <c r="F189" s="281" t="s">
        <v>1517</v>
      </c>
      <c r="G189" s="258"/>
      <c r="H189" s="258" t="s">
        <v>1598</v>
      </c>
      <c r="I189" s="258" t="s">
        <v>1599</v>
      </c>
      <c r="J189" s="320" t="s">
        <v>1600</v>
      </c>
      <c r="K189" s="306"/>
    </row>
    <row r="190" spans="2:11" s="1" customFormat="1" ht="15" customHeight="1">
      <c r="B190" s="283"/>
      <c r="C190" s="319" t="s">
        <v>42</v>
      </c>
      <c r="D190" s="258"/>
      <c r="E190" s="258"/>
      <c r="F190" s="281" t="s">
        <v>1511</v>
      </c>
      <c r="G190" s="258"/>
      <c r="H190" s="255" t="s">
        <v>1601</v>
      </c>
      <c r="I190" s="258" t="s">
        <v>1602</v>
      </c>
      <c r="J190" s="258"/>
      <c r="K190" s="306"/>
    </row>
    <row r="191" spans="2:11" s="1" customFormat="1" ht="15" customHeight="1">
      <c r="B191" s="283"/>
      <c r="C191" s="319" t="s">
        <v>1603</v>
      </c>
      <c r="D191" s="258"/>
      <c r="E191" s="258"/>
      <c r="F191" s="281" t="s">
        <v>1511</v>
      </c>
      <c r="G191" s="258"/>
      <c r="H191" s="258" t="s">
        <v>1604</v>
      </c>
      <c r="I191" s="258" t="s">
        <v>1546</v>
      </c>
      <c r="J191" s="258"/>
      <c r="K191" s="306"/>
    </row>
    <row r="192" spans="2:11" s="1" customFormat="1" ht="15" customHeight="1">
      <c r="B192" s="283"/>
      <c r="C192" s="319" t="s">
        <v>1605</v>
      </c>
      <c r="D192" s="258"/>
      <c r="E192" s="258"/>
      <c r="F192" s="281" t="s">
        <v>1511</v>
      </c>
      <c r="G192" s="258"/>
      <c r="H192" s="258" t="s">
        <v>1606</v>
      </c>
      <c r="I192" s="258" t="s">
        <v>1546</v>
      </c>
      <c r="J192" s="258"/>
      <c r="K192" s="306"/>
    </row>
    <row r="193" spans="2:11" s="1" customFormat="1" ht="15" customHeight="1">
      <c r="B193" s="283"/>
      <c r="C193" s="319" t="s">
        <v>1607</v>
      </c>
      <c r="D193" s="258"/>
      <c r="E193" s="258"/>
      <c r="F193" s="281" t="s">
        <v>1517</v>
      </c>
      <c r="G193" s="258"/>
      <c r="H193" s="258" t="s">
        <v>1608</v>
      </c>
      <c r="I193" s="258" t="s">
        <v>1546</v>
      </c>
      <c r="J193" s="258"/>
      <c r="K193" s="306"/>
    </row>
    <row r="194" spans="2:11" s="1" customFormat="1" ht="15" customHeight="1">
      <c r="B194" s="312"/>
      <c r="C194" s="321"/>
      <c r="D194" s="292"/>
      <c r="E194" s="292"/>
      <c r="F194" s="292"/>
      <c r="G194" s="292"/>
      <c r="H194" s="292"/>
      <c r="I194" s="292"/>
      <c r="J194" s="292"/>
      <c r="K194" s="313"/>
    </row>
    <row r="195" spans="2:11" s="1" customFormat="1" ht="18.75" customHeight="1">
      <c r="B195" s="294"/>
      <c r="C195" s="304"/>
      <c r="D195" s="304"/>
      <c r="E195" s="304"/>
      <c r="F195" s="314"/>
      <c r="G195" s="304"/>
      <c r="H195" s="304"/>
      <c r="I195" s="304"/>
      <c r="J195" s="304"/>
      <c r="K195" s="294"/>
    </row>
    <row r="196" spans="2:11" s="1" customFormat="1" ht="18.75" customHeight="1">
      <c r="B196" s="294"/>
      <c r="C196" s="304"/>
      <c r="D196" s="304"/>
      <c r="E196" s="304"/>
      <c r="F196" s="314"/>
      <c r="G196" s="304"/>
      <c r="H196" s="304"/>
      <c r="I196" s="304"/>
      <c r="J196" s="304"/>
      <c r="K196" s="294"/>
    </row>
    <row r="197" spans="2:11" s="1" customFormat="1" ht="18.75" customHeight="1">
      <c r="B197" s="266"/>
      <c r="C197" s="266"/>
      <c r="D197" s="266"/>
      <c r="E197" s="266"/>
      <c r="F197" s="266"/>
      <c r="G197" s="266"/>
      <c r="H197" s="266"/>
      <c r="I197" s="266"/>
      <c r="J197" s="266"/>
      <c r="K197" s="266"/>
    </row>
    <row r="198" spans="2:11" s="1" customFormat="1" ht="13.5">
      <c r="B198" s="245"/>
      <c r="C198" s="246"/>
      <c r="D198" s="246"/>
      <c r="E198" s="246"/>
      <c r="F198" s="246"/>
      <c r="G198" s="246"/>
      <c r="H198" s="246"/>
      <c r="I198" s="246"/>
      <c r="J198" s="246"/>
      <c r="K198" s="247"/>
    </row>
    <row r="199" spans="2:11" s="1" customFormat="1" ht="21">
      <c r="B199" s="248"/>
      <c r="C199" s="249" t="s">
        <v>1609</v>
      </c>
      <c r="D199" s="249"/>
      <c r="E199" s="249"/>
      <c r="F199" s="249"/>
      <c r="G199" s="249"/>
      <c r="H199" s="249"/>
      <c r="I199" s="249"/>
      <c r="J199" s="249"/>
      <c r="K199" s="250"/>
    </row>
    <row r="200" spans="2:11" s="1" customFormat="1" ht="25.5" customHeight="1">
      <c r="B200" s="248"/>
      <c r="C200" s="322" t="s">
        <v>1610</v>
      </c>
      <c r="D200" s="322"/>
      <c r="E200" s="322"/>
      <c r="F200" s="322" t="s">
        <v>1611</v>
      </c>
      <c r="G200" s="323"/>
      <c r="H200" s="322" t="s">
        <v>1612</v>
      </c>
      <c r="I200" s="322"/>
      <c r="J200" s="322"/>
      <c r="K200" s="250"/>
    </row>
    <row r="201" spans="2:11" s="1" customFormat="1" ht="5.25" customHeight="1">
      <c r="B201" s="283"/>
      <c r="C201" s="278"/>
      <c r="D201" s="278"/>
      <c r="E201" s="278"/>
      <c r="F201" s="278"/>
      <c r="G201" s="304"/>
      <c r="H201" s="278"/>
      <c r="I201" s="278"/>
      <c r="J201" s="278"/>
      <c r="K201" s="306"/>
    </row>
    <row r="202" spans="2:11" s="1" customFormat="1" ht="15" customHeight="1">
      <c r="B202" s="283"/>
      <c r="C202" s="258" t="s">
        <v>1602</v>
      </c>
      <c r="D202" s="258"/>
      <c r="E202" s="258"/>
      <c r="F202" s="281" t="s">
        <v>43</v>
      </c>
      <c r="G202" s="258"/>
      <c r="H202" s="258" t="s">
        <v>1613</v>
      </c>
      <c r="I202" s="258"/>
      <c r="J202" s="258"/>
      <c r="K202" s="306"/>
    </row>
    <row r="203" spans="2:11" s="1" customFormat="1" ht="15" customHeight="1">
      <c r="B203" s="283"/>
      <c r="C203" s="258"/>
      <c r="D203" s="258"/>
      <c r="E203" s="258"/>
      <c r="F203" s="281" t="s">
        <v>44</v>
      </c>
      <c r="G203" s="258"/>
      <c r="H203" s="258" t="s">
        <v>1614</v>
      </c>
      <c r="I203" s="258"/>
      <c r="J203" s="258"/>
      <c r="K203" s="306"/>
    </row>
    <row r="204" spans="2:11" s="1" customFormat="1" ht="15" customHeight="1">
      <c r="B204" s="283"/>
      <c r="C204" s="258"/>
      <c r="D204" s="258"/>
      <c r="E204" s="258"/>
      <c r="F204" s="281" t="s">
        <v>47</v>
      </c>
      <c r="G204" s="258"/>
      <c r="H204" s="258" t="s">
        <v>1615</v>
      </c>
      <c r="I204" s="258"/>
      <c r="J204" s="258"/>
      <c r="K204" s="306"/>
    </row>
    <row r="205" spans="2:11" s="1" customFormat="1" ht="15" customHeight="1">
      <c r="B205" s="283"/>
      <c r="C205" s="258"/>
      <c r="D205" s="258"/>
      <c r="E205" s="258"/>
      <c r="F205" s="281" t="s">
        <v>45</v>
      </c>
      <c r="G205" s="258"/>
      <c r="H205" s="258" t="s">
        <v>1616</v>
      </c>
      <c r="I205" s="258"/>
      <c r="J205" s="258"/>
      <c r="K205" s="306"/>
    </row>
    <row r="206" spans="2:11" s="1" customFormat="1" ht="15" customHeight="1">
      <c r="B206" s="283"/>
      <c r="C206" s="258"/>
      <c r="D206" s="258"/>
      <c r="E206" s="258"/>
      <c r="F206" s="281" t="s">
        <v>46</v>
      </c>
      <c r="G206" s="258"/>
      <c r="H206" s="258" t="s">
        <v>1617</v>
      </c>
      <c r="I206" s="258"/>
      <c r="J206" s="258"/>
      <c r="K206" s="306"/>
    </row>
    <row r="207" spans="2:11" s="1" customFormat="1" ht="15" customHeight="1">
      <c r="B207" s="283"/>
      <c r="C207" s="258"/>
      <c r="D207" s="258"/>
      <c r="E207" s="258"/>
      <c r="F207" s="281"/>
      <c r="G207" s="258"/>
      <c r="H207" s="258"/>
      <c r="I207" s="258"/>
      <c r="J207" s="258"/>
      <c r="K207" s="306"/>
    </row>
    <row r="208" spans="2:11" s="1" customFormat="1" ht="15" customHeight="1">
      <c r="B208" s="283"/>
      <c r="C208" s="258" t="s">
        <v>1558</v>
      </c>
      <c r="D208" s="258"/>
      <c r="E208" s="258"/>
      <c r="F208" s="281" t="s">
        <v>79</v>
      </c>
      <c r="G208" s="258"/>
      <c r="H208" s="258" t="s">
        <v>1618</v>
      </c>
      <c r="I208" s="258"/>
      <c r="J208" s="258"/>
      <c r="K208" s="306"/>
    </row>
    <row r="209" spans="2:11" s="1" customFormat="1" ht="15" customHeight="1">
      <c r="B209" s="283"/>
      <c r="C209" s="258"/>
      <c r="D209" s="258"/>
      <c r="E209" s="258"/>
      <c r="F209" s="281" t="s">
        <v>1453</v>
      </c>
      <c r="G209" s="258"/>
      <c r="H209" s="258" t="s">
        <v>1454</v>
      </c>
      <c r="I209" s="258"/>
      <c r="J209" s="258"/>
      <c r="K209" s="306"/>
    </row>
    <row r="210" spans="2:11" s="1" customFormat="1" ht="15" customHeight="1">
      <c r="B210" s="283"/>
      <c r="C210" s="258"/>
      <c r="D210" s="258"/>
      <c r="E210" s="258"/>
      <c r="F210" s="281" t="s">
        <v>1451</v>
      </c>
      <c r="G210" s="258"/>
      <c r="H210" s="258" t="s">
        <v>1619</v>
      </c>
      <c r="I210" s="258"/>
      <c r="J210" s="258"/>
      <c r="K210" s="306"/>
    </row>
    <row r="211" spans="2:11" s="1" customFormat="1" ht="15" customHeight="1">
      <c r="B211" s="324"/>
      <c r="C211" s="258"/>
      <c r="D211" s="258"/>
      <c r="E211" s="258"/>
      <c r="F211" s="281" t="s">
        <v>1455</v>
      </c>
      <c r="G211" s="319"/>
      <c r="H211" s="310" t="s">
        <v>1456</v>
      </c>
      <c r="I211" s="310"/>
      <c r="J211" s="310"/>
      <c r="K211" s="325"/>
    </row>
    <row r="212" spans="2:11" s="1" customFormat="1" ht="15" customHeight="1">
      <c r="B212" s="324"/>
      <c r="C212" s="258"/>
      <c r="D212" s="258"/>
      <c r="E212" s="258"/>
      <c r="F212" s="281" t="s">
        <v>1457</v>
      </c>
      <c r="G212" s="319"/>
      <c r="H212" s="310" t="s">
        <v>1620</v>
      </c>
      <c r="I212" s="310"/>
      <c r="J212" s="310"/>
      <c r="K212" s="325"/>
    </row>
    <row r="213" spans="2:11" s="1" customFormat="1" ht="15" customHeight="1">
      <c r="B213" s="324"/>
      <c r="C213" s="258"/>
      <c r="D213" s="258"/>
      <c r="E213" s="258"/>
      <c r="F213" s="281"/>
      <c r="G213" s="319"/>
      <c r="H213" s="310"/>
      <c r="I213" s="310"/>
      <c r="J213" s="310"/>
      <c r="K213" s="325"/>
    </row>
    <row r="214" spans="2:11" s="1" customFormat="1" ht="15" customHeight="1">
      <c r="B214" s="324"/>
      <c r="C214" s="258" t="s">
        <v>1582</v>
      </c>
      <c r="D214" s="258"/>
      <c r="E214" s="258"/>
      <c r="F214" s="281">
        <v>1</v>
      </c>
      <c r="G214" s="319"/>
      <c r="H214" s="310" t="s">
        <v>1621</v>
      </c>
      <c r="I214" s="310"/>
      <c r="J214" s="310"/>
      <c r="K214" s="325"/>
    </row>
    <row r="215" spans="2:11" s="1" customFormat="1" ht="15" customHeight="1">
      <c r="B215" s="324"/>
      <c r="C215" s="258"/>
      <c r="D215" s="258"/>
      <c r="E215" s="258"/>
      <c r="F215" s="281">
        <v>2</v>
      </c>
      <c r="G215" s="319"/>
      <c r="H215" s="310" t="s">
        <v>1622</v>
      </c>
      <c r="I215" s="310"/>
      <c r="J215" s="310"/>
      <c r="K215" s="325"/>
    </row>
    <row r="216" spans="2:11" s="1" customFormat="1" ht="15" customHeight="1">
      <c r="B216" s="324"/>
      <c r="C216" s="258"/>
      <c r="D216" s="258"/>
      <c r="E216" s="258"/>
      <c r="F216" s="281">
        <v>3</v>
      </c>
      <c r="G216" s="319"/>
      <c r="H216" s="310" t="s">
        <v>1623</v>
      </c>
      <c r="I216" s="310"/>
      <c r="J216" s="310"/>
      <c r="K216" s="325"/>
    </row>
    <row r="217" spans="2:11" s="1" customFormat="1" ht="15" customHeight="1">
      <c r="B217" s="324"/>
      <c r="C217" s="258"/>
      <c r="D217" s="258"/>
      <c r="E217" s="258"/>
      <c r="F217" s="281">
        <v>4</v>
      </c>
      <c r="G217" s="319"/>
      <c r="H217" s="310" t="s">
        <v>1624</v>
      </c>
      <c r="I217" s="310"/>
      <c r="J217" s="310"/>
      <c r="K217" s="325"/>
    </row>
    <row r="218" spans="2:11" s="1" customFormat="1" ht="12.75" customHeight="1">
      <c r="B218" s="326"/>
      <c r="C218" s="327"/>
      <c r="D218" s="327"/>
      <c r="E218" s="327"/>
      <c r="F218" s="327"/>
      <c r="G218" s="327"/>
      <c r="H218" s="327"/>
      <c r="I218" s="327"/>
      <c r="J218" s="327"/>
      <c r="K218" s="32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KASPERPC\Kasper</dc:creator>
  <cp:keywords/>
  <dc:description/>
  <cp:lastModifiedBy>KASPERPC\Kasper</cp:lastModifiedBy>
  <dcterms:created xsi:type="dcterms:W3CDTF">2022-06-06T15:14:48Z</dcterms:created>
  <dcterms:modified xsi:type="dcterms:W3CDTF">2022-06-06T15:14:52Z</dcterms:modified>
  <cp:category/>
  <cp:version/>
  <cp:contentType/>
  <cp:contentStatus/>
</cp:coreProperties>
</file>