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85" windowWidth="23655" windowHeight="10935" activeTab="0"/>
  </bookViews>
  <sheets>
    <sheet name="Rekapitulace stavby" sheetId="1" r:id="rId1"/>
    <sheet name="SO 101 - KOMUNIKACE" sheetId="2" r:id="rId2"/>
    <sheet name="SO 102 - PROPUSTEK v km 0..." sheetId="3" r:id="rId3"/>
    <sheet name="SO 801 - TERÉNNÍ A SADOVÉ..." sheetId="4" r:id="rId4"/>
    <sheet name="SO 101 - KOMUNIKACE_01" sheetId="5" r:id="rId5"/>
    <sheet name="SO 201 -  Lávka přes Labe" sheetId="6" r:id="rId6"/>
    <sheet name="SO 801 - TERÉNNÍ A SADOVÉ..._01" sheetId="7" r:id="rId7"/>
    <sheet name="neuznatelné - VRN - VEDLE..." sheetId="8" r:id="rId8"/>
    <sheet name="SO 101 - KOMUNIKACE_02" sheetId="9" r:id="rId9"/>
    <sheet name="SO 103 - PROPUSTEK v km 0..." sheetId="10" r:id="rId10"/>
    <sheet name="SO 104 - PROPUSTEK v km 1..." sheetId="11" r:id="rId11"/>
    <sheet name="SO 201 -  Lávka přes Labe_01" sheetId="12" r:id="rId12"/>
    <sheet name="SO 801 - TERÉNNÍ A SADOVÉ..._02" sheetId="13" r:id="rId13"/>
    <sheet name="Uznatelné - VRN - VEDLEJŠ..." sheetId="14" r:id="rId14"/>
    <sheet name="Seznam figur" sheetId="15" r:id="rId15"/>
  </sheets>
  <definedNames>
    <definedName name="_xlnm._FilterDatabase" localSheetId="7" hidden="1">'neuznatelné - VRN - VEDLE...'!$C$120:$K$138</definedName>
    <definedName name="_xlnm._FilterDatabase" localSheetId="1" hidden="1">'SO 101 - KOMUNIKACE'!$C$125:$K$191</definedName>
    <definedName name="_xlnm._FilterDatabase" localSheetId="4" hidden="1">'SO 101 - KOMUNIKACE_01'!$C$125:$K$172</definedName>
    <definedName name="_xlnm._FilterDatabase" localSheetId="8" hidden="1">'SO 101 - KOMUNIKACE_02'!$C$127:$K$208</definedName>
    <definedName name="_xlnm._FilterDatabase" localSheetId="2" hidden="1">'SO 102 - PROPUSTEK v km 0...'!$C$128:$K$199</definedName>
    <definedName name="_xlnm._FilterDatabase" localSheetId="9" hidden="1">'SO 103 - PROPUSTEK v km 0...'!$C$127:$K$189</definedName>
    <definedName name="_xlnm._FilterDatabase" localSheetId="10" hidden="1">'SO 104 - PROPUSTEK v km 1...'!$C$125:$K$157</definedName>
    <definedName name="_xlnm._FilterDatabase" localSheetId="5" hidden="1">'SO 201 -  Lávka přes Labe'!$C$120:$K$155</definedName>
    <definedName name="_xlnm._FilterDatabase" localSheetId="11" hidden="1">'SO 201 -  Lávka přes Labe_01'!$C$126:$K$385</definedName>
    <definedName name="_xlnm._FilterDatabase" localSheetId="3" hidden="1">'SO 801 - TERÉNNÍ A SADOVÉ...'!$C$121:$K$149</definedName>
    <definedName name="_xlnm._FilterDatabase" localSheetId="6" hidden="1">'SO 801 - TERÉNNÍ A SADOVÉ..._01'!$C$121:$K$134</definedName>
    <definedName name="_xlnm._FilterDatabase" localSheetId="12" hidden="1">'SO 801 - TERÉNNÍ A SADOVÉ..._02'!$C$121:$K$148</definedName>
    <definedName name="_xlnm._FilterDatabase" localSheetId="13" hidden="1">'Uznatelné - VRN - VEDLEJŠ...'!$C$119:$K$128</definedName>
    <definedName name="_xlnm.Print_Area" localSheetId="7">'neuznatelné - VRN - VEDLE...'!$C$82:$J$102,'neuznatelné - VRN - VEDLE...'!$C$108:$J$138</definedName>
    <definedName name="_xlnm.Print_Area" localSheetId="0">'Rekapitulace stavby'!$D$4:$AO$76,'Rekapitulace stavby'!$C$82:$AQ$111</definedName>
    <definedName name="_xlnm.Print_Area" localSheetId="14">'Seznam figur'!$C$4:$G$548</definedName>
    <definedName name="_xlnm.Print_Area" localSheetId="1">'SO 101 - KOMUNIKACE'!$C$82:$J$105,'SO 101 - KOMUNIKACE'!$C$111:$J$191</definedName>
    <definedName name="_xlnm.Print_Area" localSheetId="4">'SO 101 - KOMUNIKACE_01'!$C$82:$J$105,'SO 101 - KOMUNIKACE_01'!$C$111:$J$172</definedName>
    <definedName name="_xlnm.Print_Area" localSheetId="8">'SO 101 - KOMUNIKACE_02'!$C$82:$J$107,'SO 101 - KOMUNIKACE_02'!$C$113:$J$208</definedName>
    <definedName name="_xlnm.Print_Area" localSheetId="2">'SO 102 - PROPUSTEK v km 0...'!$C$82:$J$108,'SO 102 - PROPUSTEK v km 0...'!$C$114:$J$199</definedName>
    <definedName name="_xlnm.Print_Area" localSheetId="9">'SO 103 - PROPUSTEK v km 0...'!$C$82:$J$107,'SO 103 - PROPUSTEK v km 0...'!$C$113:$J$189</definedName>
    <definedName name="_xlnm.Print_Area" localSheetId="10">'SO 104 - PROPUSTEK v km 1...'!$C$82:$J$105,'SO 104 - PROPUSTEK v km 1...'!$C$111:$J$157</definedName>
    <definedName name="_xlnm.Print_Area" localSheetId="5">'SO 201 -  Lávka přes Labe'!$C$82:$J$100,'SO 201 -  Lávka přes Labe'!$C$106:$J$155</definedName>
    <definedName name="_xlnm.Print_Area" localSheetId="11">'SO 201 -  Lávka přes Labe_01'!$C$82:$J$106,'SO 201 -  Lávka přes Labe_01'!$C$112:$J$385</definedName>
    <definedName name="_xlnm.Print_Area" localSheetId="3">'SO 801 - TERÉNNÍ A SADOVÉ...'!$C$82:$J$101,'SO 801 - TERÉNNÍ A SADOVÉ...'!$C$107:$J$149</definedName>
    <definedName name="_xlnm.Print_Area" localSheetId="6">'SO 801 - TERÉNNÍ A SADOVÉ..._01'!$C$82:$J$101,'SO 801 - TERÉNNÍ A SADOVÉ..._01'!$C$107:$J$134</definedName>
    <definedName name="_xlnm.Print_Area" localSheetId="12">'SO 801 - TERÉNNÍ A SADOVÉ..._02'!$C$82:$J$101,'SO 801 - TERÉNNÍ A SADOVÉ..._02'!$C$107:$J$148</definedName>
    <definedName name="_xlnm.Print_Area" localSheetId="13">'Uznatelné - VRN - VEDLEJŠ...'!$C$82:$J$101,'Uznatelné - VRN - VEDLEJŠ...'!$C$107:$J$128</definedName>
    <definedName name="_xlnm.Print_Titles" localSheetId="0">'Rekapitulace stavby'!$92:$92</definedName>
    <definedName name="_xlnm.Print_Titles" localSheetId="1">'SO 101 - KOMUNIKACE'!$125:$125</definedName>
    <definedName name="_xlnm.Print_Titles" localSheetId="2">'SO 102 - PROPUSTEK v km 0...'!$128:$128</definedName>
    <definedName name="_xlnm.Print_Titles" localSheetId="3">'SO 801 - TERÉNNÍ A SADOVÉ...'!$121:$121</definedName>
    <definedName name="_xlnm.Print_Titles" localSheetId="4">'SO 101 - KOMUNIKACE_01'!$125:$125</definedName>
    <definedName name="_xlnm.Print_Titles" localSheetId="5">'SO 201 -  Lávka přes Labe'!$120:$120</definedName>
    <definedName name="_xlnm.Print_Titles" localSheetId="6">'SO 801 - TERÉNNÍ A SADOVÉ..._01'!$121:$121</definedName>
    <definedName name="_xlnm.Print_Titles" localSheetId="7">'neuznatelné - VRN - VEDLE...'!$120:$120</definedName>
    <definedName name="_xlnm.Print_Titles" localSheetId="8">'SO 101 - KOMUNIKACE_02'!$127:$127</definedName>
    <definedName name="_xlnm.Print_Titles" localSheetId="9">'SO 103 - PROPUSTEK v km 0...'!$127:$127</definedName>
    <definedName name="_xlnm.Print_Titles" localSheetId="10">'SO 104 - PROPUSTEK v km 1...'!$125:$125</definedName>
    <definedName name="_xlnm.Print_Titles" localSheetId="11">'SO 201 -  Lávka přes Labe_01'!$126:$126</definedName>
    <definedName name="_xlnm.Print_Titles" localSheetId="12">'SO 801 - TERÉNNÍ A SADOVÉ..._02'!$121:$121</definedName>
    <definedName name="_xlnm.Print_Titles" localSheetId="13">'Uznatelné - VRN - VEDLEJŠ...'!$119:$119</definedName>
    <definedName name="_xlnm.Print_Titles" localSheetId="14">'Seznam figur'!$9:$9</definedName>
  </definedNames>
  <calcPr calcId="145621"/>
</workbook>
</file>

<file path=xl/sharedStrings.xml><?xml version="1.0" encoding="utf-8"?>
<sst xmlns="http://schemas.openxmlformats.org/spreadsheetml/2006/main" count="11422" uniqueCount="1375">
  <si>
    <t>Export Komplet</t>
  </si>
  <si>
    <t/>
  </si>
  <si>
    <t>2.0</t>
  </si>
  <si>
    <t>ZAMOK</t>
  </si>
  <si>
    <t>False</t>
  </si>
  <si>
    <t>{e5a19605-88a8-45ae-909f-a1268070424a}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</si>
  <si>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</si>
  <si>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</si>
  <si>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</si>
  <si>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</si>
  <si>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</si>
  <si>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</si>
  <si>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</si>
  <si>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</si>
  <si>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2015s30</t>
  </si>
  <si>
    <t>Stavba:</t>
  </si>
  <si>
    <t>LABSKÁ STEZKA (Cyklotrasa č. 2) v úseku STANOVICE - ŽIREČ</t>
  </si>
  <si>
    <t>KSO:</t>
  </si>
  <si>
    <t>CC-CZ:</t>
  </si>
  <si>
    <t>Místo:</t>
  </si>
  <si>
    <t xml:space="preserve"> </t>
  </si>
  <si>
    <t>Datum:</t>
  </si>
  <si>
    <t>3. 12. 2021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</si>
  <si>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</si>
  <si>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</si>
  <si>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</si>
  <si>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</si>
  <si>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</si>
  <si>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</si>
  <si>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</si>
  <si>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</si>
  <si>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</si>
  <si>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</si>
  <si>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</si>
  <si>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</si>
  <si>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</si>
  <si>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</si>
  <si>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</si>
  <si>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</si>
  <si>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</si>
  <si>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</si>
  <si>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</si>
  <si>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</si>
  <si>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</si>
  <si>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</si>
  <si>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</si>
  <si>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</si>
  <si>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</si>
  <si>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</si>
  <si>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</si>
  <si>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</si>
  <si>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</si>
  <si>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</si>
  <si>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</si>
  <si>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</si>
  <si>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</si>
  <si>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</si>
  <si>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</si>
  <si>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</si>
  <si>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</si>
  <si>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</si>
  <si>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</si>
  <si>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</si>
  <si>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</si>
  <si>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</si>
  <si>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</si>
  <si>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</si>
  <si>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</si>
  <si>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</si>
  <si>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</si>
  <si>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</si>
  <si>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</si>
  <si>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</si>
  <si>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</si>
  <si>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</si>
  <si>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</si>
  <si>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Neuznatelné - K</t>
  </si>
  <si>
    <t xml:space="preserve"> Novostavba zpevněné účelové komunikace</t>
  </si>
  <si>
    <t>STA</t>
  </si>
  <si>
    <t>1</t>
  </si>
  <si>
    <t>{c26143a1-d8b2-4c03-bc9d-e476a68e90cb}</t>
  </si>
  <si>
    <t>2</t>
  </si>
  <si>
    <t>/</t>
  </si>
  <si>
    <t>SO 101</t>
  </si>
  <si>
    <t>KOMUNIKACE</t>
  </si>
  <si>
    <t>Soupis</t>
  </si>
  <si>
    <t>{d3783164-ebe4-4ff8-9bea-305d636b50b7}</t>
  </si>
  <si>
    <t>SO 102</t>
  </si>
  <si>
    <t>PROPUSTEK v km 0,802</t>
  </si>
  <si>
    <t>{eac67963-b713-4088-81a3-94db706b529e}</t>
  </si>
  <si>
    <t>SO 801</t>
  </si>
  <si>
    <t>TERÉNNÍ A SADOVÉ ÚPRAVY</t>
  </si>
  <si>
    <t>{7ae0362a-afd2-4041-b6db-40745c7c833b}</t>
  </si>
  <si>
    <t>Neuznatelné - S</t>
  </si>
  <si>
    <t>Sdružená stezka pro pěší a cyklisty</t>
  </si>
  <si>
    <t>{e4a447a5-41b0-4994-9610-39ba46fa03f5}</t>
  </si>
  <si>
    <t>{5564313a-5587-4b2e-84df-c602adad607d}</t>
  </si>
  <si>
    <t>SO 201</t>
  </si>
  <si>
    <t xml:space="preserve"> Lávka přes Labe</t>
  </si>
  <si>
    <t>{8740c5c6-71b4-4d36-9034-c5f32f94425f}</t>
  </si>
  <si>
    <t>{464f60e5-d644-4fa1-8c1b-6e550d69a774}</t>
  </si>
  <si>
    <t>neuznatelné - VRN</t>
  </si>
  <si>
    <t>VEDLEJŠÍ ROZPOČTOVÉ NÁKLADY</t>
  </si>
  <si>
    <t>{8a9fa998-0075-4ee3-837b-b6e5af1d53d8}</t>
  </si>
  <si>
    <t>Uznatelné - S</t>
  </si>
  <si>
    <t>{c79b0c77-a5c4-42cb-ad11-e011ed589443}</t>
  </si>
  <si>
    <t>{70419f70-fe97-48a7-ac16-167c45600abc}</t>
  </si>
  <si>
    <t>SO 103</t>
  </si>
  <si>
    <t>PROPUSTEK v km 0,933</t>
  </si>
  <si>
    <t>{0c131584-bf85-40bd-a69a-614a6ca56412}</t>
  </si>
  <si>
    <t>SO 104</t>
  </si>
  <si>
    <t>PROPUSTEK v km 1,794</t>
  </si>
  <si>
    <t>{7ba33f95-3eb2-441b-a94c-5546e7f2df07}</t>
  </si>
  <si>
    <t>{f7c09c1d-6255-481a-a1fb-03abd1d2c204}</t>
  </si>
  <si>
    <t>{b2daf464-d034-4719-953c-ae66a572c55e}</t>
  </si>
  <si>
    <t>Uznatelné - VRN</t>
  </si>
  <si>
    <t>{bdbb40e5-dbf7-406c-91bb-d4b34f0fa2e7}</t>
  </si>
  <si>
    <t>KRYCÍ LIST SOUPISU PRACÍ</t>
  </si>
  <si>
    <t>Objekt:</t>
  </si>
  <si>
    <t>Neuznatelné - K -  Novostavba zpevněné účelové komunikace</t>
  </si>
  <si>
    <t>Soupis:</t>
  </si>
  <si>
    <t>SO 101 - KOMUNIKACE</t>
  </si>
  <si>
    <t>Výměry pro výkazy výměr z příloh PD: 30s15-5-D-100-01 až 04.2 Technická zpráva, Situace stavby - 1.část, Podélný profil, Vzorové příčné řezy, Příčné řezy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</si>
  <si>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</si>
  <si>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</si>
  <si>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</si>
  <si>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</si>
  <si>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</si>
  <si>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</si>
  <si>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</si>
  <si>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</si>
  <si>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5-1 - Konstrukce A - stezka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</si>
  <si>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</si>
  <si>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</si>
  <si>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</si>
  <si>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</si>
  <si>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</si>
  <si>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</si>
  <si>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</si>
  <si>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</si>
  <si>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</si>
  <si>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</si>
  <si>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</si>
  <si>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</si>
  <si>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</si>
  <si>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</si>
  <si>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</si>
  <si>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</si>
  <si>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</si>
  <si>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</si>
  <si>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</si>
  <si>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</si>
  <si>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121101103</t>
  </si>
  <si>
    <t>Sejmutí ornice s přemístěním na vzdálenost do 250 m</t>
  </si>
  <si>
    <t>m3</t>
  </si>
  <si>
    <t>4</t>
  </si>
  <si>
    <t>1595066819</t>
  </si>
  <si>
    <t>VV</t>
  </si>
  <si>
    <t>(600-280)"km"*3,5*0,25</t>
  </si>
  <si>
    <t>162351103</t>
  </si>
  <si>
    <t>Vodorovné přemístění přes 50 do 500 m výkopku/sypaniny z horniny třídy těžitelnosti I skupiny 1 až 3</t>
  </si>
  <si>
    <t>-1994079131</t>
  </si>
  <si>
    <t>3</t>
  </si>
  <si>
    <t>122202202</t>
  </si>
  <si>
    <t>Odkopávky a prokopávky nezapažené pro silnice objemu do 1000 m3 v hornině tř. 3</t>
  </si>
  <si>
    <t>1727991737</t>
  </si>
  <si>
    <t>(815-600)"km"*3,5*0,35+(600-270)"km"*3,5*0,15</t>
  </si>
  <si>
    <t>162701105</t>
  </si>
  <si>
    <t>Vodorovné přemístění do 10000 m výkopku/sypaniny z horniny tř. 1 až 4</t>
  </si>
  <si>
    <t>-1612110436</t>
  </si>
  <si>
    <t>" z položky kód 12202202" 436,625</t>
  </si>
  <si>
    <t>5</t>
  </si>
  <si>
    <t>171201201</t>
  </si>
  <si>
    <t>Uložení sypaniny na skládky</t>
  </si>
  <si>
    <t>-925932265</t>
  </si>
  <si>
    <t>6</t>
  </si>
  <si>
    <t>171201211</t>
  </si>
  <si>
    <t>Poplatek za uložení stavebního odpadu - zeminy a kameniva na skládce</t>
  </si>
  <si>
    <t>t</t>
  </si>
  <si>
    <t>-514295768</t>
  </si>
  <si>
    <t>436,625*1,9 'Přepočtené koeficientem množství</t>
  </si>
  <si>
    <t>7</t>
  </si>
  <si>
    <t>174151101</t>
  </si>
  <si>
    <t>Zásyp jam, šachet rýh nebo kolem objektů sypaninou se zhutněním</t>
  </si>
  <si>
    <t>317651982</t>
  </si>
  <si>
    <t>0,25*560*2</t>
  </si>
  <si>
    <t>8</t>
  </si>
  <si>
    <t>M</t>
  </si>
  <si>
    <t>5834392-2</t>
  </si>
  <si>
    <t>materiál vhodný do zásypů - dle ČSN 73 6133</t>
  </si>
  <si>
    <t>1963166668</t>
  </si>
  <si>
    <t>280*1,9</t>
  </si>
  <si>
    <t>9</t>
  </si>
  <si>
    <t>181102302</t>
  </si>
  <si>
    <t>Úprava pláně v zářezech se zhutněním</t>
  </si>
  <si>
    <t>m2</t>
  </si>
  <si>
    <t>-514536281</t>
  </si>
  <si>
    <t>1680*1,08+21,6</t>
  </si>
  <si>
    <t>Komunikace pozemní</t>
  </si>
  <si>
    <t>10</t>
  </si>
  <si>
    <t>561081121</t>
  </si>
  <si>
    <t>Zřízení podkladu ze zeminy upravené vápnem, cementem, směsnými pojivy tl 500 mm plochy do 5000 m2</t>
  </si>
  <si>
    <t>1372867569</t>
  </si>
  <si>
    <t>(600-270)"km"*3,5</t>
  </si>
  <si>
    <t>11</t>
  </si>
  <si>
    <t>58521113</t>
  </si>
  <si>
    <t>cement portlandský 52,5 MPa, pro nízké teploty</t>
  </si>
  <si>
    <t>1848975645</t>
  </si>
  <si>
    <t>1155*0,5*1,75*0,06</t>
  </si>
  <si>
    <t>12</t>
  </si>
  <si>
    <t>564861111</t>
  </si>
  <si>
    <t>Podklad ze štěrkodrtě ŠD tl 200 mm</t>
  </si>
  <si>
    <t>282574938</t>
  </si>
  <si>
    <t>(815-600)"km"*3,5</t>
  </si>
  <si>
    <t>5-1</t>
  </si>
  <si>
    <t>Konstrukce A - stezka</t>
  </si>
  <si>
    <t>13</t>
  </si>
  <si>
    <t>577134111</t>
  </si>
  <si>
    <t>Asfaltový beton vrstva obrusná ACO 11 (ABS) tř. I tl 40 mm š do 3 m z nemodifikovaného asfaltu</t>
  </si>
  <si>
    <t>-684184617</t>
  </si>
  <si>
    <t>(815-269+14)*3</t>
  </si>
  <si>
    <t>14</t>
  </si>
  <si>
    <t>573211107</t>
  </si>
  <si>
    <t>Postřik živičný spojovací z asfaltu v množství 0,30 kg/m2</t>
  </si>
  <si>
    <t>-1433430536</t>
  </si>
  <si>
    <t>565145111</t>
  </si>
  <si>
    <t>Asfaltový beton vrstva podkladní ACP 16 (obalované kamenivo OKS) tl 60 mm š do 3 m</t>
  </si>
  <si>
    <t>-1262289433</t>
  </si>
  <si>
    <t>16</t>
  </si>
  <si>
    <t>573191111</t>
  </si>
  <si>
    <t>Postřik infiltrační kationaktivní emulzí v množství 1 kg/m2</t>
  </si>
  <si>
    <t>675774843</t>
  </si>
  <si>
    <t>1680*1,05</t>
  </si>
  <si>
    <t>17</t>
  </si>
  <si>
    <t>567122111</t>
  </si>
  <si>
    <t>Podklad ze směsi stmelené cementem SC C 8/10 (KSC I) tl 120 mm</t>
  </si>
  <si>
    <t>-1782653958</t>
  </si>
  <si>
    <t>18</t>
  </si>
  <si>
    <t>516744677</t>
  </si>
  <si>
    <t>1680*1,08</t>
  </si>
  <si>
    <t>19</t>
  </si>
  <si>
    <t>569931132</t>
  </si>
  <si>
    <t>Zpevnění krajnic asfaltovým recyklátem tl 100 mm</t>
  </si>
  <si>
    <t>-1834919668</t>
  </si>
  <si>
    <t>560*0,25*2</t>
  </si>
  <si>
    <t>Ostatní konstrukce a práce, bourání</t>
  </si>
  <si>
    <t>20</t>
  </si>
  <si>
    <t>911111111</t>
  </si>
  <si>
    <t>Montáž zábradlí ocelového zabetonovaného</t>
  </si>
  <si>
    <t>m</t>
  </si>
  <si>
    <t>-89764754</t>
  </si>
  <si>
    <t>55391213-1</t>
  </si>
  <si>
    <t xml:space="preserve">trubkové zábradlí výška 1,3m </t>
  </si>
  <si>
    <t>kus</t>
  </si>
  <si>
    <t>1304133939</t>
  </si>
  <si>
    <t>22</t>
  </si>
  <si>
    <t>912521111</t>
  </si>
  <si>
    <t>Montáž dopravního knoflíku zapuštěného do komunikace</t>
  </si>
  <si>
    <t>1562205650</t>
  </si>
  <si>
    <t>23</t>
  </si>
  <si>
    <t>63437003</t>
  </si>
  <si>
    <t>knoflík pochozí zapuštěný z tvrzeného skla D 100mm</t>
  </si>
  <si>
    <t>53639875</t>
  </si>
  <si>
    <t>24</t>
  </si>
  <si>
    <t>914111111</t>
  </si>
  <si>
    <t>Montáž svislé dopravní značky do velikosti 1 m2 objímkami na sloupek nebo konzolu</t>
  </si>
  <si>
    <t>-632831910</t>
  </si>
  <si>
    <t>25</t>
  </si>
  <si>
    <t>40445532</t>
  </si>
  <si>
    <t>značka dopravní svislá retroreflexní fólie tř 1 FeZn-Al rám 300x200mm - IS 21</t>
  </si>
  <si>
    <t>-1957149733</t>
  </si>
  <si>
    <t>26</t>
  </si>
  <si>
    <t>914511112</t>
  </si>
  <si>
    <t>Montáž sloupku dopravních značek délky do 3,5 m s betonovým základem a patkou</t>
  </si>
  <si>
    <t>1170763831</t>
  </si>
  <si>
    <t>27</t>
  </si>
  <si>
    <t>40445225</t>
  </si>
  <si>
    <t>sloupek Zn pro dopravní značku D 60mm v 350mm</t>
  </si>
  <si>
    <t>225819398</t>
  </si>
  <si>
    <t>28</t>
  </si>
  <si>
    <t>40445240</t>
  </si>
  <si>
    <t>patka pro sloupek Al D 60mm</t>
  </si>
  <si>
    <t>-1935226221</t>
  </si>
  <si>
    <t>29</t>
  </si>
  <si>
    <t>40445256</t>
  </si>
  <si>
    <t>svorka upínací na sloupek dopravní značky D 60mm</t>
  </si>
  <si>
    <t>-584584020</t>
  </si>
  <si>
    <t>30</t>
  </si>
  <si>
    <t>40445253</t>
  </si>
  <si>
    <t>víčko plastové na sloupek D 60mm</t>
  </si>
  <si>
    <t>-1803014543</t>
  </si>
  <si>
    <t>31</t>
  </si>
  <si>
    <t>915211112</t>
  </si>
  <si>
    <t>Vodorovné dopravní značení dělící čáry souvislé š 125 mm retroreflexní bílý plast</t>
  </si>
  <si>
    <t>2022609721</t>
  </si>
  <si>
    <t>560*2</t>
  </si>
  <si>
    <t>32</t>
  </si>
  <si>
    <t>916131213</t>
  </si>
  <si>
    <t>Osazení silničního obrubníku betonového stojatého s boční opěrou do lože z betonu prostého</t>
  </si>
  <si>
    <t>-1790828557</t>
  </si>
  <si>
    <t>12+11</t>
  </si>
  <si>
    <t>33</t>
  </si>
  <si>
    <t>59217031</t>
  </si>
  <si>
    <t>obrubník betonový silniční 100 x 15 x 25 cm</t>
  </si>
  <si>
    <t>2018124868</t>
  </si>
  <si>
    <t>34</t>
  </si>
  <si>
    <t>919726202</t>
  </si>
  <si>
    <t>Geotextilie pro vyztužení, separaci a filtraci tkaná z PP podélná pevnost v tahu přes 15 do 50 kN/m</t>
  </si>
  <si>
    <t>1843463768</t>
  </si>
  <si>
    <t>(815-600)"km"*3,5*1,15</t>
  </si>
  <si>
    <t>998</t>
  </si>
  <si>
    <t>Přesun hmot</t>
  </si>
  <si>
    <t>35</t>
  </si>
  <si>
    <t>998225111</t>
  </si>
  <si>
    <t>Přesun hmot pro pozemní komunikace s krytem z kamene, monolitickým betonovým nebo živičným</t>
  </si>
  <si>
    <t>1611861546</t>
  </si>
  <si>
    <t>36</t>
  </si>
  <si>
    <t>998225192</t>
  </si>
  <si>
    <t>Příplatek k přesunu hmot pro pozemní komunikace s krytem z kamene, živičným, betonovým do 2000 m</t>
  </si>
  <si>
    <t>-1221964897</t>
  </si>
  <si>
    <t>SO 102 - PROPUSTEK v km 0,802</t>
  </si>
  <si>
    <t>Výměry pro výkazy výměr z příloh PD: 30s15-5-D-100-05  SO 102 propustek v km 0,802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</si>
  <si>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</si>
  <si>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</si>
  <si>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</si>
  <si>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997 - Přesun sutě</t>
  </si>
  <si>
    <t>1193107921</t>
  </si>
  <si>
    <t>10*4*1,75+2*2*5*0,25+2,5+2,5</t>
  </si>
  <si>
    <t>400877161</t>
  </si>
  <si>
    <t>80-20</t>
  </si>
  <si>
    <t>171101104</t>
  </si>
  <si>
    <t>Uložení sypaniny z hornin soudržných do násypů zhutněných do 102 % PS</t>
  </si>
  <si>
    <t>-473044152</t>
  </si>
  <si>
    <t>(3,2+3,8)*3</t>
  </si>
  <si>
    <t>171101111-1</t>
  </si>
  <si>
    <t>Zásyp základu - zemina vhodná pro budování násypu dle ČSN 7210002</t>
  </si>
  <si>
    <t>1010654515</t>
  </si>
  <si>
    <t>0,7*2*3,5</t>
  </si>
  <si>
    <t>171101111-2</t>
  </si>
  <si>
    <t>Ochranný zásyp z propustného materiálu</t>
  </si>
  <si>
    <t>1836815869</t>
  </si>
  <si>
    <t>(0,7+0,8)*3</t>
  </si>
  <si>
    <t>828654668</t>
  </si>
  <si>
    <t>191420782</t>
  </si>
  <si>
    <t>60*1,9 'Přepočtené koeficientem množství</t>
  </si>
  <si>
    <t>Zakládání</t>
  </si>
  <si>
    <t>273311124</t>
  </si>
  <si>
    <t>Základové desky z betonu prostého C 12/15</t>
  </si>
  <si>
    <t>-1752811227</t>
  </si>
  <si>
    <t>3,9*4,2*0,15</t>
  </si>
  <si>
    <t>274311125</t>
  </si>
  <si>
    <t>Základové pasy, prahy, věnce a ostruhy z betonu prostého C 16/20</t>
  </si>
  <si>
    <t>651716475</t>
  </si>
  <si>
    <t>0,21*10</t>
  </si>
  <si>
    <t>Svislé a kompletní konstrukce</t>
  </si>
  <si>
    <t>317321118</t>
  </si>
  <si>
    <t>Mostní římsy ze ŽB C 30/37</t>
  </si>
  <si>
    <t>223527882</t>
  </si>
  <si>
    <t>0,19*2*7,5</t>
  </si>
  <si>
    <t>317353121</t>
  </si>
  <si>
    <t>Bednění mostních říms všech tvarů - zřízení</t>
  </si>
  <si>
    <t>-1274042902</t>
  </si>
  <si>
    <t>7,5*0,4*2*2+1</t>
  </si>
  <si>
    <t>317353221</t>
  </si>
  <si>
    <t>Bednění mostních říms všech tvarů - odstranění</t>
  </si>
  <si>
    <t>-1130371851</t>
  </si>
  <si>
    <t>317361116</t>
  </si>
  <si>
    <t>Výztuž mostních říms z betonářské oceli 10 505</t>
  </si>
  <si>
    <t>486572986</t>
  </si>
  <si>
    <t>0,2*3</t>
  </si>
  <si>
    <t>334323218</t>
  </si>
  <si>
    <t>Mostní křídla a závěrné zídky ze ŽB C 30/37</t>
  </si>
  <si>
    <t>601454003</t>
  </si>
  <si>
    <t>4*5,5*0,5</t>
  </si>
  <si>
    <t>334352111</t>
  </si>
  <si>
    <t>Bednění mostních křídel a závěrných zídek ze systémového bednění s výplní z překližek - zřízení</t>
  </si>
  <si>
    <t>1534110901</t>
  </si>
  <si>
    <t>(5,5*2+2,5*0,5)*4+1</t>
  </si>
  <si>
    <t>334352211</t>
  </si>
  <si>
    <t>Bednění mostních křídel a závěrných zídek ze systémového bednění s výplní z překližek - odstranění</t>
  </si>
  <si>
    <t>-810033236</t>
  </si>
  <si>
    <t>334361226</t>
  </si>
  <si>
    <t>Výztuž křídel, závěrných zdí z betonářské oceli 10 505</t>
  </si>
  <si>
    <t>-1145523976</t>
  </si>
  <si>
    <t>0,2*13</t>
  </si>
  <si>
    <t>389121113</t>
  </si>
  <si>
    <t>Osazení dílců rámové konstrukce propustků a podchodů hmotnosti do 25 t</t>
  </si>
  <si>
    <t>863424067</t>
  </si>
  <si>
    <t>59383445-1</t>
  </si>
  <si>
    <t>propust rámová 100x250x350 cm</t>
  </si>
  <si>
    <t>-1511974057</t>
  </si>
  <si>
    <t>Vodorovné konstrukce</t>
  </si>
  <si>
    <t>457311117</t>
  </si>
  <si>
    <t>Vyrovnávací nebo spádový beton C 25/30 včetně úpravy povrchu</t>
  </si>
  <si>
    <t>-1330517334</t>
  </si>
  <si>
    <t>0,6*4</t>
  </si>
  <si>
    <t>567951111-1</t>
  </si>
  <si>
    <t>Přechodový klín z z mezerovitého betonu MCB</t>
  </si>
  <si>
    <t>-765473088</t>
  </si>
  <si>
    <t>0,63*2*3</t>
  </si>
  <si>
    <t>594511111</t>
  </si>
  <si>
    <t>Dlažba z lomového kamene s provedením lože z betonu</t>
  </si>
  <si>
    <t>-828962398</t>
  </si>
  <si>
    <t>2*5*2</t>
  </si>
  <si>
    <t>916991121</t>
  </si>
  <si>
    <t>Lože pod obrubníky, krajníky nebo obruby z dlažebních kostek z betonu prostého</t>
  </si>
  <si>
    <t>-1823903885</t>
  </si>
  <si>
    <t>18*0,1</t>
  </si>
  <si>
    <t>911121111</t>
  </si>
  <si>
    <t>Montáž zábradlí ocelového přichyceného vruty do betonového podkladu</t>
  </si>
  <si>
    <t>-878357800</t>
  </si>
  <si>
    <t>2*9</t>
  </si>
  <si>
    <t>55391213</t>
  </si>
  <si>
    <t>trubkového zábradlí v.1.3</t>
  </si>
  <si>
    <t>551844139</t>
  </si>
  <si>
    <t>919726125</t>
  </si>
  <si>
    <t>Geotextilie pro ochranu, separaci a filtraci netkaná měrná hmotnost do 1000 g/m2</t>
  </si>
  <si>
    <t>-751520288</t>
  </si>
  <si>
    <t>93199-1</t>
  </si>
  <si>
    <t>izolace běžných konstrukcí proti zemní vlhkosti asfaltovými pásy</t>
  </si>
  <si>
    <t>1620841508</t>
  </si>
  <si>
    <t>(2,5+3,5+2,5)*4</t>
  </si>
  <si>
    <t>952904152</t>
  </si>
  <si>
    <t>Čištění mostních objektů - pročištění vtoků a výtoků ručně</t>
  </si>
  <si>
    <t>-1659312559</t>
  </si>
  <si>
    <t>961041211</t>
  </si>
  <si>
    <t>Bourání mostních základů z betonu prostého</t>
  </si>
  <si>
    <t>1788705515</t>
  </si>
  <si>
    <t>963021112</t>
  </si>
  <si>
    <t>Bourání mostní nosné konstrukce z kamene</t>
  </si>
  <si>
    <t>-1064891761</t>
  </si>
  <si>
    <t>4*4*1,1+0,4"rozebrání kamenné klentby k dalšímu použití dle dispozic investora"</t>
  </si>
  <si>
    <t>997</t>
  </si>
  <si>
    <t>Přesun sutě</t>
  </si>
  <si>
    <t>997221561</t>
  </si>
  <si>
    <t>Vodorovná doprava suti z kusových materiálů do 1 km</t>
  </si>
  <si>
    <t>1765285014</t>
  </si>
  <si>
    <t>997221569</t>
  </si>
  <si>
    <t>Příplatek ZKD 1 km u vodorovné dopravy suti z kusových materiálů</t>
  </si>
  <si>
    <t>1106186976</t>
  </si>
  <si>
    <t>62,425*9 'Přepočtené koeficientem množství</t>
  </si>
  <si>
    <t>997221815</t>
  </si>
  <si>
    <t>Poplatek za uložení na skládce (skládkovné) stavebního odpadu betonového kód odpadu 170 101</t>
  </si>
  <si>
    <t>-167707436</t>
  </si>
  <si>
    <t>997221855</t>
  </si>
  <si>
    <t>Poplatek za uložení na skládce (skládkovné) zeminy a kameniva kód odpadu 170 504</t>
  </si>
  <si>
    <t>1290162991</t>
  </si>
  <si>
    <t>998214111</t>
  </si>
  <si>
    <t>Přesun hmot pro mosty montované z dílců ŽB nebo předpjatých v do 20 m</t>
  </si>
  <si>
    <t>1848537915</t>
  </si>
  <si>
    <t>SO 801 - TERÉNNÍ A SADOVÉ ÚPRAVY</t>
  </si>
  <si>
    <t>111201101</t>
  </si>
  <si>
    <t>Odstranění křovin a stromů průměru kmene do 100 mm i s kořeny z celkové plochy do 1000 m2</t>
  </si>
  <si>
    <t>50162222</t>
  </si>
  <si>
    <t>200*3</t>
  </si>
  <si>
    <t>112251211</t>
  </si>
  <si>
    <t>Odstranění pařezů rovině nebo na svahu do 1:5 odfrézováním hl do 0,2 m</t>
  </si>
  <si>
    <t>373055558</t>
  </si>
  <si>
    <t>112251221</t>
  </si>
  <si>
    <t>Odstranění pařezů rovině nebo na svahu do 1:5 odfrézováním hl přes 0,2 do 0,5 m</t>
  </si>
  <si>
    <t>-742279535</t>
  </si>
  <si>
    <t>122911111</t>
  </si>
  <si>
    <t>Odstranění vyfrézované dřevní hmoty hl do 0,2 m v rovině nebo na svahu do 1:5</t>
  </si>
  <si>
    <t>-1791102636</t>
  </si>
  <si>
    <t>122911121</t>
  </si>
  <si>
    <t>Odstranění vyfrézované dřevní hmoty hl přes 0,2 do 0,5 m v rovině nebo na svahu do 1:5</t>
  </si>
  <si>
    <t>1489151861</t>
  </si>
  <si>
    <t>162301501</t>
  </si>
  <si>
    <t>Vodorovné přemístění křovin do 5 km D kmene do 100 mm</t>
  </si>
  <si>
    <t>-1174488094</t>
  </si>
  <si>
    <t>"z položky kód 111201101" 600</t>
  </si>
  <si>
    <t>171201-1</t>
  </si>
  <si>
    <t>Poplatek za likvidaci (uložení) dřevní hmoty</t>
  </si>
  <si>
    <t>soubor</t>
  </si>
  <si>
    <t>1137701949</t>
  </si>
  <si>
    <t>174111111</t>
  </si>
  <si>
    <t>Zásyp jam po vyfrézovaných pařezech hl do 0,2 m v rovině nebo na svahu do 1:5</t>
  </si>
  <si>
    <t>-243264046</t>
  </si>
  <si>
    <t>10364100</t>
  </si>
  <si>
    <t>zemina pro terénní úpravy - tříděná</t>
  </si>
  <si>
    <t>1927791182</t>
  </si>
  <si>
    <t>20*0,42 'Přepočtené koeficientem množství</t>
  </si>
  <si>
    <t>174111121</t>
  </si>
  <si>
    <t>Zásyp jam po vyfrézovaných pařezech hl přes 0,2 do 0,5 m v rovině nebo na svahu do 1:5</t>
  </si>
  <si>
    <t>1263647004</t>
  </si>
  <si>
    <t>368901280</t>
  </si>
  <si>
    <t>20*0,7 'Přepočtené koeficientem množství</t>
  </si>
  <si>
    <t>181301101</t>
  </si>
  <si>
    <t>Rozprostření ornice tl vrstvy do 100 mm pl do 500 m2 v rovině nebo ve svahu do 1:5</t>
  </si>
  <si>
    <t>942003061</t>
  </si>
  <si>
    <t>560*2*2 "ornice nude použita stávající z odstraňované části"</t>
  </si>
  <si>
    <t>181411121</t>
  </si>
  <si>
    <t>Založení lučního trávníku výsevem plochy do 1000 m2 v rovině a ve svahu do 1:5</t>
  </si>
  <si>
    <t>1190030394</t>
  </si>
  <si>
    <t>" z položky kód 181301101" 2240</t>
  </si>
  <si>
    <t>00572472</t>
  </si>
  <si>
    <t>osivo směs travní krajinná-rovinná</t>
  </si>
  <si>
    <t>kg</t>
  </si>
  <si>
    <t>-1753826753</t>
  </si>
  <si>
    <t>2240*0,015 'Přepočtené koeficientem množství</t>
  </si>
  <si>
    <t>184802111</t>
  </si>
  <si>
    <t>Chemické odplevelení před založením kultury nad 20 m2 postřikem na široko v rovině a svahu do 1:5</t>
  </si>
  <si>
    <t>1553667462</t>
  </si>
  <si>
    <t>184802611</t>
  </si>
  <si>
    <t>Chemické odplevelení po založení kultury postřikem na široko v rovině a svahu do 1:5</t>
  </si>
  <si>
    <t>-890264389</t>
  </si>
  <si>
    <t>Neuznatelné - S - Sdružená stezka pro pěší a cyklisty</t>
  </si>
  <si>
    <t>Výměry pro výkazy výměr z příloh PD: 30s15-5-D-100-01 až 04.2 Technická zpráva, Situace stavby -2.část, Podélný profil, Vzorové příčné řezy, Příčné řezy</t>
  </si>
  <si>
    <t>10*0,25</t>
  </si>
  <si>
    <t>"z položky kód 122202202"2,5</t>
  </si>
  <si>
    <t>"z položky kód 122202202" 2,5</t>
  </si>
  <si>
    <t>2,5*1,9 'Přepočtené koeficientem množství</t>
  </si>
  <si>
    <t>1926924094</t>
  </si>
  <si>
    <t>0,25*5*2</t>
  </si>
  <si>
    <t>21253505</t>
  </si>
  <si>
    <t>2,5*1,9</t>
  </si>
  <si>
    <t>1,08*10 "napojení části komunikace u km 1,38"</t>
  </si>
  <si>
    <t>-231333017</t>
  </si>
  <si>
    <t>10 "napojení části komunikace u km 1,38"*1,15</t>
  </si>
  <si>
    <t>11,5*0,5*1,75*0,06</t>
  </si>
  <si>
    <t>10 "napojení části komunikace u km 1,38"</t>
  </si>
  <si>
    <t>1,05*10 "napojení části komunikace u km 1,38"</t>
  </si>
  <si>
    <t>10*0,25*2</t>
  </si>
  <si>
    <t>915321111-1</t>
  </si>
  <si>
    <t>Varovné hmatné pásy pro nevidomé - vyráběno z elastomeru a z dvousložkového plastu odlévaného za studena, lepení pomocí dvousložkového studeného plastu</t>
  </si>
  <si>
    <t>136404430</t>
  </si>
  <si>
    <t>+5*0,4</t>
  </si>
  <si>
    <t>SO 201 -  Lávka přes Labe</t>
  </si>
  <si>
    <t xml:space="preserve">Výměry pro výkazy výměr z příloh PD: SO 201 LÁVKA PŘES LABE přílohy C5.x </t>
  </si>
  <si>
    <t>0 - Všeobecné konstrukce a práce</t>
  </si>
  <si>
    <t>Všeobecné konstrukce a práce</t>
  </si>
  <si>
    <t>02911</t>
  </si>
  <si>
    <t>OSTATNÍ POŽADAVKY - GEODETICKÉ ZAMĚŘENÍ</t>
  </si>
  <si>
    <t>KPL</t>
  </si>
  <si>
    <t>48576098</t>
  </si>
  <si>
    <t>"vytyčovací práce + cena za vytyčení prostorové polohy stavby před jejím zahájením odborně způsobilými osobami. Kompletní geodetické práce na vytyčen</t>
  </si>
  <si>
    <t>"celkem včetně ochrany vytyčovacích a vytyčovaných bodů</t>
  </si>
  <si>
    <t>"práce budou také zahrnouvat kontrolu vytyčených bodů dle TKP a měření přetvoření nosné konstrukce dle popisu v technické zprávě</t>
  </si>
  <si>
    <t>029412</t>
  </si>
  <si>
    <t>OSTATNÍ POŽADAVKY - VYPRACOVÁNÍ MOSTNÍHO LISTU</t>
  </si>
  <si>
    <t>KUS</t>
  </si>
  <si>
    <t>-804205372</t>
  </si>
  <si>
    <t>"Mostní list na objekt mostu(vše dle ČSN 73 6220, 736221 a 736222) včetně určení zatížitelnosti mostu dle ČSN 73 6222 a TP 200 podrobným statickým vý</t>
  </si>
  <si>
    <t>"celkem včetně zadání případně do el. evidence mostních objektů objednatele.</t>
  </si>
  <si>
    <t>"Počet vytištěných paré, ověřených razítkem dle SOD.</t>
  </si>
  <si>
    <t>02943</t>
  </si>
  <si>
    <t>OSTATNÍ POŽADAVKY - VYPRACOVÁNÍ RDS</t>
  </si>
  <si>
    <t>773861120</t>
  </si>
  <si>
    <t>"dokumentace bude požadovaná v počtu výtisků objednatelem včetně dokumentace v elektronické podobě na CD</t>
  </si>
  <si>
    <t>"cena za vypracování - RDS (realizační dokumentace stavby) včetně VTD dokumentace ocelových konstrukcí mostu a včetně plánu údržby mostu, montážní do</t>
  </si>
  <si>
    <t>02944</t>
  </si>
  <si>
    <t>OSTATNÍ POŽADAVKY - DOKUMENTACE SKUTEČ PROVEDENÍ V DIGIT FORMĚ</t>
  </si>
  <si>
    <t>1215700936</t>
  </si>
  <si>
    <t xml:space="preserve">"cena za vypracování - DSPS (Dokumentace skutečného provedení stavby) </t>
  </si>
  <si>
    <t>02946</t>
  </si>
  <si>
    <t>OSTATNÍ POŽADAVKY - FOTODOKUMENTACE</t>
  </si>
  <si>
    <t>-120997358</t>
  </si>
  <si>
    <t>"fotodokumentace bude požadovaná v počtu výtisků objednatelem včetně dokumentace v elektronické podobě na CD</t>
  </si>
  <si>
    <t>"cena za vypracování - Fotodokumentace z postupu výstavby, výroby, montáže dle požadavku objednatele</t>
  </si>
  <si>
    <t>02940</t>
  </si>
  <si>
    <t>OSTATNÍ POŽADAVKY - VYPRACOVÁNÍ DOKUMENTACE</t>
  </si>
  <si>
    <t>-1354979918</t>
  </si>
  <si>
    <t>"Kompletní práce a pasporty včetně souvisejících činností sloužící k ochraně sousedních pozemků,ploch a nemovitostí. Pasporty před zahájením prací, v</t>
  </si>
  <si>
    <t>"Rovněž kompletní pasport prostoru stávajících inženýrských sítí, tělesa, objektů sousední komunikace a zeleně. Kompletní práce s tím související.</t>
  </si>
  <si>
    <t>"Předpoklad provedení pasportu před zahájením prací a po dokončení akce. Pasport bude protokolárně převzat objednatelem a správcem vždy daného objekt</t>
  </si>
  <si>
    <t>029-1</t>
  </si>
  <si>
    <t xml:space="preserve">OSTATNÍ POŽADAVKY - vypracování povodňového plánu </t>
  </si>
  <si>
    <t>-218110496</t>
  </si>
  <si>
    <t>"dokumentace bude požadovaná v počtu výtisků objednatelem včetně dokumentace v elektronické podobě na CD"</t>
  </si>
  <si>
    <t>029-2</t>
  </si>
  <si>
    <t xml:space="preserve">OSTATNÍ POŽADAVKY - vypracování havarijního plánu </t>
  </si>
  <si>
    <t>680687840</t>
  </si>
  <si>
    <t>5*2  "ornice nude použita stávající z odstraňované části"</t>
  </si>
  <si>
    <t>10*0,015 'Přepočtené koeficientem množství</t>
  </si>
  <si>
    <t>neuznatelné - VRN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</si>
  <si>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</si>
  <si>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</si>
  <si>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</si>
  <si>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</si>
  <si>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</si>
  <si>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</si>
  <si>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</si>
  <si>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</si>
  <si>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</si>
  <si>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</si>
  <si>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</si>
  <si>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soub</t>
  </si>
  <si>
    <t>1024</t>
  </si>
  <si>
    <t>-780763585</t>
  </si>
  <si>
    <t>012403000</t>
  </si>
  <si>
    <t>Kartografické práce - geometrické plány</t>
  </si>
  <si>
    <t>-1881845983</t>
  </si>
  <si>
    <t>013254000-1</t>
  </si>
  <si>
    <t>Dokumentace skutečného provedení stavby (3x tištěná+CD)</t>
  </si>
  <si>
    <t>-640651384</t>
  </si>
  <si>
    <t>VRN3</t>
  </si>
  <si>
    <t>Zařízení staveniště</t>
  </si>
  <si>
    <t>0300</t>
  </si>
  <si>
    <t>Ochrana stávajícího stromořadí při výstavbě dle požadavků OŽP</t>
  </si>
  <si>
    <t>186666406</t>
  </si>
  <si>
    <t>034503-1</t>
  </si>
  <si>
    <t>D+M Velkoplošný informační panel - min. rozm. 2000 x 2000 mm.</t>
  </si>
  <si>
    <t>-1909360725</t>
  </si>
  <si>
    <t>050001000</t>
  </si>
  <si>
    <t>Finanční náklady - poplatek za zábor veřejného prostranství</t>
  </si>
  <si>
    <t>1786620784</t>
  </si>
  <si>
    <t>566501111</t>
  </si>
  <si>
    <t>Úprava krytu z kameniva drceného pro nový kryt s doplněním kameniva drceného přes 0,08 do 0,10 m3/m2</t>
  </si>
  <si>
    <t>-1864735344</t>
  </si>
  <si>
    <t>270*3,5 "oprava přístupové komunikace v km 0,0-0,270"</t>
  </si>
  <si>
    <t>VRN4</t>
  </si>
  <si>
    <t>Inženýrská činnost</t>
  </si>
  <si>
    <t>043134000</t>
  </si>
  <si>
    <t>Zkoušky zatěžovací, včetně vypracování odborné zprávy (min.20 zkoušek)</t>
  </si>
  <si>
    <t>1050204131</t>
  </si>
  <si>
    <t>043194000-1</t>
  </si>
  <si>
    <t>Ostatní zkoušky - pro rozbor zemin pro zlepšování</t>
  </si>
  <si>
    <t>1968338495</t>
  </si>
  <si>
    <t>VRN9</t>
  </si>
  <si>
    <t>Ostatní náklady</t>
  </si>
  <si>
    <t>034503-2</t>
  </si>
  <si>
    <t>D+M Stálá informační tabule - min. rozm. 300 x 400 mm, materiál trvalé hodnoty (např. bronz). </t>
  </si>
  <si>
    <t>-660591825</t>
  </si>
  <si>
    <t>090001000-1</t>
  </si>
  <si>
    <t>Vytyčení stávajících sítí</t>
  </si>
  <si>
    <t>-1588114517</t>
  </si>
  <si>
    <t>Uznatelné - S - Sdružená stezka pro pěší a cyklisty</t>
  </si>
  <si>
    <t xml:space="preserve">    8 - Trubní vedení</t>
  </si>
  <si>
    <t>(1350-815)"km"*3,5*0,25</t>
  </si>
  <si>
    <t>162351104</t>
  </si>
  <si>
    <t>Vodorovné přemístění přes 500 do 1000 m výkopku/sypaniny z horniny třídy těžitelnosti I skupiny 1 až 3</t>
  </si>
  <si>
    <t>-628728309</t>
  </si>
  <si>
    <t>132254102</t>
  </si>
  <si>
    <t>Hloubení rýh zapažených š do 800 mm v hornině třídy těžitelnosti I skupiny 3 objem do 50 m3 strojně</t>
  </si>
  <si>
    <t>-1302348456</t>
  </si>
  <si>
    <t>0,6*0,4*(100+100) " pro trativody"</t>
  </si>
  <si>
    <t>(1350-815)*3,5*0,15+(1840-1380)"km"*3,5*0,60</t>
  </si>
  <si>
    <t>"z položky kód 122202202" 1246,875</t>
  </si>
  <si>
    <t>"z položky kód 122202202" 1246,845</t>
  </si>
  <si>
    <t>1246,875*1,9 'Přepočtené koeficientem množství</t>
  </si>
  <si>
    <t xml:space="preserve">0,25*(1840-815)*2 </t>
  </si>
  <si>
    <t>512,5*1,9</t>
  </si>
  <si>
    <t>((1840-815+25)*3-10)*1,08</t>
  </si>
  <si>
    <t>211531111</t>
  </si>
  <si>
    <t>Výplň odvodňovacích žeber nebo trativodů kamenivem hrubým drceným frakce 16 až 63 mm</t>
  </si>
  <si>
    <t>1667401215</t>
  </si>
  <si>
    <t>211971110</t>
  </si>
  <si>
    <t>Zřízení opláštění žeber nebo trativodů geotextilií v rýze nebo zářezu sklonu do 1:2</t>
  </si>
  <si>
    <t>-152546859</t>
  </si>
  <si>
    <t>(0,6+0,4)*2*200</t>
  </si>
  <si>
    <t>69311226</t>
  </si>
  <si>
    <t>geotextilie netkaná separační, ochranná, filtrační, drenážní PES 150g/m2</t>
  </si>
  <si>
    <t>1923935997</t>
  </si>
  <si>
    <t>400*1,1845 'Přepočtené koeficientem množství</t>
  </si>
  <si>
    <t>212572111</t>
  </si>
  <si>
    <t>Lože pro trativody ze štěrkopísku tříděného</t>
  </si>
  <si>
    <t>710517869</t>
  </si>
  <si>
    <t>0,4*0,05*200</t>
  </si>
  <si>
    <t>212755216</t>
  </si>
  <si>
    <t>Trativody z drenážních trubek plastových flexibilních D 160 mm bez lože</t>
  </si>
  <si>
    <t>-758701716</t>
  </si>
  <si>
    <t>(1840-815)*3,5</t>
  </si>
  <si>
    <t>3587,5*0,5*1,75*0,06</t>
  </si>
  <si>
    <t>171152121</t>
  </si>
  <si>
    <t>Uložení sypaniny z hornin nesoudržných kamenitých do násypů zhutněných silnic a dálnic</t>
  </si>
  <si>
    <t>1317809964</t>
  </si>
  <si>
    <t>(1840-1380)"km"*3,5*0,3</t>
  </si>
  <si>
    <t>5834392-3</t>
  </si>
  <si>
    <t>materiál vhodný do násypů - dle ČSN 73 6133</t>
  </si>
  <si>
    <t>692528930</t>
  </si>
  <si>
    <t>483,*1,9</t>
  </si>
  <si>
    <t>171152501</t>
  </si>
  <si>
    <t>Zhutnění podloží z hornin soudržných nebo nesoudržných pod násypy</t>
  </si>
  <si>
    <t>-1725560893</t>
  </si>
  <si>
    <t>(1840-1380)"km"*3,5</t>
  </si>
  <si>
    <t>(1840-815+25)*3-10</t>
  </si>
  <si>
    <t>((1840-815+25)*3-10)*1,05</t>
  </si>
  <si>
    <t>(1050-10)*0,25*2</t>
  </si>
  <si>
    <t>Trubní vedení</t>
  </si>
  <si>
    <t>894811113</t>
  </si>
  <si>
    <t>Revizní šachta z PVC typ přímý, DN 315/160 hl od 1360 do 1730 mm</t>
  </si>
  <si>
    <t>-1279742817</t>
  </si>
  <si>
    <t>919443111-1</t>
  </si>
  <si>
    <t xml:space="preserve">Obdláždění výtoku z lomového kamene na břehu potoka u trub DN 200 </t>
  </si>
  <si>
    <t>1665697080</t>
  </si>
  <si>
    <t>-866230884</t>
  </si>
  <si>
    <t>443233297</t>
  </si>
  <si>
    <t>7+3+7</t>
  </si>
  <si>
    <t>40445517</t>
  </si>
  <si>
    <t xml:space="preserve">značka dopravní svislá retroreflexní fólie tř 1 FeZn-Al rám D 700mm  C9a,b </t>
  </si>
  <si>
    <t>1354213062</t>
  </si>
  <si>
    <t>40445531</t>
  </si>
  <si>
    <t>značka dopravní svislá retroreflexní fólie tř 1 FeZn-Al rám 500x300mm E13</t>
  </si>
  <si>
    <t>-1982245524</t>
  </si>
  <si>
    <t>37</t>
  </si>
  <si>
    <t>38</t>
  </si>
  <si>
    <t>39</t>
  </si>
  <si>
    <t>40</t>
  </si>
  <si>
    <t>41</t>
  </si>
  <si>
    <t>1050*2</t>
  </si>
  <si>
    <t>42</t>
  </si>
  <si>
    <t>(3+3)*0,4</t>
  </si>
  <si>
    <t>43</t>
  </si>
  <si>
    <t>44</t>
  </si>
  <si>
    <t>SO 103 - PROPUSTEK v km 0,933</t>
  </si>
  <si>
    <t>Výměry pro výkazy výměr z příloh PD: 30s15-5-D-100-06  SO 103 propustek v km 0,933</t>
  </si>
  <si>
    <t>-444953488</t>
  </si>
  <si>
    <t>7*6*1,10+2*3.6*0,25*2+2,6+2,6</t>
  </si>
  <si>
    <t>196695636</t>
  </si>
  <si>
    <t>55-19,5</t>
  </si>
  <si>
    <t>-554738371</t>
  </si>
  <si>
    <t>(1,65+1,60)*6</t>
  </si>
  <si>
    <t>1771489659</t>
  </si>
  <si>
    <t>0,7*2*5,5</t>
  </si>
  <si>
    <t>-119270559</t>
  </si>
  <si>
    <t>(0,47+0,48)*5</t>
  </si>
  <si>
    <t>1513850281</t>
  </si>
  <si>
    <t>"z položky  kód 162701105" 35,5</t>
  </si>
  <si>
    <t>568830259</t>
  </si>
  <si>
    <t>35,5*1,9 'Přepočtené koeficientem množství</t>
  </si>
  <si>
    <t>-396680853</t>
  </si>
  <si>
    <t>2,9*6,2*0,15</t>
  </si>
  <si>
    <t>-1972634131</t>
  </si>
  <si>
    <t>0,21*8</t>
  </si>
  <si>
    <t>-502206067</t>
  </si>
  <si>
    <t>0,19*2*6</t>
  </si>
  <si>
    <t>-299998078</t>
  </si>
  <si>
    <t>6*0,4*2*2+1</t>
  </si>
  <si>
    <t>-618893387</t>
  </si>
  <si>
    <t>2111188486</t>
  </si>
  <si>
    <t>0,2*2,3</t>
  </si>
  <si>
    <t>-195278405</t>
  </si>
  <si>
    <t>4*3,6*0,5</t>
  </si>
  <si>
    <t>-1660649454</t>
  </si>
  <si>
    <t>(3,6*2+2,2*0,5)*4+1,8</t>
  </si>
  <si>
    <t>-889068489</t>
  </si>
  <si>
    <t>-316231295</t>
  </si>
  <si>
    <t>0,2*7,2</t>
  </si>
  <si>
    <t>1320341102</t>
  </si>
  <si>
    <t>59383445-2</t>
  </si>
  <si>
    <t>propust rámová 100x200x250 cm</t>
  </si>
  <si>
    <t>-953719004</t>
  </si>
  <si>
    <t>1542369037</t>
  </si>
  <si>
    <t>0,25*6</t>
  </si>
  <si>
    <t>-26801288</t>
  </si>
  <si>
    <t>0,63*2*5,5</t>
  </si>
  <si>
    <t>-508803274</t>
  </si>
  <si>
    <t>2*3,6*2+0,6</t>
  </si>
  <si>
    <t>145659559</t>
  </si>
  <si>
    <t>15*0,1</t>
  </si>
  <si>
    <t>925779181</t>
  </si>
  <si>
    <t>2*6</t>
  </si>
  <si>
    <t>-1622882257</t>
  </si>
  <si>
    <t>-746821155</t>
  </si>
  <si>
    <t>1025678549</t>
  </si>
  <si>
    <t>(2+2,5+2)*6</t>
  </si>
  <si>
    <t>-1441308442</t>
  </si>
  <si>
    <t>82230575</t>
  </si>
  <si>
    <t>SO 104 - PROPUSTEK v km 1,794</t>
  </si>
  <si>
    <t>Výměry pro výkazy výměr z příloh PD: 30s15-5-D-100-07  SO 104 propustek v km 1,794</t>
  </si>
  <si>
    <t>-1821812934</t>
  </si>
  <si>
    <t>3,5*3*0,5+2*4*0,25+2*1*0,25+3*0,8*0,45*2+0,09</t>
  </si>
  <si>
    <t>1621766732</t>
  </si>
  <si>
    <t>" z položky kód 122202202" 10</t>
  </si>
  <si>
    <t>102940495</t>
  </si>
  <si>
    <t>-886191915</t>
  </si>
  <si>
    <t>10*1,9 'Přepočtené koeficientem množství</t>
  </si>
  <si>
    <t>496208787</t>
  </si>
  <si>
    <t>3,5+4,5*0,15</t>
  </si>
  <si>
    <t>1968327638</t>
  </si>
  <si>
    <t>0,21*5</t>
  </si>
  <si>
    <t>-93430861</t>
  </si>
  <si>
    <t>2*4+2</t>
  </si>
  <si>
    <t>1044091271</t>
  </si>
  <si>
    <t>10*0,1</t>
  </si>
  <si>
    <t>-1664457307</t>
  </si>
  <si>
    <t>3,5+2,5</t>
  </si>
  <si>
    <t>-996174066</t>
  </si>
  <si>
    <t>919411121</t>
  </si>
  <si>
    <t>Čelo propustku z betonu prostého pro propustek z trub DN 600 až 800</t>
  </si>
  <si>
    <t>-1770683444</t>
  </si>
  <si>
    <t>919521140</t>
  </si>
  <si>
    <t>Zřízení silničního propustku z trub betonových nebo ŽB DN 600</t>
  </si>
  <si>
    <t>-517184619</t>
  </si>
  <si>
    <t>59222001</t>
  </si>
  <si>
    <t>trouba hrdlová přímá železobetonová s integrovaným těsněním  60 x 250 x 10 cm</t>
  </si>
  <si>
    <t>ks</t>
  </si>
  <si>
    <t>-948621403</t>
  </si>
  <si>
    <t>864776178</t>
  </si>
  <si>
    <t>998212111</t>
  </si>
  <si>
    <t>Přesun hmot pro mosty zděné, monolitické betonové nebo ocelové v do 20 m</t>
  </si>
  <si>
    <t>-1788317355</t>
  </si>
  <si>
    <t>A28</t>
  </si>
  <si>
    <t>2,905</t>
  </si>
  <si>
    <t>A38</t>
  </si>
  <si>
    <t>8,126</t>
  </si>
  <si>
    <t>A51</t>
  </si>
  <si>
    <t>81,87</t>
  </si>
  <si>
    <t>A55</t>
  </si>
  <si>
    <t>A58</t>
  </si>
  <si>
    <t>175,59</t>
  </si>
  <si>
    <t>B1</t>
  </si>
  <si>
    <t>-75,5</t>
  </si>
  <si>
    <t>B13</t>
  </si>
  <si>
    <t>114</t>
  </si>
  <si>
    <t>B14</t>
  </si>
  <si>
    <t>B15</t>
  </si>
  <si>
    <t>B16</t>
  </si>
  <si>
    <t>B17</t>
  </si>
  <si>
    <t>5,56</t>
  </si>
  <si>
    <t>B18</t>
  </si>
  <si>
    <t>115</t>
  </si>
  <si>
    <t>B19</t>
  </si>
  <si>
    <t>167,2</t>
  </si>
  <si>
    <t>B20</t>
  </si>
  <si>
    <t>18,3</t>
  </si>
  <si>
    <t>B21</t>
  </si>
  <si>
    <t>32,4</t>
  </si>
  <si>
    <t>B22</t>
  </si>
  <si>
    <t>16,92</t>
  </si>
  <si>
    <t>B23</t>
  </si>
  <si>
    <t>18,24</t>
  </si>
  <si>
    <t>B24</t>
  </si>
  <si>
    <t>B25</t>
  </si>
  <si>
    <t>B26</t>
  </si>
  <si>
    <t>B27</t>
  </si>
  <si>
    <t>3,264</t>
  </si>
  <si>
    <t>B29</t>
  </si>
  <si>
    <t>7,15</t>
  </si>
  <si>
    <t>B31</t>
  </si>
  <si>
    <t>0,6</t>
  </si>
  <si>
    <t>B33</t>
  </si>
  <si>
    <t>5,412</t>
  </si>
  <si>
    <t>B34</t>
  </si>
  <si>
    <t>1,001</t>
  </si>
  <si>
    <t>B35</t>
  </si>
  <si>
    <t>B36</t>
  </si>
  <si>
    <t>10,5</t>
  </si>
  <si>
    <t>Výměry pro výkazy výměr z příloh PD: SO 201 LÁVKA PŘES LABE přílohy C5.x</t>
  </si>
  <si>
    <t>B42</t>
  </si>
  <si>
    <t>2,34</t>
  </si>
  <si>
    <t>B43</t>
  </si>
  <si>
    <t>5,425</t>
  </si>
  <si>
    <t>B44</t>
  </si>
  <si>
    <t>0,009</t>
  </si>
  <si>
    <t>B45</t>
  </si>
  <si>
    <t>5,868</t>
  </si>
  <si>
    <t>B46</t>
  </si>
  <si>
    <t>B47</t>
  </si>
  <si>
    <t>5,97</t>
  </si>
  <si>
    <t>B48</t>
  </si>
  <si>
    <t>10,71</t>
  </si>
  <si>
    <t>B49</t>
  </si>
  <si>
    <t>8,7</t>
  </si>
  <si>
    <t>B50</t>
  </si>
  <si>
    <t>B51</t>
  </si>
  <si>
    <t>4,551</t>
  </si>
  <si>
    <t>B52</t>
  </si>
  <si>
    <t>5,98</t>
  </si>
  <si>
    <t>B53</t>
  </si>
  <si>
    <t>2,775</t>
  </si>
  <si>
    <t>B54</t>
  </si>
  <si>
    <t>6,9</t>
  </si>
  <si>
    <t>C17</t>
  </si>
  <si>
    <t>10,2</t>
  </si>
  <si>
    <t>C22</t>
  </si>
  <si>
    <t>35,52</t>
  </si>
  <si>
    <t>C25</t>
  </si>
  <si>
    <t>C26</t>
  </si>
  <si>
    <t>C27</t>
  </si>
  <si>
    <t>5,284</t>
  </si>
  <si>
    <t>C42</t>
  </si>
  <si>
    <t>1,609</t>
  </si>
  <si>
    <t>C44</t>
  </si>
  <si>
    <t>0,003</t>
  </si>
  <si>
    <t>C48</t>
  </si>
  <si>
    <t>13,455</t>
  </si>
  <si>
    <t>C50</t>
  </si>
  <si>
    <t>C52</t>
  </si>
  <si>
    <t>33,79</t>
  </si>
  <si>
    <t>C53</t>
  </si>
  <si>
    <t>1,608</t>
  </si>
  <si>
    <t>D22</t>
  </si>
  <si>
    <t>19,9</t>
  </si>
  <si>
    <t>D25</t>
  </si>
  <si>
    <t>D26</t>
  </si>
  <si>
    <t>D27</t>
  </si>
  <si>
    <t>1,897</t>
  </si>
  <si>
    <t>D42</t>
  </si>
  <si>
    <t>0,776</t>
  </si>
  <si>
    <t>D48</t>
  </si>
  <si>
    <t>17,87</t>
  </si>
  <si>
    <t>D50</t>
  </si>
  <si>
    <t>E22</t>
  </si>
  <si>
    <t>E50</t>
  </si>
  <si>
    <t>19,8</t>
  </si>
  <si>
    <t>F22</t>
  </si>
  <si>
    <t>9,6</t>
  </si>
  <si>
    <t>F50</t>
  </si>
  <si>
    <t>G22</t>
  </si>
  <si>
    <t>H22</t>
  </si>
  <si>
    <t>1 - Zemní práce</t>
  </si>
  <si>
    <t>2 - Základy</t>
  </si>
  <si>
    <t>3 - Svislé konstrukce</t>
  </si>
  <si>
    <t>4 - Vodorovné konstrukce</t>
  </si>
  <si>
    <t>7 - Přidružená stavební výroba</t>
  </si>
  <si>
    <t>9 - Ostatní konstrukce a práce</t>
  </si>
  <si>
    <t>014101</t>
  </si>
  <si>
    <t>POPLATKY ZA SKLÁDKU</t>
  </si>
  <si>
    <t>M3</t>
  </si>
  <si>
    <t>1003683919</t>
  </si>
  <si>
    <t>"celkem zeminy, hlušiny - s poplatkem (skládka dle návrhu dodavatele v jeho režii)</t>
  </si>
  <si>
    <t>A1</t>
  </si>
  <si>
    <t xml:space="preserve">"celkem položka 17120 - "199,0" </t>
  </si>
  <si>
    <t xml:space="preserve">"celkem odečet položky - 12573 - "75,5*(-1)" </t>
  </si>
  <si>
    <t>C1</t>
  </si>
  <si>
    <t>"Celkem: "A1+B1</t>
  </si>
  <si>
    <t>02720</t>
  </si>
  <si>
    <t>POMOC PRÁCE ZŘÍZ NEBO ZAJIŠŤ REGULACI A OCHRANU DOPRAVY</t>
  </si>
  <si>
    <t>-279477723</t>
  </si>
  <si>
    <t>"vyznačení staveniště se zajištěním staveniště - celkem soubor prací</t>
  </si>
  <si>
    <t>"kompletní práce s omezením provozu na komunikacích a zajištění manipulačních a pracovních ploch</t>
  </si>
  <si>
    <t>A2</t>
  </si>
  <si>
    <t>02730</t>
  </si>
  <si>
    <t>POMOC PRÁCE ZŘÍZ NEBO ZAJIŠŤ OCHRANU INŽENÝRSKÝCH SÍTÍ</t>
  </si>
  <si>
    <t>-460141955</t>
  </si>
  <si>
    <t>"kompletní převzetí a vytyčení stávajících inženýrských sítí v prostoru staveniště, komplet s předávacím protokolem správce a vlast.</t>
  </si>
  <si>
    <t>"kompletní práce související s úpravou vedení vodovodu a sdělovacího vedení (postup prací dle požadavku správce a vlastníka sítí s pracemi v ochranné</t>
  </si>
  <si>
    <t>A3</t>
  </si>
  <si>
    <t>02811</t>
  </si>
  <si>
    <t>PRŮZKUMNÉ PRÁCE GEOTECHNICKÉ NA POVRCHU</t>
  </si>
  <si>
    <t>797813133</t>
  </si>
  <si>
    <t>"Geotechnický průzkum na stavbě při zakládání objektu dle TKP, ČSN a PD</t>
  </si>
  <si>
    <t>"Komplet doplňkový průzkum a účast geotechnika po dobu realizace založení objektu včetně převzetí základových poměrů s protokoly a zápisy.</t>
  </si>
  <si>
    <t>A4</t>
  </si>
  <si>
    <t>02953</t>
  </si>
  <si>
    <t>OSTATNÍ POŽADAVKY - HLAVNÍ MOSTNÍ PROHLÍDKA</t>
  </si>
  <si>
    <t>-256657878</t>
  </si>
  <si>
    <t>"1. Hlavní mostní prohlídka na objekt mostu (vše dle ČSN 73 6220, 736221 a 736222) včetně určení zatížitelnosti mostu dle ČSN 73 6222 a TP 200 podrob</t>
  </si>
  <si>
    <t>A11</t>
  </si>
  <si>
    <t>03100</t>
  </si>
  <si>
    <t>ZAŘÍZENÍ STAVENIŠTĚ - ZŘÍZENÍ, PROVOZ, DEMONTÁŽ</t>
  </si>
  <si>
    <t>-153861501</t>
  </si>
  <si>
    <t>""Zařízení staveniště – zřízení, provoz, demontáž</t>
  </si>
  <si>
    <t xml:space="preserve">"úhrnná částka na položku musí pokrývat všechna potřebná zařízení staveniště po celou dobu výstavby. Zahrnuje náklady na veškeré zařízení staveniště </t>
  </si>
  <si>
    <t>"Komplet - vybudování, provoz a likvidaci zařízení staveniště pro SO 201  komplet včetně oplocení, přístupy na staveniště a zajištění - komplet na uv</t>
  </si>
  <si>
    <t>A12</t>
  </si>
  <si>
    <t>11110</t>
  </si>
  <si>
    <t>ODSTRANĚNÍ TRAVIN</t>
  </si>
  <si>
    <t>M2</t>
  </si>
  <si>
    <t>-1859674352</t>
  </si>
  <si>
    <t>"komplet s odvozem na skládku, likvidací a případným poplatkem</t>
  </si>
  <si>
    <t>A13</t>
  </si>
  <si>
    <t>"celkem u opěry 01 - "1,2*64,0</t>
  </si>
  <si>
    <t>"celkem u opěry 02 - "1,2*95,0</t>
  </si>
  <si>
    <t>C13</t>
  </si>
  <si>
    <t>"Celkem: "A13+B13</t>
  </si>
  <si>
    <t>11120</t>
  </si>
  <si>
    <t>ODSTRANĚNÍ KŘOVIN</t>
  </si>
  <si>
    <t>-1057153307</t>
  </si>
  <si>
    <t>A14</t>
  </si>
  <si>
    <t>C14</t>
  </si>
  <si>
    <t>"Celkem: "A14+B14</t>
  </si>
  <si>
    <t>11201</t>
  </si>
  <si>
    <t>KÁCENÍ STROMŮ D KMENE DO 0,5M S ODSTRANĚNÍM PAŘEZŮ</t>
  </si>
  <si>
    <t>1931390546</t>
  </si>
  <si>
    <t>A15</t>
  </si>
  <si>
    <t>"celkem u opěry 01 - "1</t>
  </si>
  <si>
    <t>"celkem u opěry 02 - "1</t>
  </si>
  <si>
    <t>C15</t>
  </si>
  <si>
    <t>"Celkem: "A15+B15</t>
  </si>
  <si>
    <t>12110</t>
  </si>
  <si>
    <t>SEJMUTÍ ORNICE NEBO LESNÍ PŮDY</t>
  </si>
  <si>
    <t>1734724422</t>
  </si>
  <si>
    <t>"komplet s odvozem na skládku stavby a zpětné použití ve stavbě. Poplatek za uložení je v položce 0141**.</t>
  </si>
  <si>
    <t>A16</t>
  </si>
  <si>
    <t>"celkem u opěry 01 - "0,2*(64,0)</t>
  </si>
  <si>
    <t>"celkem u opěry 04 - "0,2*(95,0)</t>
  </si>
  <si>
    <t>C16</t>
  </si>
  <si>
    <t>"Celkem: "A16+B16</t>
  </si>
  <si>
    <t>12573</t>
  </si>
  <si>
    <t>VYKOPÁVKY ZE ZEMNÍKŮ A SKLÁDEK TŘ. I</t>
  </si>
  <si>
    <t>1323327042</t>
  </si>
  <si>
    <t>"komplet výkop zeminy vhodné pro obsyp opěr a ohumusování</t>
  </si>
  <si>
    <t>A17</t>
  </si>
  <si>
    <t xml:space="preserve">"celkem pro položku  - 17411 - "59,7" </t>
  </si>
  <si>
    <t xml:space="preserve">"celkem pro položku  - 18223 - "0,2*27,8" </t>
  </si>
  <si>
    <t xml:space="preserve">"celkem pro položku  - 18233 - "0,2*51,0" </t>
  </si>
  <si>
    <t>D17</t>
  </si>
  <si>
    <t>"Celkem: "A17+B17+C17</t>
  </si>
  <si>
    <t>13173</t>
  </si>
  <si>
    <t>HLOUBENÍ JAM ZAPAŽ I NEPAŽ TŘ. I</t>
  </si>
  <si>
    <t>-214522307</t>
  </si>
  <si>
    <t>"komplet s odvozem na skládku. Poplatek za uložení je v položce 0141**.</t>
  </si>
  <si>
    <t>A18</t>
  </si>
  <si>
    <t>"celkem opěra 01 - "0,5*(5,1+6,5)*1,25*4,2+0,5*(5,1+6,5)*1,25*(1,5+1,5)</t>
  </si>
  <si>
    <t>"celkem opěra 02 - "0,5*(3,5+6,5)*2,5*4,2+0,5*(3,5+6,5)*2,5*(2,5+2,5)</t>
  </si>
  <si>
    <t>C18</t>
  </si>
  <si>
    <t>"Celkem: "A18+B18</t>
  </si>
  <si>
    <t>17120</t>
  </si>
  <si>
    <t>ULOŽENÍ SYPANINY DO NÁSYPŮ A NA SKLÁDKY BEZ ZHUTNĚNÍ</t>
  </si>
  <si>
    <t>-1526962407</t>
  </si>
  <si>
    <t>"kompletní uložení zeminy a sypaniny na skládky trvalé a dočasné</t>
  </si>
  <si>
    <t>A19</t>
  </si>
  <si>
    <t xml:space="preserve">"celkem položka 12110 - "31,8 </t>
  </si>
  <si>
    <t>"celkem položka 13173 - "167,2</t>
  </si>
  <si>
    <t>C19</t>
  </si>
  <si>
    <t>"Celkem: "A19+B19</t>
  </si>
  <si>
    <t>17180</t>
  </si>
  <si>
    <t>ULOŽENÍ SYPANINY DO NÁSYPŮ Z NAKUPOVANÝCH MATERIÁLŮ</t>
  </si>
  <si>
    <t>-349060939</t>
  </si>
  <si>
    <t>"komplet včetně získání vhodné zeminy pro násyp komunikace z nakupovaných materiálů dle ČSN 73 6133</t>
  </si>
  <si>
    <t>A20</t>
  </si>
  <si>
    <t>"celkem násyp komunikace křídel opěry 01 - "15,0*1,15+0,5*1,15*(27,2+19,5)</t>
  </si>
  <si>
    <t>"celkem násyp komunikace křídel opěry 02 -" 36,6*0,5</t>
  </si>
  <si>
    <t>C20</t>
  </si>
  <si>
    <t>"Celkem: "A20+B20</t>
  </si>
  <si>
    <t>17411</t>
  </si>
  <si>
    <t>ZÁSYP JAM A RÝH ZEMINOU SE ZHUTNĚNÍM</t>
  </si>
  <si>
    <t>410208251</t>
  </si>
  <si>
    <t>A21</t>
  </si>
  <si>
    <t>"celkem obsyp křídel opěry 01 -" 2*(7,8*1,0+7,8*0,5*(0+1,5))</t>
  </si>
  <si>
    <t>"celkem obsyp křídel opěry 02 -" 2*(7,2*1,0+7,2*0,5*(0+2,5))</t>
  </si>
  <si>
    <t>C21</t>
  </si>
  <si>
    <t>"Celkem: "A21+B21</t>
  </si>
  <si>
    <t>18110</t>
  </si>
  <si>
    <t>ÚPRAVA PLÁNĚ SE ZHUTNĚNÍM V HORNINĚ TŘ. I</t>
  </si>
  <si>
    <t>-289647997</t>
  </si>
  <si>
    <t>A22</t>
  </si>
  <si>
    <t>"celkem pod opěru 01 - "5,0*4,7</t>
  </si>
  <si>
    <t>"celkem pod opěru 02 - "3,6*4,7</t>
  </si>
  <si>
    <t>"celkem pod opevnění před opěrou 01 - "1,2*29,6</t>
  </si>
  <si>
    <t>"celkem pod opevnění před opěrou 02 - "3,0+2,5+1,2*(12,0)</t>
  </si>
  <si>
    <t>"celkem pod ohumusování opěry 01 - "29,0+8,0</t>
  </si>
  <si>
    <t>"celkem pod ohumusování opěry 01 - "1,2*(8,0)</t>
  </si>
  <si>
    <t>"celkem pod ohumusování opěry 02 - "4,0+10,0</t>
  </si>
  <si>
    <t>"celkem pod ohumusování opěry 02 - "1,2*(15,2)</t>
  </si>
  <si>
    <t>I22</t>
  </si>
  <si>
    <t>"Celkem: "A22+B22+C22+D22+E22+F22+G22+H22</t>
  </si>
  <si>
    <t>18223</t>
  </si>
  <si>
    <t>ROZPROSTŘENÍ ORNICE VE SVAHU V TL DO 0,20M</t>
  </si>
  <si>
    <t>-613211924</t>
  </si>
  <si>
    <t>A23</t>
  </si>
  <si>
    <t>"celkem ohumusování opěry 01 - "1,2*(8,0)</t>
  </si>
  <si>
    <t>"celkem ohumusování opěry 02 - "1,2*(15,2)</t>
  </si>
  <si>
    <t>C23</t>
  </si>
  <si>
    <t>"Celkem: "A23+B23</t>
  </si>
  <si>
    <t>18233</t>
  </si>
  <si>
    <t>ROZPROSTŘENÍ ORNICE V ROVINĚ V TL DO 0,20M</t>
  </si>
  <si>
    <t>-381311647</t>
  </si>
  <si>
    <t>A24</t>
  </si>
  <si>
    <t>"celkem ohumusování opěry 01 - "29,0+8,0</t>
  </si>
  <si>
    <t>"celkem ohumusování opěry 02 - "4,0+10,0</t>
  </si>
  <si>
    <t>C24</t>
  </si>
  <si>
    <t>"Celkem: "A24+B24</t>
  </si>
  <si>
    <t>18241</t>
  </si>
  <si>
    <t>ZALOŽENÍ TRÁVNÍKU RUČNÍM VÝSEVEM</t>
  </si>
  <si>
    <t>529556862</t>
  </si>
  <si>
    <t>A25</t>
  </si>
  <si>
    <t>E25</t>
  </si>
  <si>
    <t>"Celkem: "A25+B25+C25+D25</t>
  </si>
  <si>
    <t>18247</t>
  </si>
  <si>
    <t>OŠETŘOVÁNÍ TRÁVNÍKU</t>
  </si>
  <si>
    <t>352974524</t>
  </si>
  <si>
    <t>A26</t>
  </si>
  <si>
    <t>E26</t>
  </si>
  <si>
    <t>"Celkem: "A26+B26+C26+D26</t>
  </si>
  <si>
    <t>Základy</t>
  </si>
  <si>
    <t>21263</t>
  </si>
  <si>
    <t>TRATIVODY KOMPLET Z TRUB Z PLAST HMOT DN DO 150MM</t>
  </si>
  <si>
    <t>828420147</t>
  </si>
  <si>
    <t>"celkem trativody za opěrami komplet včetně obetonování mezerovitým betonem. Trouba trativodu min SN8.</t>
  </si>
  <si>
    <t>A29</t>
  </si>
  <si>
    <t>"celkem za opěrou 01 - "2,75+2,2+2,8+1,35</t>
  </si>
  <si>
    <t>"celkem za opěrou 02 - "1,85+1,25+2,2+1,35+0,5</t>
  </si>
  <si>
    <t>C29</t>
  </si>
  <si>
    <t>"Celkem: "A29+B29</t>
  </si>
  <si>
    <t>227821</t>
  </si>
  <si>
    <t>MIKROPILOTY KOMPLET D DO 100MM NA POVRCHU</t>
  </si>
  <si>
    <t>1346399477</t>
  </si>
  <si>
    <t>"celkem založení na mikropilotách 89/10 komplet mikropiloty</t>
  </si>
  <si>
    <t>A30</t>
  </si>
  <si>
    <t>"celkem opěry - "8*8*2+2*8*2</t>
  </si>
  <si>
    <t>261816</t>
  </si>
  <si>
    <t>VRT PRO KOTV, INJEK, MIKROPIL NA POVR TŘ III A IV D DO 80MM</t>
  </si>
  <si>
    <t>-2096483178</t>
  </si>
  <si>
    <t>"Celkem vrtvy pro kotvení ložisek</t>
  </si>
  <si>
    <t>A31</t>
  </si>
  <si>
    <t>"celkem opěra 01 -" 2*0,30</t>
  </si>
  <si>
    <t>"celkem opěra 02 - "2*0,30</t>
  </si>
  <si>
    <t>C31</t>
  </si>
  <si>
    <t>"Celkem: "A31+B31</t>
  </si>
  <si>
    <t>26183</t>
  </si>
  <si>
    <t>VRT PRO KOTV, INJEK, MIKROPIL NA POVR TŘ III A IV D DO 150MM</t>
  </si>
  <si>
    <t>-1619323139</t>
  </si>
  <si>
    <t>"celkem založení na mikropilotách 89/10 komplet mikropiloty. Průměr a vystrojení vrtů dle možnosti a návrhu zhotovitele vč pažení atp.</t>
  </si>
  <si>
    <t>A32</t>
  </si>
  <si>
    <t>"celkem opěry -" 8*8*2+2*8*2</t>
  </si>
  <si>
    <t>272325</t>
  </si>
  <si>
    <t>ZÁKLADY ZE ŽELEZOBETONU DO C30/37</t>
  </si>
  <si>
    <t>-358118098</t>
  </si>
  <si>
    <t>"celkem betonové konstrukce základů z betonu C30/37-XA1, C30/37-XF2,XD1 atp</t>
  </si>
  <si>
    <t>A33</t>
  </si>
  <si>
    <t>"celkem opěra 01 - "0,65*(1,0*2,95+1,0*2,9+1,1*3,66)</t>
  </si>
  <si>
    <t>"celkem opěra 02 - "0,65*(1,0*1,4+1,0*2,9+1,1*3,66)</t>
  </si>
  <si>
    <t>C33</t>
  </si>
  <si>
    <t>"Celkem: "A33+B33</t>
  </si>
  <si>
    <t>272365</t>
  </si>
  <si>
    <t>VÝZTUŽ ZÁKLADŮ Z OCELI 10505, B500B</t>
  </si>
  <si>
    <t>T</t>
  </si>
  <si>
    <t>-565335444</t>
  </si>
  <si>
    <t>"celkem betonářská výztuž základů z B500B</t>
  </si>
  <si>
    <t>A34</t>
  </si>
  <si>
    <t>"celkem opěra 01 - "0,185*6,42</t>
  </si>
  <si>
    <t>"celkem opěra 02 - "0,185*5,41</t>
  </si>
  <si>
    <t>C34</t>
  </si>
  <si>
    <t>"Celkem: "A34+B34</t>
  </si>
  <si>
    <t>28997</t>
  </si>
  <si>
    <t>OPLÁŠTĚNÍ (ZPEVNĚNÍ) Z GEOTEXTILIE A GEOMŘÍŽOVIN</t>
  </si>
  <si>
    <t>384888241</t>
  </si>
  <si>
    <t>"Ochranná a podkladní geotextilie pro těsnící fólii dle požadavků ČSN 73 6244 (podkladní geotextilie - min.600g/m2; ochranná geotextilie min.600g/m2)</t>
  </si>
  <si>
    <t>A35</t>
  </si>
  <si>
    <t>"celkem za opěrou 01 - "2*(16,5)</t>
  </si>
  <si>
    <t>"celkem za opěrou 02 - "2*(10,5)</t>
  </si>
  <si>
    <t>C35</t>
  </si>
  <si>
    <t>"Celkem: "A35+B35</t>
  </si>
  <si>
    <t>28999</t>
  </si>
  <si>
    <t>OPLÁŠTĚNÍ (ZPEVNĚNÍ) Z FÓLIE</t>
  </si>
  <si>
    <t>-2140335847</t>
  </si>
  <si>
    <t xml:space="preserve">"Těsnící fólie v přechodové oblasti dle požadavků ČSN 73 6244 </t>
  </si>
  <si>
    <t>A36</t>
  </si>
  <si>
    <t>"celkem za opěrou 01 - "(16,5)</t>
  </si>
  <si>
    <t>"celkem za opěrou 02 -" (10,5)</t>
  </si>
  <si>
    <t>C36</t>
  </si>
  <si>
    <t>"Celkem: "A36+B36</t>
  </si>
  <si>
    <t>Svislé konstrukce</t>
  </si>
  <si>
    <t>333325</t>
  </si>
  <si>
    <t>MOSTNÍ OPĚRY A KŘÍDLA ZE ŽELEZOVÉHO BETONU DO C30/37</t>
  </si>
  <si>
    <t>178315177</t>
  </si>
  <si>
    <t>"celkem beton opěr mostu C30/37-XF2,XD1</t>
  </si>
  <si>
    <t>A27</t>
  </si>
  <si>
    <t>"opěra 01 celkem - "(1,1*1,5+0,3*0,45)*2,96</t>
  </si>
  <si>
    <t>"křídla opěry 01 - celkem -" (0,3*1,86*(2,9+2,95))</t>
  </si>
  <si>
    <t>"opěra 02 celkem -" (1,1*1,5+0,3*0,45)*2,96</t>
  </si>
  <si>
    <t>"křídla opěry 02 - celkem -" (0,3*1,86*(1,4+2,0))</t>
  </si>
  <si>
    <t>E27</t>
  </si>
  <si>
    <t>"Celkem: "A27+B27+C27+D27</t>
  </si>
  <si>
    <t>333365</t>
  </si>
  <si>
    <t>VÝZTUŽ MOSTNÍCH OPĚR A KŘÍDEL Z OCELI 10505, B500B</t>
  </si>
  <si>
    <t>-1095950808</t>
  </si>
  <si>
    <t>"celkem opěry A28 křídla - "0,185*15,7</t>
  </si>
  <si>
    <t>42417A.A</t>
  </si>
  <si>
    <t>MOSTNÍ NOSNÍKY Z OCELI S 235</t>
  </si>
  <si>
    <t>73166737</t>
  </si>
  <si>
    <t>"celkem výroba, doprava, (montáž v samostatné položce 42418)</t>
  </si>
  <si>
    <t>"celkem ocelová zábradelních výplní nosné konstrukce dle samostatného výkazu materiálu</t>
  </si>
  <si>
    <t>A37</t>
  </si>
  <si>
    <t>"celkem dle výkazu materiálu ocelových prvků - zábradelní výplně vč spojovacího materiálu -" (144,68+281,75+144,23+144,27+352,22+288,37)*0,001</t>
  </si>
  <si>
    <t>42417B.A</t>
  </si>
  <si>
    <t>MOSTNÍ NOSNÍKY Z OCELI S 355</t>
  </si>
  <si>
    <t>87494405</t>
  </si>
  <si>
    <t>"celkem ocelová část nosné konstrukce dle samostatného výkazu materiálu</t>
  </si>
  <si>
    <t>"celkem dle výkazu materiálu ocelových prvků - n.k. A38 ložisek vč. odvodnění A38 dil. plechů - "(8301,5-175,59)*0,001</t>
  </si>
  <si>
    <t>42418</t>
  </si>
  <si>
    <t>MONTÁŽ NOSNÉ KONSTRUKCE</t>
  </si>
  <si>
    <t>1803840456</t>
  </si>
  <si>
    <t>"komplet práce související s montážní nosné konstrukce a přípravy okolních ploch, jeřábové plošiny a přístupu na staveniště</t>
  </si>
  <si>
    <t>"celkem soubor všech prací</t>
  </si>
  <si>
    <t>A39</t>
  </si>
  <si>
    <t>"celkem "1</t>
  </si>
  <si>
    <t>421325</t>
  </si>
  <si>
    <t>MOSTNÍ NOSNÉ DESKOVÉ KONSTRUKCE ZE ŽELEZOBETONU C30/37</t>
  </si>
  <si>
    <t>1240911772</t>
  </si>
  <si>
    <t>"celkem mostovka nosné konstrukce ze železobetonu C30/37-XF4,XD3</t>
  </si>
  <si>
    <t>A40</t>
  </si>
  <si>
    <t>"celkem - "2,96*0,5*(0,15+0,175)*26,56+2*2,96*0,42*0,04</t>
  </si>
  <si>
    <t>421365</t>
  </si>
  <si>
    <t>VÝZTUŽ MOSTNÍ DESKOVÉ KONSTRUKCE Z OCELI 10505, B500B</t>
  </si>
  <si>
    <t>1668946363</t>
  </si>
  <si>
    <t>"celkem mostovka nosné konstrukce s výztuží B500B</t>
  </si>
  <si>
    <t>A41</t>
  </si>
  <si>
    <t>"celkem "0,225*12,9</t>
  </si>
  <si>
    <t>451312</t>
  </si>
  <si>
    <t>PODKLADNÍ A VÝPLŇOVÉ VRSTVY Z PROSTÉHO BETONU C12/15</t>
  </si>
  <si>
    <t>-386131946</t>
  </si>
  <si>
    <t>"celkem beton dle PD - C8/10-XO</t>
  </si>
  <si>
    <t>A42</t>
  </si>
  <si>
    <t>"podkladní beton pod opěrou 01 -" 0,2*15,5</t>
  </si>
  <si>
    <t>"podkladní beton pod opěrou 02 - "0,2*11,7</t>
  </si>
  <si>
    <t>"celkem pod drenáže opěry 01 - "0,3*0,65*(2,95+2,4+2,9)</t>
  </si>
  <si>
    <t>"celkem pod drenáže opěry 02 - "0,3*0,45*(1,4+2,4+1,95)</t>
  </si>
  <si>
    <t>E42</t>
  </si>
  <si>
    <t>"Celkem: "A42+B42+C42+D42</t>
  </si>
  <si>
    <t>45160</t>
  </si>
  <si>
    <t>PODKL A VÝPLŇ VRSTVY Z MEZEROVITÉHO BETONU</t>
  </si>
  <si>
    <t>-375235383</t>
  </si>
  <si>
    <t>A43</t>
  </si>
  <si>
    <t>"celkem přechodový klín opěry 01 - "0,5*(0,15+0,55)*17,5</t>
  </si>
  <si>
    <t>"celkem přechodový klín opěry 02 - "0,5*(0,15+0,55)*15,5</t>
  </si>
  <si>
    <t>C43</t>
  </si>
  <si>
    <t>"Celkem: "A43+B43</t>
  </si>
  <si>
    <t>45747</t>
  </si>
  <si>
    <t>VYROVNÁVACÍ A SPÁD VRSTVY Z MALTY ZVLÁŠTNÍ (PLASTMALTA)</t>
  </si>
  <si>
    <t>-1280350752</t>
  </si>
  <si>
    <t>A44</t>
  </si>
  <si>
    <t>"celkem podlití ložisek - "4*(3,1415*0,04*0,04*0,3+0,3*0,3*0,02)</t>
  </si>
  <si>
    <t>"celkem podlití dilatačních plechů - "2*0,01*0,15*2,96</t>
  </si>
  <si>
    <t>"celkem podlití styčníkových plechů zábradlí -" (3*2+2*2)*(0,01*0,21*0,15)</t>
  </si>
  <si>
    <t>D44</t>
  </si>
  <si>
    <t>"Celkem: "A44+B44+C44</t>
  </si>
  <si>
    <t>45852</t>
  </si>
  <si>
    <t>VÝPLŇ ZA OPĚRAMI A ZDMI Z KAMENIVA DRCENÉHO</t>
  </si>
  <si>
    <t>734073808</t>
  </si>
  <si>
    <t>"Zásyp rubu spodní stavby dle ČSN 73 6244 na dané ID dle materiálu</t>
  </si>
  <si>
    <t>A45</t>
  </si>
  <si>
    <t>"celkem zásyp za opěrou 01 -" 0,6*1,2*(0,9+2,9+2,35+2,95+0,9)</t>
  </si>
  <si>
    <t>"celkem zásyp za opěrou 02 -" 0,6*1,2*(0,9+2,0+2,35+2,0+0,9)</t>
  </si>
  <si>
    <t>C45</t>
  </si>
  <si>
    <t>"Celkem: "A45+B45</t>
  </si>
  <si>
    <t>45857</t>
  </si>
  <si>
    <t>VÝPLŇ ZA OPĚRAMI A ZDMI Z KAMENIVA TĚŽENÉHO</t>
  </si>
  <si>
    <t>-1566975932</t>
  </si>
  <si>
    <t>A46</t>
  </si>
  <si>
    <t>"celkem zásyp za opěrou 01 - "9,5*2,4</t>
  </si>
  <si>
    <t>"celkem zásyp za opěrou 02 - "7,5*2,4</t>
  </si>
  <si>
    <t>C46</t>
  </si>
  <si>
    <t>"Celkem: "A46+B46</t>
  </si>
  <si>
    <t>46321</t>
  </si>
  <si>
    <t>ROVNANINA Z LOMOVÉHO KAMENE</t>
  </si>
  <si>
    <t>299453121</t>
  </si>
  <si>
    <t>A47</t>
  </si>
  <si>
    <t>"celkem opevnění před opěrou 01 - "1,2*29,6*0,3</t>
  </si>
  <si>
    <t>"celkem opevnění před opěrou 02 -" (3,0+2,5+1,2*(12,0))*0,3</t>
  </si>
  <si>
    <t>C47</t>
  </si>
  <si>
    <t>"Celkem: "A47+B47</t>
  </si>
  <si>
    <t>Přidružená stavební výroba</t>
  </si>
  <si>
    <t>711111</t>
  </si>
  <si>
    <t>IZOLACE BĚŽNÝCH KONSTRUKCÍ PROTI ZEMNÍ VLHKOSTI ASFALTOVÝMI NÁTĚRY</t>
  </si>
  <si>
    <t>464692609</t>
  </si>
  <si>
    <t>"celkem nátěr Np+2xNa</t>
  </si>
  <si>
    <t>A48</t>
  </si>
  <si>
    <t>"celkem opěra 01 - "0,65*(1,0+1,0+3,6+1,0+4,0+2,9+1,7+3,0+2,95)+0,35*(2,9+4,0+2,9+4,0)</t>
  </si>
  <si>
    <t>"celkem opěra 01 - "4,2+4,2+1,2+0,3*1,85*2</t>
  </si>
  <si>
    <t>"celkem opěra 02 - "0,65*(1,0+1,0+3,6+1,0+2,5+1,4+1,6+2,05+2,0)+0,35*(2,5+2,5+2,05+1,4)</t>
  </si>
  <si>
    <t>"celkem opěra 02 -" 4,6+4,6+3,0+0,3*1,85*2+0,8*(2,3+2,0+1,4)</t>
  </si>
  <si>
    <t>E48</t>
  </si>
  <si>
    <t>"Celkem: "A48+B48+C48+D48</t>
  </si>
  <si>
    <t>711112</t>
  </si>
  <si>
    <t>IZOLACE BĚŽNÝCH KONSTRUKCÍ PROTI ZEMNÍ VLHKOSTI ASFALTOVÝMI PÁSY</t>
  </si>
  <si>
    <t>756791304</t>
  </si>
  <si>
    <t>"celkem přetavení pracovních spar z AIP a izolace z AIP</t>
  </si>
  <si>
    <t>A49</t>
  </si>
  <si>
    <t>"celkem opěra 01 -" (2,1+0,3)*(2,4+2,9+2,95)</t>
  </si>
  <si>
    <t>"celkem opěra 02 -" (1,2+0,3)*(1,4+2,0+2,4)</t>
  </si>
  <si>
    <t>C49</t>
  </si>
  <si>
    <t>"Celkem: "A49+B49</t>
  </si>
  <si>
    <t>711509</t>
  </si>
  <si>
    <t>OCHRANA IZOLACE NA POVRCHU TEXTILIÍ</t>
  </si>
  <si>
    <t>1682446868</t>
  </si>
  <si>
    <t>"celkem ochrana přetavení pracovních spar z AIP a izolace z AIP (geotextílie 600 g/m2)</t>
  </si>
  <si>
    <t>A50</t>
  </si>
  <si>
    <t>"celkem opěra 01 -" 4,2+4,2+1,2+0,3*1,85*2</t>
  </si>
  <si>
    <t>"celkem opěra 02 - "4,6+4,6+3,0+0,3*1,85*2+0,8*(2,3+2,0+1,4)</t>
  </si>
  <si>
    <t>"celkem opěra 01 - "(2,1+0,3)*(2,4+2,9+2,95)</t>
  </si>
  <si>
    <t>G50</t>
  </si>
  <si>
    <t>"Celkem: "A50+B50+C50+D50+E50+F50</t>
  </si>
  <si>
    <t>45</t>
  </si>
  <si>
    <t>711415.A</t>
  </si>
  <si>
    <t>IZOLACE MOSTOVEK CELOPLOŠ POLYMERNÍ</t>
  </si>
  <si>
    <t>558332633</t>
  </si>
  <si>
    <t>"celkem přímopojížděná izolace dle ČSN 73 6242 - kapitola 5.3.5. a dle zvláštního předpisu TP 211</t>
  </si>
  <si>
    <t>"celkem povrch n.k. s přetažením přes okraje n.k. - "26,56*2,96+2*0,05*29,56+0,05*2*2,96</t>
  </si>
  <si>
    <t>"celkem povrch křídel A51 opěr - "0,3*2,96*2+0,3*(2,9+2,95+1,4+2,0)</t>
  </si>
  <si>
    <t>C51</t>
  </si>
  <si>
    <t>"Celkem: "A51+B51</t>
  </si>
  <si>
    <t>46</t>
  </si>
  <si>
    <t>783121</t>
  </si>
  <si>
    <t>PROTIKOROZ OCHR OK NÁTĚREM VÍCEVRST SE ZÁKL S VYS OBSAHEM ZN</t>
  </si>
  <si>
    <t>-1959335193</t>
  </si>
  <si>
    <t>"celkem popsaný systém PKO dle Technické zprávy a dle TKP 19.B.</t>
  </si>
  <si>
    <t>A52</t>
  </si>
  <si>
    <t>"celkem nosná konstrukce včetně ložisek - dle samostatného výkazu výměr -" (148,16-5,98)</t>
  </si>
  <si>
    <t>"celkem dilatační plechy - dle samostatného výkazu výměr - "5,98</t>
  </si>
  <si>
    <t>"celkem zábradelní výplně n.k. - dle samostatného výkazu výměr -" (3,61+7,02+3,59+3,60+8,78+7,19)</t>
  </si>
  <si>
    <t>D52</t>
  </si>
  <si>
    <t>"Celkem: "A52+B52+C52</t>
  </si>
  <si>
    <t>47</t>
  </si>
  <si>
    <t>78382</t>
  </si>
  <si>
    <t>NÁTĚRY BETON KONSTR TYP S2 (OS-B)</t>
  </si>
  <si>
    <t>277875350</t>
  </si>
  <si>
    <t>A53</t>
  </si>
  <si>
    <t>"celkem okraje nosné konstrukce -" (0,175*2,96*2+0,05*0,4*4+0,15*2*25,56)</t>
  </si>
  <si>
    <t>"celkem okraje křídel - "(0,15)*(2,9+2,95+1,4+2,0)*2</t>
  </si>
  <si>
    <t>"celkem závěrná zídka -" (0,15)*(2,96+2,96+2,4+2,4)</t>
  </si>
  <si>
    <t>D53</t>
  </si>
  <si>
    <t>"Celkem: "A53+B53+C53</t>
  </si>
  <si>
    <t>Ostatní konstrukce a práce</t>
  </si>
  <si>
    <t>48</t>
  </si>
  <si>
    <t>9112B1.A</t>
  </si>
  <si>
    <t>ZÁBRADLÍ MOSTNÍ SE SVISLOU VÝPLNÍ - DODÁVKA A MONTÁŽ</t>
  </si>
  <si>
    <t>644412120</t>
  </si>
  <si>
    <t>"celkem výroba, dodávka a montáž zábradlí na nosné konstrukci a křídlech včetně PKO dle TKP 19.B</t>
  </si>
  <si>
    <t>"celkem včetně konzol pro osazení převedení inženýrských sítí, kotev a spojovacího materiálu</t>
  </si>
  <si>
    <t>A54</t>
  </si>
  <si>
    <t>"celkem na křídlech opěry 01 - "4,7+1,7+3,0</t>
  </si>
  <si>
    <t>"celkem na křídlech opěry 02 - "3,2+1,7+2,0</t>
  </si>
  <si>
    <t>C54</t>
  </si>
  <si>
    <t>"Celkem: "A54+B54</t>
  </si>
  <si>
    <t>49</t>
  </si>
  <si>
    <t>91355</t>
  </si>
  <si>
    <t>EVIDENČNÍ ČÍSLO MOSTU</t>
  </si>
  <si>
    <t>-1923442183</t>
  </si>
  <si>
    <t>"celkem tabulky s evidenčním číslem mostu dle ČSN A55 dle PD (dodávka A55 montáž) - "2" ""ks</t>
  </si>
  <si>
    <t>50</t>
  </si>
  <si>
    <t>91345</t>
  </si>
  <si>
    <t>NIVELAČNÍ ZNAČKY KOVOVÉ</t>
  </si>
  <si>
    <t>1323586131</t>
  </si>
  <si>
    <t>"Celkem zabudované nivelační značky ve spodní stavbě dle PD</t>
  </si>
  <si>
    <t>A56</t>
  </si>
  <si>
    <t>"celkem opěry " (2+2)</t>
  </si>
  <si>
    <t>51</t>
  </si>
  <si>
    <t>93311.A</t>
  </si>
  <si>
    <t>ZATĚŽOVACÍ ZKOUŠKA MOSTU STATICKÁ 1. POLE DO 300M2</t>
  </si>
  <si>
    <t>-1061437851</t>
  </si>
  <si>
    <t>"celkem dle RDS zatěžovací zkouška dle ČSN 73 6209 - pole 1. (3,24*26,56)</t>
  </si>
  <si>
    <t>"celkem 1 zatěžovací stav v poli 1.</t>
  </si>
  <si>
    <t>A57</t>
  </si>
  <si>
    <t>52</t>
  </si>
  <si>
    <t>93650</t>
  </si>
  <si>
    <t>DROBNÉ DOPLŇK KONSTR KOVOVÉ</t>
  </si>
  <si>
    <t>KG</t>
  </si>
  <si>
    <t>-15781104</t>
  </si>
  <si>
    <t>"celkem dle výkazu materiálu ocelových prvků - dilatační plechy komplet - "175,59  " komplet PKO dle TKP 19B A58 dle PD v položce 783121</t>
  </si>
  <si>
    <t>53</t>
  </si>
  <si>
    <t>936501</t>
  </si>
  <si>
    <t>DROBNÉ DOPLŇK KONSTR KOVOVÉ NEREZ</t>
  </si>
  <si>
    <t>1013701093</t>
  </si>
  <si>
    <t>A59</t>
  </si>
  <si>
    <t xml:space="preserve">"celkem konstrukce opaknic na okrajích odvodnění úložných prahů včetně kotvení- "2*2*5,0" kg/kus" </t>
  </si>
  <si>
    <t>500*3"0,8-1,4km"+  500*5"1,400-1,800km"</t>
  </si>
  <si>
    <t>645646361</t>
  </si>
  <si>
    <t>1041811380</t>
  </si>
  <si>
    <t>1839851854</t>
  </si>
  <si>
    <t>1425875091</t>
  </si>
  <si>
    <t>-1024663353</t>
  </si>
  <si>
    <t>69291780</t>
  </si>
  <si>
    <t>-1884048803</t>
  </si>
  <si>
    <t>40*0,42 'Přepočtené koeficientem množství</t>
  </si>
  <si>
    <t>-1682484003</t>
  </si>
  <si>
    <t>1100715047</t>
  </si>
  <si>
    <t>40*0,7 'Přepočtené koeficientem množství</t>
  </si>
  <si>
    <t>1050*2*2-10 "ornice nude použita stávající z odstraňované části"</t>
  </si>
  <si>
    <t>4200-10 "z položky kód 181301101"</t>
  </si>
  <si>
    <t>4190*0,015 'Přepočtené koeficientem množství</t>
  </si>
  <si>
    <t>Uznatelné - VRN - VEDLEJŠÍ ROZPOČTOVÉ NÁKLADY</t>
  </si>
  <si>
    <t xml:space="preserve">    VRN7 - Provozní vlivy</t>
  </si>
  <si>
    <t>012303000</t>
  </si>
  <si>
    <t>Geodetické práce po výstavbě - zaměření skutečného provedení</t>
  </si>
  <si>
    <t>165881120</t>
  </si>
  <si>
    <t>030001000</t>
  </si>
  <si>
    <t>-1279507715</t>
  </si>
  <si>
    <t>VRN7</t>
  </si>
  <si>
    <t>Provozní vlivy</t>
  </si>
  <si>
    <t>072002000-1</t>
  </si>
  <si>
    <t>DIO - Přechodné dopravní značení, projednání</t>
  </si>
  <si>
    <t>-861245654</t>
  </si>
  <si>
    <t>072002000-2</t>
  </si>
  <si>
    <t>DIO - Přechodné dopravní značení - značky, instalace, údržba</t>
  </si>
  <si>
    <t>-1228988459</t>
  </si>
  <si>
    <t>SEZNAM FIGUR</t>
  </si>
  <si>
    <t>Výměra</t>
  </si>
  <si>
    <t xml:space="preserve"> Uznatelné - S/ SO 201</t>
  </si>
  <si>
    <t>Použití figury:</t>
  </si>
  <si>
    <t>A5</t>
  </si>
  <si>
    <t>Měnit lze pouze buňky se žlutým podbarvením!
1) na prvním listu Rekapitulace stavby vyplňte v sestavě
    a) Souhrnný list
       - údaje o Uchazeči
         (přenesou se do ostatních sestav i v jiných listech)
2) na vybraných listech vyplňte v sestavě
    a) Krycí list
       - údaje o Uchazeči, pokud se liší od údajů o Uchazeči na Souhrnném listu
         (údaje se přenesou do ostatních sestav v daném listu)
    b) Celkové náklady za stavbu
       - ceny u položek
       - množství, pokud má žluté podbarvení
       - a v případě potřeby poznámku (ta je ve skrytém sloupci)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</si>
</sst>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2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1"/>
      <c r="AQ5" s="21"/>
      <c r="AR5" s="19"/>
      <c r="BE5" s="270" t="s">
        <v>1374</v>
      </c>
      <c r="BS5" s="16" t="s">
        <v>6</v>
      </c>
    </row>
    <row r="6" spans="2:71" s="1" customFormat="1" ht="36.95" customHeight="1">
      <c r="B6" s="20"/>
      <c r="C6" s="21"/>
      <c r="D6" s="27" t="s">
        <v>15</v>
      </c>
      <c r="E6" s="21"/>
      <c r="F6" s="21"/>
      <c r="G6" s="21"/>
      <c r="H6" s="21"/>
      <c r="I6" s="21"/>
      <c r="J6" s="21"/>
      <c r="K6" s="275" t="s">
        <v>16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1"/>
      <c r="AQ6" s="21"/>
      <c r="AR6" s="19"/>
      <c r="BE6" s="271"/>
      <c r="BS6" s="16" t="s">
        <v>6</v>
      </c>
    </row>
    <row r="7" spans="2:71" s="1" customFormat="1" ht="12" customHeight="1">
      <c r="B7" s="20"/>
      <c r="C7" s="21"/>
      <c r="D7" s="28" t="s">
        <v>17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18</v>
      </c>
      <c r="AL7" s="21"/>
      <c r="AM7" s="21"/>
      <c r="AN7" s="26" t="s">
        <v>1</v>
      </c>
      <c r="AO7" s="21"/>
      <c r="AP7" s="21"/>
      <c r="AQ7" s="21"/>
      <c r="AR7" s="19"/>
      <c r="BE7" s="271"/>
      <c r="BS7" s="16" t="s">
        <v>6</v>
      </c>
    </row>
    <row r="8" spans="2:71" s="1" customFormat="1" ht="12" customHeight="1">
      <c r="B8" s="20"/>
      <c r="C8" s="21"/>
      <c r="D8" s="28" t="s">
        <v>19</v>
      </c>
      <c r="E8" s="21"/>
      <c r="F8" s="21"/>
      <c r="G8" s="21"/>
      <c r="H8" s="21"/>
      <c r="I8" s="21"/>
      <c r="J8" s="21"/>
      <c r="K8" s="26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21</v>
      </c>
      <c r="AL8" s="21"/>
      <c r="AM8" s="21"/>
      <c r="AN8" s="29" t="s">
        <v>22</v>
      </c>
      <c r="AO8" s="21"/>
      <c r="AP8" s="21"/>
      <c r="AQ8" s="21"/>
      <c r="AR8" s="19"/>
      <c r="BE8" s="271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71"/>
      <c r="BS9" s="16" t="s">
        <v>6</v>
      </c>
    </row>
    <row r="10" spans="2:71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271"/>
      <c r="BS10" s="16" t="s">
        <v>6</v>
      </c>
    </row>
    <row r="11" spans="2:71" s="1" customFormat="1" ht="18.4" customHeight="1">
      <c r="B11" s="20"/>
      <c r="C11" s="21"/>
      <c r="D11" s="21"/>
      <c r="E11" s="26" t="s">
        <v>20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271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71"/>
      <c r="BS12" s="16" t="s">
        <v>6</v>
      </c>
    </row>
    <row r="13" spans="2:71" s="1" customFormat="1" ht="12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27</v>
      </c>
      <c r="AO13" s="21"/>
      <c r="AP13" s="21"/>
      <c r="AQ13" s="21"/>
      <c r="AR13" s="19"/>
      <c r="BE13" s="271"/>
      <c r="BS13" s="16" t="s">
        <v>6</v>
      </c>
    </row>
    <row r="14" spans="2:71" ht="12.75">
      <c r="B14" s="20"/>
      <c r="C14" s="21"/>
      <c r="D14" s="21"/>
      <c r="E14" s="276" t="s">
        <v>27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8" t="s">
        <v>25</v>
      </c>
      <c r="AL14" s="21"/>
      <c r="AM14" s="21"/>
      <c r="AN14" s="30" t="s">
        <v>27</v>
      </c>
      <c r="AO14" s="21"/>
      <c r="AP14" s="21"/>
      <c r="AQ14" s="21"/>
      <c r="AR14" s="19"/>
      <c r="BE14" s="271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71"/>
      <c r="BS15" s="16" t="s">
        <v>4</v>
      </c>
    </row>
    <row r="16" spans="2:71" s="1" customFormat="1" ht="12" customHeight="1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71"/>
      <c r="BS16" s="16" t="s">
        <v>4</v>
      </c>
    </row>
    <row r="17" spans="2:71" s="1" customFormat="1" ht="18.4" customHeight="1">
      <c r="B17" s="20"/>
      <c r="C17" s="21"/>
      <c r="D17" s="21"/>
      <c r="E17" s="26" t="s">
        <v>20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1</v>
      </c>
      <c r="AO17" s="21"/>
      <c r="AP17" s="21"/>
      <c r="AQ17" s="21"/>
      <c r="AR17" s="19"/>
      <c r="BE17" s="271"/>
      <c r="BS17" s="16" t="s">
        <v>29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71"/>
      <c r="BS18" s="16" t="s">
        <v>6</v>
      </c>
    </row>
    <row r="19" spans="2:71" s="1" customFormat="1" ht="12" customHeight="1">
      <c r="B19" s="20"/>
      <c r="C19" s="21"/>
      <c r="D19" s="28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71"/>
      <c r="BS19" s="16" t="s">
        <v>6</v>
      </c>
    </row>
    <row r="20" spans="2:71" s="1" customFormat="1" ht="18.4" customHeight="1">
      <c r="B20" s="20"/>
      <c r="C20" s="21"/>
      <c r="D20" s="21"/>
      <c r="E20" s="26" t="s">
        <v>20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271"/>
      <c r="BS20" s="16" t="s">
        <v>29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71"/>
    </row>
    <row r="22" spans="2:57" s="1" customFormat="1" ht="12" customHeight="1">
      <c r="B22" s="20"/>
      <c r="C22" s="21"/>
      <c r="D22" s="28" t="s">
        <v>31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71"/>
    </row>
    <row r="23" spans="2:57" s="1" customFormat="1" ht="16.5" customHeight="1">
      <c r="B23" s="20"/>
      <c r="C23" s="21"/>
      <c r="D23" s="21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1"/>
      <c r="AP23" s="21"/>
      <c r="AQ23" s="21"/>
      <c r="AR23" s="19"/>
      <c r="BE23" s="271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71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71"/>
    </row>
    <row r="26" spans="1:57" s="2" customFormat="1" ht="25.9" customHeight="1">
      <c r="A26" s="33"/>
      <c r="B26" s="34"/>
      <c r="C26" s="35"/>
      <c r="D26" s="36" t="s">
        <v>32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9">
        <f>ROUND(AG94,2)</f>
        <v>0</v>
      </c>
      <c r="AL26" s="280"/>
      <c r="AM26" s="280"/>
      <c r="AN26" s="280"/>
      <c r="AO26" s="280"/>
      <c r="AP26" s="35"/>
      <c r="AQ26" s="35"/>
      <c r="AR26" s="38"/>
      <c r="BE26" s="271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71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81" t="s">
        <v>33</v>
      </c>
      <c r="M28" s="281"/>
      <c r="N28" s="281"/>
      <c r="O28" s="281"/>
      <c r="P28" s="281"/>
      <c r="Q28" s="35"/>
      <c r="R28" s="35"/>
      <c r="S28" s="35"/>
      <c r="T28" s="35"/>
      <c r="U28" s="35"/>
      <c r="V28" s="35"/>
      <c r="W28" s="281" t="s">
        <v>34</v>
      </c>
      <c r="X28" s="281"/>
      <c r="Y28" s="281"/>
      <c r="Z28" s="281"/>
      <c r="AA28" s="281"/>
      <c r="AB28" s="281"/>
      <c r="AC28" s="281"/>
      <c r="AD28" s="281"/>
      <c r="AE28" s="281"/>
      <c r="AF28" s="35"/>
      <c r="AG28" s="35"/>
      <c r="AH28" s="35"/>
      <c r="AI28" s="35"/>
      <c r="AJ28" s="35"/>
      <c r="AK28" s="281" t="s">
        <v>35</v>
      </c>
      <c r="AL28" s="281"/>
      <c r="AM28" s="281"/>
      <c r="AN28" s="281"/>
      <c r="AO28" s="281"/>
      <c r="AP28" s="35"/>
      <c r="AQ28" s="35"/>
      <c r="AR28" s="38"/>
      <c r="BE28" s="271"/>
    </row>
    <row r="29" spans="2:57" s="3" customFormat="1" ht="14.45" customHeight="1">
      <c r="B29" s="39"/>
      <c r="C29" s="40"/>
      <c r="D29" s="28" t="s">
        <v>36</v>
      </c>
      <c r="E29" s="40"/>
      <c r="F29" s="28" t="s">
        <v>37</v>
      </c>
      <c r="G29" s="40"/>
      <c r="H29" s="40"/>
      <c r="I29" s="40"/>
      <c r="J29" s="40"/>
      <c r="K29" s="40"/>
      <c r="L29" s="284">
        <v>0.21</v>
      </c>
      <c r="M29" s="283"/>
      <c r="N29" s="283"/>
      <c r="O29" s="283"/>
      <c r="P29" s="283"/>
      <c r="Q29" s="40"/>
      <c r="R29" s="40"/>
      <c r="S29" s="40"/>
      <c r="T29" s="40"/>
      <c r="U29" s="40"/>
      <c r="V29" s="40"/>
      <c r="W29" s="282">
        <f>ROUND(AZ94,2)</f>
        <v>0</v>
      </c>
      <c r="X29" s="283"/>
      <c r="Y29" s="283"/>
      <c r="Z29" s="283"/>
      <c r="AA29" s="283"/>
      <c r="AB29" s="283"/>
      <c r="AC29" s="283"/>
      <c r="AD29" s="283"/>
      <c r="AE29" s="283"/>
      <c r="AF29" s="40"/>
      <c r="AG29" s="40"/>
      <c r="AH29" s="40"/>
      <c r="AI29" s="40"/>
      <c r="AJ29" s="40"/>
      <c r="AK29" s="282">
        <f>ROUND(AV94,2)</f>
        <v>0</v>
      </c>
      <c r="AL29" s="283"/>
      <c r="AM29" s="283"/>
      <c r="AN29" s="283"/>
      <c r="AO29" s="283"/>
      <c r="AP29" s="40"/>
      <c r="AQ29" s="40"/>
      <c r="AR29" s="41"/>
      <c r="BE29" s="272"/>
    </row>
    <row r="30" spans="2:57" s="3" customFormat="1" ht="14.45" customHeight="1">
      <c r="B30" s="39"/>
      <c r="C30" s="40"/>
      <c r="D30" s="40"/>
      <c r="E30" s="40"/>
      <c r="F30" s="28" t="s">
        <v>38</v>
      </c>
      <c r="G30" s="40"/>
      <c r="H30" s="40"/>
      <c r="I30" s="40"/>
      <c r="J30" s="40"/>
      <c r="K30" s="40"/>
      <c r="L30" s="284">
        <v>0.15</v>
      </c>
      <c r="M30" s="283"/>
      <c r="N30" s="283"/>
      <c r="O30" s="283"/>
      <c r="P30" s="283"/>
      <c r="Q30" s="40"/>
      <c r="R30" s="40"/>
      <c r="S30" s="40"/>
      <c r="T30" s="40"/>
      <c r="U30" s="40"/>
      <c r="V30" s="40"/>
      <c r="W30" s="282">
        <f>ROUND(BA94,2)</f>
        <v>0</v>
      </c>
      <c r="X30" s="283"/>
      <c r="Y30" s="283"/>
      <c r="Z30" s="283"/>
      <c r="AA30" s="283"/>
      <c r="AB30" s="283"/>
      <c r="AC30" s="283"/>
      <c r="AD30" s="283"/>
      <c r="AE30" s="283"/>
      <c r="AF30" s="40"/>
      <c r="AG30" s="40"/>
      <c r="AH30" s="40"/>
      <c r="AI30" s="40"/>
      <c r="AJ30" s="40"/>
      <c r="AK30" s="282">
        <f>ROUND(AW94,2)</f>
        <v>0</v>
      </c>
      <c r="AL30" s="283"/>
      <c r="AM30" s="283"/>
      <c r="AN30" s="283"/>
      <c r="AO30" s="283"/>
      <c r="AP30" s="40"/>
      <c r="AQ30" s="40"/>
      <c r="AR30" s="41"/>
      <c r="BE30" s="272"/>
    </row>
    <row r="31" spans="2:57" s="3" customFormat="1" ht="14.45" customHeight="1" hidden="1">
      <c r="B31" s="39"/>
      <c r="C31" s="40"/>
      <c r="D31" s="40"/>
      <c r="E31" s="40"/>
      <c r="F31" s="28" t="s">
        <v>39</v>
      </c>
      <c r="G31" s="40"/>
      <c r="H31" s="40"/>
      <c r="I31" s="40"/>
      <c r="J31" s="40"/>
      <c r="K31" s="40"/>
      <c r="L31" s="284">
        <v>0.21</v>
      </c>
      <c r="M31" s="283"/>
      <c r="N31" s="283"/>
      <c r="O31" s="283"/>
      <c r="P31" s="283"/>
      <c r="Q31" s="40"/>
      <c r="R31" s="40"/>
      <c r="S31" s="40"/>
      <c r="T31" s="40"/>
      <c r="U31" s="40"/>
      <c r="V31" s="40"/>
      <c r="W31" s="282">
        <f>ROUND(BB94,2)</f>
        <v>0</v>
      </c>
      <c r="X31" s="283"/>
      <c r="Y31" s="283"/>
      <c r="Z31" s="283"/>
      <c r="AA31" s="283"/>
      <c r="AB31" s="283"/>
      <c r="AC31" s="283"/>
      <c r="AD31" s="283"/>
      <c r="AE31" s="283"/>
      <c r="AF31" s="40"/>
      <c r="AG31" s="40"/>
      <c r="AH31" s="40"/>
      <c r="AI31" s="40"/>
      <c r="AJ31" s="40"/>
      <c r="AK31" s="282">
        <v>0</v>
      </c>
      <c r="AL31" s="283"/>
      <c r="AM31" s="283"/>
      <c r="AN31" s="283"/>
      <c r="AO31" s="283"/>
      <c r="AP31" s="40"/>
      <c r="AQ31" s="40"/>
      <c r="AR31" s="41"/>
      <c r="BE31" s="272"/>
    </row>
    <row r="32" spans="2:57" s="3" customFormat="1" ht="14.45" customHeight="1" hidden="1">
      <c r="B32" s="39"/>
      <c r="C32" s="40"/>
      <c r="D32" s="40"/>
      <c r="E32" s="40"/>
      <c r="F32" s="28" t="s">
        <v>40</v>
      </c>
      <c r="G32" s="40"/>
      <c r="H32" s="40"/>
      <c r="I32" s="40"/>
      <c r="J32" s="40"/>
      <c r="K32" s="40"/>
      <c r="L32" s="284">
        <v>0.15</v>
      </c>
      <c r="M32" s="283"/>
      <c r="N32" s="283"/>
      <c r="O32" s="283"/>
      <c r="P32" s="283"/>
      <c r="Q32" s="40"/>
      <c r="R32" s="40"/>
      <c r="S32" s="40"/>
      <c r="T32" s="40"/>
      <c r="U32" s="40"/>
      <c r="V32" s="40"/>
      <c r="W32" s="282">
        <f>ROUND(BC94,2)</f>
        <v>0</v>
      </c>
      <c r="X32" s="283"/>
      <c r="Y32" s="283"/>
      <c r="Z32" s="283"/>
      <c r="AA32" s="283"/>
      <c r="AB32" s="283"/>
      <c r="AC32" s="283"/>
      <c r="AD32" s="283"/>
      <c r="AE32" s="283"/>
      <c r="AF32" s="40"/>
      <c r="AG32" s="40"/>
      <c r="AH32" s="40"/>
      <c r="AI32" s="40"/>
      <c r="AJ32" s="40"/>
      <c r="AK32" s="282">
        <v>0</v>
      </c>
      <c r="AL32" s="283"/>
      <c r="AM32" s="283"/>
      <c r="AN32" s="283"/>
      <c r="AO32" s="283"/>
      <c r="AP32" s="40"/>
      <c r="AQ32" s="40"/>
      <c r="AR32" s="41"/>
      <c r="BE32" s="272"/>
    </row>
    <row r="33" spans="2:57" s="3" customFormat="1" ht="14.45" customHeight="1" hidden="1">
      <c r="B33" s="39"/>
      <c r="C33" s="40"/>
      <c r="D33" s="40"/>
      <c r="E33" s="40"/>
      <c r="F33" s="28" t="s">
        <v>41</v>
      </c>
      <c r="G33" s="40"/>
      <c r="H33" s="40"/>
      <c r="I33" s="40"/>
      <c r="J33" s="40"/>
      <c r="K33" s="40"/>
      <c r="L33" s="284">
        <v>0</v>
      </c>
      <c r="M33" s="283"/>
      <c r="N33" s="283"/>
      <c r="O33" s="283"/>
      <c r="P33" s="283"/>
      <c r="Q33" s="40"/>
      <c r="R33" s="40"/>
      <c r="S33" s="40"/>
      <c r="T33" s="40"/>
      <c r="U33" s="40"/>
      <c r="V33" s="40"/>
      <c r="W33" s="282">
        <f>ROUND(BD94,2)</f>
        <v>0</v>
      </c>
      <c r="X33" s="283"/>
      <c r="Y33" s="283"/>
      <c r="Z33" s="283"/>
      <c r="AA33" s="283"/>
      <c r="AB33" s="283"/>
      <c r="AC33" s="283"/>
      <c r="AD33" s="283"/>
      <c r="AE33" s="283"/>
      <c r="AF33" s="40"/>
      <c r="AG33" s="40"/>
      <c r="AH33" s="40"/>
      <c r="AI33" s="40"/>
      <c r="AJ33" s="40"/>
      <c r="AK33" s="282">
        <v>0</v>
      </c>
      <c r="AL33" s="283"/>
      <c r="AM33" s="283"/>
      <c r="AN33" s="283"/>
      <c r="AO33" s="283"/>
      <c r="AP33" s="40"/>
      <c r="AQ33" s="40"/>
      <c r="AR33" s="41"/>
      <c r="BE33" s="272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71"/>
    </row>
    <row r="35" spans="1:57" s="2" customFormat="1" ht="25.9" customHeight="1">
      <c r="A35" s="33"/>
      <c r="B35" s="34"/>
      <c r="C35" s="42"/>
      <c r="D35" s="43" t="s">
        <v>42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43</v>
      </c>
      <c r="U35" s="44"/>
      <c r="V35" s="44"/>
      <c r="W35" s="44"/>
      <c r="X35" s="288" t="s">
        <v>44</v>
      </c>
      <c r="Y35" s="286"/>
      <c r="Z35" s="286"/>
      <c r="AA35" s="286"/>
      <c r="AB35" s="286"/>
      <c r="AC35" s="44"/>
      <c r="AD35" s="44"/>
      <c r="AE35" s="44"/>
      <c r="AF35" s="44"/>
      <c r="AG35" s="44"/>
      <c r="AH35" s="44"/>
      <c r="AI35" s="44"/>
      <c r="AJ35" s="44"/>
      <c r="AK35" s="285">
        <f>SUM(AK26:AK33)</f>
        <v>0</v>
      </c>
      <c r="AL35" s="286"/>
      <c r="AM35" s="286"/>
      <c r="AN35" s="286"/>
      <c r="AO35" s="287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45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46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47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48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47</v>
      </c>
      <c r="AI60" s="37"/>
      <c r="AJ60" s="37"/>
      <c r="AK60" s="37"/>
      <c r="AL60" s="37"/>
      <c r="AM60" s="51" t="s">
        <v>48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49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50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47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48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47</v>
      </c>
      <c r="AI75" s="37"/>
      <c r="AJ75" s="37"/>
      <c r="AK75" s="37"/>
      <c r="AL75" s="37"/>
      <c r="AM75" s="51" t="s">
        <v>48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2015s30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15</v>
      </c>
      <c r="D85" s="62"/>
      <c r="E85" s="62"/>
      <c r="F85" s="62"/>
      <c r="G85" s="62"/>
      <c r="H85" s="62"/>
      <c r="I85" s="62"/>
      <c r="J85" s="62"/>
      <c r="K85" s="62"/>
      <c r="L85" s="267" t="str">
        <f>K6</f>
        <v>LABSKÁ STEZKA (Cyklotrasa č. 2) v úseku STANOVICE - ŽIREČ</v>
      </c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19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21</v>
      </c>
      <c r="AJ87" s="35"/>
      <c r="AK87" s="35"/>
      <c r="AL87" s="35"/>
      <c r="AM87" s="296" t="str">
        <f>IF(AN8="","",AN8)</f>
        <v>3. 12. 2021</v>
      </c>
      <c r="AN87" s="296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28</v>
      </c>
      <c r="AJ89" s="35"/>
      <c r="AK89" s="35"/>
      <c r="AL89" s="35"/>
      <c r="AM89" s="297" t="str">
        <f>IF(E17="","",E17)</f>
        <v xml:space="preserve"> </v>
      </c>
      <c r="AN89" s="298"/>
      <c r="AO89" s="298"/>
      <c r="AP89" s="298"/>
      <c r="AQ89" s="35"/>
      <c r="AR89" s="38"/>
      <c r="AS89" s="300" t="s">
        <v>52</v>
      </c>
      <c r="AT89" s="301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26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30</v>
      </c>
      <c r="AJ90" s="35"/>
      <c r="AK90" s="35"/>
      <c r="AL90" s="35"/>
      <c r="AM90" s="297" t="str">
        <f>IF(E20="","",E20)</f>
        <v xml:space="preserve"> </v>
      </c>
      <c r="AN90" s="298"/>
      <c r="AO90" s="298"/>
      <c r="AP90" s="298"/>
      <c r="AQ90" s="35"/>
      <c r="AR90" s="38"/>
      <c r="AS90" s="302"/>
      <c r="AT90" s="303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304"/>
      <c r="AT91" s="305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62" t="s">
        <v>53</v>
      </c>
      <c r="D92" s="263"/>
      <c r="E92" s="263"/>
      <c r="F92" s="263"/>
      <c r="G92" s="263"/>
      <c r="H92" s="72"/>
      <c r="I92" s="266" t="s">
        <v>54</v>
      </c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94" t="s">
        <v>55</v>
      </c>
      <c r="AH92" s="263"/>
      <c r="AI92" s="263"/>
      <c r="AJ92" s="263"/>
      <c r="AK92" s="263"/>
      <c r="AL92" s="263"/>
      <c r="AM92" s="263"/>
      <c r="AN92" s="266" t="s">
        <v>56</v>
      </c>
      <c r="AO92" s="263"/>
      <c r="AP92" s="299"/>
      <c r="AQ92" s="73" t="s">
        <v>57</v>
      </c>
      <c r="AR92" s="38"/>
      <c r="AS92" s="74" t="s">
        <v>58</v>
      </c>
      <c r="AT92" s="75" t="s">
        <v>59</v>
      </c>
      <c r="AU92" s="75" t="s">
        <v>60</v>
      </c>
      <c r="AV92" s="75" t="s">
        <v>61</v>
      </c>
      <c r="AW92" s="75" t="s">
        <v>62</v>
      </c>
      <c r="AX92" s="75" t="s">
        <v>63</v>
      </c>
      <c r="AY92" s="75" t="s">
        <v>64</v>
      </c>
      <c r="AZ92" s="75" t="s">
        <v>65</v>
      </c>
      <c r="BA92" s="75" t="s">
        <v>66</v>
      </c>
      <c r="BB92" s="75" t="s">
        <v>67</v>
      </c>
      <c r="BC92" s="75" t="s">
        <v>68</v>
      </c>
      <c r="BD92" s="76" t="s">
        <v>69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70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69">
        <f>ROUND(AG95+AG99+AG103+AG104+AG110,2)</f>
        <v>0</v>
      </c>
      <c r="AH94" s="269"/>
      <c r="AI94" s="269"/>
      <c r="AJ94" s="269"/>
      <c r="AK94" s="269"/>
      <c r="AL94" s="269"/>
      <c r="AM94" s="269"/>
      <c r="AN94" s="306">
        <f aca="true" t="shared" si="0" ref="AN94:AN110">SUM(AG94,AT94)</f>
        <v>0</v>
      </c>
      <c r="AO94" s="306"/>
      <c r="AP94" s="306"/>
      <c r="AQ94" s="84" t="s">
        <v>1</v>
      </c>
      <c r="AR94" s="85"/>
      <c r="AS94" s="86">
        <f>ROUND(AS95+AS99+AS103+AS104+AS110,2)</f>
        <v>0</v>
      </c>
      <c r="AT94" s="87">
        <f aca="true" t="shared" si="1" ref="AT94:AT110">ROUND(SUM(AV94:AW94),2)</f>
        <v>0</v>
      </c>
      <c r="AU94" s="88">
        <f>ROUND(AU95+AU99+AU103+AU104+AU110,5)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ROUND(AZ95+AZ99+AZ103+AZ104+AZ110,2)</f>
        <v>0</v>
      </c>
      <c r="BA94" s="87">
        <f>ROUND(BA95+BA99+BA103+BA104+BA110,2)</f>
        <v>0</v>
      </c>
      <c r="BB94" s="87">
        <f>ROUND(BB95+BB99+BB103+BB104+BB110,2)</f>
        <v>0</v>
      </c>
      <c r="BC94" s="87">
        <f>ROUND(BC95+BC99+BC103+BC104+BC110,2)</f>
        <v>0</v>
      </c>
      <c r="BD94" s="89">
        <f>ROUND(BD95+BD99+BD103+BD104+BD110,2)</f>
        <v>0</v>
      </c>
      <c r="BS94" s="90" t="s">
        <v>71</v>
      </c>
      <c r="BT94" s="90" t="s">
        <v>72</v>
      </c>
      <c r="BU94" s="91" t="s">
        <v>73</v>
      </c>
      <c r="BV94" s="90" t="s">
        <v>74</v>
      </c>
      <c r="BW94" s="90" t="s">
        <v>5</v>
      </c>
      <c r="BX94" s="90" t="s">
        <v>75</v>
      </c>
      <c r="CL94" s="90" t="s">
        <v>1</v>
      </c>
    </row>
    <row r="95" spans="2:91" s="7" customFormat="1" ht="37.5" customHeight="1">
      <c r="B95" s="92"/>
      <c r="C95" s="93"/>
      <c r="D95" s="264" t="s">
        <v>76</v>
      </c>
      <c r="E95" s="264"/>
      <c r="F95" s="264"/>
      <c r="G95" s="264"/>
      <c r="H95" s="264"/>
      <c r="I95" s="94"/>
      <c r="J95" s="264" t="s">
        <v>77</v>
      </c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95">
        <f>ROUND(SUM(AG96:AG98),2)</f>
        <v>0</v>
      </c>
      <c r="AH95" s="291"/>
      <c r="AI95" s="291"/>
      <c r="AJ95" s="291"/>
      <c r="AK95" s="291"/>
      <c r="AL95" s="291"/>
      <c r="AM95" s="291"/>
      <c r="AN95" s="290">
        <f t="shared" si="0"/>
        <v>0</v>
      </c>
      <c r="AO95" s="291"/>
      <c r="AP95" s="291"/>
      <c r="AQ95" s="95" t="s">
        <v>78</v>
      </c>
      <c r="AR95" s="96"/>
      <c r="AS95" s="97">
        <f>ROUND(SUM(AS96:AS98),2)</f>
        <v>0</v>
      </c>
      <c r="AT95" s="98">
        <f t="shared" si="1"/>
        <v>0</v>
      </c>
      <c r="AU95" s="99">
        <f>ROUND(SUM(AU96:AU98),5)</f>
        <v>0</v>
      </c>
      <c r="AV95" s="98">
        <f>ROUND(AZ95*L29,2)</f>
        <v>0</v>
      </c>
      <c r="AW95" s="98">
        <f>ROUND(BA95*L30,2)</f>
        <v>0</v>
      </c>
      <c r="AX95" s="98">
        <f>ROUND(BB95*L29,2)</f>
        <v>0</v>
      </c>
      <c r="AY95" s="98">
        <f>ROUND(BC95*L30,2)</f>
        <v>0</v>
      </c>
      <c r="AZ95" s="98">
        <f>ROUND(SUM(AZ96:AZ98),2)</f>
        <v>0</v>
      </c>
      <c r="BA95" s="98">
        <f>ROUND(SUM(BA96:BA98),2)</f>
        <v>0</v>
      </c>
      <c r="BB95" s="98">
        <f>ROUND(SUM(BB96:BB98),2)</f>
        <v>0</v>
      </c>
      <c r="BC95" s="98">
        <f>ROUND(SUM(BC96:BC98),2)</f>
        <v>0</v>
      </c>
      <c r="BD95" s="100">
        <f>ROUND(SUM(BD96:BD98),2)</f>
        <v>0</v>
      </c>
      <c r="BS95" s="101" t="s">
        <v>71</v>
      </c>
      <c r="BT95" s="101" t="s">
        <v>79</v>
      </c>
      <c r="BU95" s="101" t="s">
        <v>73</v>
      </c>
      <c r="BV95" s="101" t="s">
        <v>74</v>
      </c>
      <c r="BW95" s="101" t="s">
        <v>80</v>
      </c>
      <c r="BX95" s="101" t="s">
        <v>5</v>
      </c>
      <c r="CL95" s="101" t="s">
        <v>1</v>
      </c>
      <c r="CM95" s="101" t="s">
        <v>81</v>
      </c>
    </row>
    <row r="96" spans="1:90" s="4" customFormat="1" ht="16.5" customHeight="1">
      <c r="A96" s="102" t="s">
        <v>82</v>
      </c>
      <c r="B96" s="57"/>
      <c r="C96" s="103"/>
      <c r="D96" s="103"/>
      <c r="E96" s="265" t="s">
        <v>83</v>
      </c>
      <c r="F96" s="265"/>
      <c r="G96" s="265"/>
      <c r="H96" s="265"/>
      <c r="I96" s="265"/>
      <c r="J96" s="103"/>
      <c r="K96" s="265" t="s">
        <v>84</v>
      </c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92">
        <f>'SO 101 - KOMUNIKACE'!J32</f>
        <v>0</v>
      </c>
      <c r="AH96" s="293"/>
      <c r="AI96" s="293"/>
      <c r="AJ96" s="293"/>
      <c r="AK96" s="293"/>
      <c r="AL96" s="293"/>
      <c r="AM96" s="293"/>
      <c r="AN96" s="292">
        <f t="shared" si="0"/>
        <v>0</v>
      </c>
      <c r="AO96" s="293"/>
      <c r="AP96" s="293"/>
      <c r="AQ96" s="104" t="s">
        <v>85</v>
      </c>
      <c r="AR96" s="59"/>
      <c r="AS96" s="105">
        <v>0</v>
      </c>
      <c r="AT96" s="106">
        <f t="shared" si="1"/>
        <v>0</v>
      </c>
      <c r="AU96" s="107">
        <f>'SO 101 - KOMUNIKACE'!P126</f>
        <v>0</v>
      </c>
      <c r="AV96" s="106">
        <f>'SO 101 - KOMUNIKACE'!J35</f>
        <v>0</v>
      </c>
      <c r="AW96" s="106">
        <f>'SO 101 - KOMUNIKACE'!J36</f>
        <v>0</v>
      </c>
      <c r="AX96" s="106">
        <f>'SO 101 - KOMUNIKACE'!J37</f>
        <v>0</v>
      </c>
      <c r="AY96" s="106">
        <f>'SO 101 - KOMUNIKACE'!J38</f>
        <v>0</v>
      </c>
      <c r="AZ96" s="106">
        <f>'SO 101 - KOMUNIKACE'!F35</f>
        <v>0</v>
      </c>
      <c r="BA96" s="106">
        <f>'SO 101 - KOMUNIKACE'!F36</f>
        <v>0</v>
      </c>
      <c r="BB96" s="106">
        <f>'SO 101 - KOMUNIKACE'!F37</f>
        <v>0</v>
      </c>
      <c r="BC96" s="106">
        <f>'SO 101 - KOMUNIKACE'!F38</f>
        <v>0</v>
      </c>
      <c r="BD96" s="108">
        <f>'SO 101 - KOMUNIKACE'!F39</f>
        <v>0</v>
      </c>
      <c r="BT96" s="109" t="s">
        <v>81</v>
      </c>
      <c r="BV96" s="109" t="s">
        <v>74</v>
      </c>
      <c r="BW96" s="109" t="s">
        <v>86</v>
      </c>
      <c r="BX96" s="109" t="s">
        <v>80</v>
      </c>
      <c r="CL96" s="109" t="s">
        <v>1</v>
      </c>
    </row>
    <row r="97" spans="1:90" s="4" customFormat="1" ht="16.5" customHeight="1">
      <c r="A97" s="102" t="s">
        <v>82</v>
      </c>
      <c r="B97" s="57"/>
      <c r="C97" s="103"/>
      <c r="D97" s="103"/>
      <c r="E97" s="265" t="s">
        <v>87</v>
      </c>
      <c r="F97" s="265"/>
      <c r="G97" s="265"/>
      <c r="H97" s="265"/>
      <c r="I97" s="265"/>
      <c r="J97" s="103"/>
      <c r="K97" s="265" t="s">
        <v>88</v>
      </c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92">
        <f>'SO 102 - PROPUSTEK v km 0...'!J32</f>
        <v>0</v>
      </c>
      <c r="AH97" s="293"/>
      <c r="AI97" s="293"/>
      <c r="AJ97" s="293"/>
      <c r="AK97" s="293"/>
      <c r="AL97" s="293"/>
      <c r="AM97" s="293"/>
      <c r="AN97" s="292">
        <f t="shared" si="0"/>
        <v>0</v>
      </c>
      <c r="AO97" s="293"/>
      <c r="AP97" s="293"/>
      <c r="AQ97" s="104" t="s">
        <v>85</v>
      </c>
      <c r="AR97" s="59"/>
      <c r="AS97" s="105">
        <v>0</v>
      </c>
      <c r="AT97" s="106">
        <f t="shared" si="1"/>
        <v>0</v>
      </c>
      <c r="AU97" s="107">
        <f>'SO 102 - PROPUSTEK v km 0...'!P129</f>
        <v>0</v>
      </c>
      <c r="AV97" s="106">
        <f>'SO 102 - PROPUSTEK v km 0...'!J35</f>
        <v>0</v>
      </c>
      <c r="AW97" s="106">
        <f>'SO 102 - PROPUSTEK v km 0...'!J36</f>
        <v>0</v>
      </c>
      <c r="AX97" s="106">
        <f>'SO 102 - PROPUSTEK v km 0...'!J37</f>
        <v>0</v>
      </c>
      <c r="AY97" s="106">
        <f>'SO 102 - PROPUSTEK v km 0...'!J38</f>
        <v>0</v>
      </c>
      <c r="AZ97" s="106">
        <f>'SO 102 - PROPUSTEK v km 0...'!F35</f>
        <v>0</v>
      </c>
      <c r="BA97" s="106">
        <f>'SO 102 - PROPUSTEK v km 0...'!F36</f>
        <v>0</v>
      </c>
      <c r="BB97" s="106">
        <f>'SO 102 - PROPUSTEK v km 0...'!F37</f>
        <v>0</v>
      </c>
      <c r="BC97" s="106">
        <f>'SO 102 - PROPUSTEK v km 0...'!F38</f>
        <v>0</v>
      </c>
      <c r="BD97" s="108">
        <f>'SO 102 - PROPUSTEK v km 0...'!F39</f>
        <v>0</v>
      </c>
      <c r="BT97" s="109" t="s">
        <v>81</v>
      </c>
      <c r="BV97" s="109" t="s">
        <v>74</v>
      </c>
      <c r="BW97" s="109" t="s">
        <v>89</v>
      </c>
      <c r="BX97" s="109" t="s">
        <v>80</v>
      </c>
      <c r="CL97" s="109" t="s">
        <v>1</v>
      </c>
    </row>
    <row r="98" spans="1:90" s="4" customFormat="1" ht="16.5" customHeight="1">
      <c r="A98" s="102" t="s">
        <v>82</v>
      </c>
      <c r="B98" s="57"/>
      <c r="C98" s="103"/>
      <c r="D98" s="103"/>
      <c r="E98" s="265" t="s">
        <v>90</v>
      </c>
      <c r="F98" s="265"/>
      <c r="G98" s="265"/>
      <c r="H98" s="265"/>
      <c r="I98" s="265"/>
      <c r="J98" s="103"/>
      <c r="K98" s="265" t="s">
        <v>91</v>
      </c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92">
        <f>'SO 801 - TERÉNNÍ A SADOVÉ...'!J32</f>
        <v>0</v>
      </c>
      <c r="AH98" s="293"/>
      <c r="AI98" s="293"/>
      <c r="AJ98" s="293"/>
      <c r="AK98" s="293"/>
      <c r="AL98" s="293"/>
      <c r="AM98" s="293"/>
      <c r="AN98" s="292">
        <f t="shared" si="0"/>
        <v>0</v>
      </c>
      <c r="AO98" s="293"/>
      <c r="AP98" s="293"/>
      <c r="AQ98" s="104" t="s">
        <v>85</v>
      </c>
      <c r="AR98" s="59"/>
      <c r="AS98" s="105">
        <v>0</v>
      </c>
      <c r="AT98" s="106">
        <f t="shared" si="1"/>
        <v>0</v>
      </c>
      <c r="AU98" s="107">
        <f>'SO 801 - TERÉNNÍ A SADOVÉ...'!P122</f>
        <v>0</v>
      </c>
      <c r="AV98" s="106">
        <f>'SO 801 - TERÉNNÍ A SADOVÉ...'!J35</f>
        <v>0</v>
      </c>
      <c r="AW98" s="106">
        <f>'SO 801 - TERÉNNÍ A SADOVÉ...'!J36</f>
        <v>0</v>
      </c>
      <c r="AX98" s="106">
        <f>'SO 801 - TERÉNNÍ A SADOVÉ...'!J37</f>
        <v>0</v>
      </c>
      <c r="AY98" s="106">
        <f>'SO 801 - TERÉNNÍ A SADOVÉ...'!J38</f>
        <v>0</v>
      </c>
      <c r="AZ98" s="106">
        <f>'SO 801 - TERÉNNÍ A SADOVÉ...'!F35</f>
        <v>0</v>
      </c>
      <c r="BA98" s="106">
        <f>'SO 801 - TERÉNNÍ A SADOVÉ...'!F36</f>
        <v>0</v>
      </c>
      <c r="BB98" s="106">
        <f>'SO 801 - TERÉNNÍ A SADOVÉ...'!F37</f>
        <v>0</v>
      </c>
      <c r="BC98" s="106">
        <f>'SO 801 - TERÉNNÍ A SADOVÉ...'!F38</f>
        <v>0</v>
      </c>
      <c r="BD98" s="108">
        <f>'SO 801 - TERÉNNÍ A SADOVÉ...'!F39</f>
        <v>0</v>
      </c>
      <c r="BT98" s="109" t="s">
        <v>81</v>
      </c>
      <c r="BV98" s="109" t="s">
        <v>74</v>
      </c>
      <c r="BW98" s="109" t="s">
        <v>92</v>
      </c>
      <c r="BX98" s="109" t="s">
        <v>80</v>
      </c>
      <c r="CL98" s="109" t="s">
        <v>1</v>
      </c>
    </row>
    <row r="99" spans="2:91" s="7" customFormat="1" ht="37.5" customHeight="1">
      <c r="B99" s="92"/>
      <c r="C99" s="93"/>
      <c r="D99" s="264" t="s">
        <v>93</v>
      </c>
      <c r="E99" s="264"/>
      <c r="F99" s="264"/>
      <c r="G99" s="264"/>
      <c r="H99" s="264"/>
      <c r="I99" s="94"/>
      <c r="J99" s="264" t="s">
        <v>94</v>
      </c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95">
        <f>ROUND(SUM(AG100:AG102),2)</f>
        <v>0</v>
      </c>
      <c r="AH99" s="291"/>
      <c r="AI99" s="291"/>
      <c r="AJ99" s="291"/>
      <c r="AK99" s="291"/>
      <c r="AL99" s="291"/>
      <c r="AM99" s="291"/>
      <c r="AN99" s="290">
        <f t="shared" si="0"/>
        <v>0</v>
      </c>
      <c r="AO99" s="291"/>
      <c r="AP99" s="291"/>
      <c r="AQ99" s="95" t="s">
        <v>78</v>
      </c>
      <c r="AR99" s="96"/>
      <c r="AS99" s="97">
        <f>ROUND(SUM(AS100:AS102),2)</f>
        <v>0</v>
      </c>
      <c r="AT99" s="98">
        <f t="shared" si="1"/>
        <v>0</v>
      </c>
      <c r="AU99" s="99">
        <f>ROUND(SUM(AU100:AU102),5)</f>
        <v>0</v>
      </c>
      <c r="AV99" s="98">
        <f>ROUND(AZ99*L29,2)</f>
        <v>0</v>
      </c>
      <c r="AW99" s="98">
        <f>ROUND(BA99*L30,2)</f>
        <v>0</v>
      </c>
      <c r="AX99" s="98">
        <f>ROUND(BB99*L29,2)</f>
        <v>0</v>
      </c>
      <c r="AY99" s="98">
        <f>ROUND(BC99*L30,2)</f>
        <v>0</v>
      </c>
      <c r="AZ99" s="98">
        <f>ROUND(SUM(AZ100:AZ102),2)</f>
        <v>0</v>
      </c>
      <c r="BA99" s="98">
        <f>ROUND(SUM(BA100:BA102),2)</f>
        <v>0</v>
      </c>
      <c r="BB99" s="98">
        <f>ROUND(SUM(BB100:BB102),2)</f>
        <v>0</v>
      </c>
      <c r="BC99" s="98">
        <f>ROUND(SUM(BC100:BC102),2)</f>
        <v>0</v>
      </c>
      <c r="BD99" s="100">
        <f>ROUND(SUM(BD100:BD102),2)</f>
        <v>0</v>
      </c>
      <c r="BS99" s="101" t="s">
        <v>71</v>
      </c>
      <c r="BT99" s="101" t="s">
        <v>79</v>
      </c>
      <c r="BU99" s="101" t="s">
        <v>73</v>
      </c>
      <c r="BV99" s="101" t="s">
        <v>74</v>
      </c>
      <c r="BW99" s="101" t="s">
        <v>95</v>
      </c>
      <c r="BX99" s="101" t="s">
        <v>5</v>
      </c>
      <c r="CL99" s="101" t="s">
        <v>1</v>
      </c>
      <c r="CM99" s="101" t="s">
        <v>81</v>
      </c>
    </row>
    <row r="100" spans="1:90" s="4" customFormat="1" ht="16.5" customHeight="1">
      <c r="A100" s="102" t="s">
        <v>82</v>
      </c>
      <c r="B100" s="57"/>
      <c r="C100" s="103"/>
      <c r="D100" s="103"/>
      <c r="E100" s="265" t="s">
        <v>83</v>
      </c>
      <c r="F100" s="265"/>
      <c r="G100" s="265"/>
      <c r="H100" s="265"/>
      <c r="I100" s="265"/>
      <c r="J100" s="103"/>
      <c r="K100" s="265" t="s">
        <v>84</v>
      </c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92">
        <f>'SO 101 - KOMUNIKACE_01'!J32</f>
        <v>0</v>
      </c>
      <c r="AH100" s="293"/>
      <c r="AI100" s="293"/>
      <c r="AJ100" s="293"/>
      <c r="AK100" s="293"/>
      <c r="AL100" s="293"/>
      <c r="AM100" s="293"/>
      <c r="AN100" s="292">
        <f t="shared" si="0"/>
        <v>0</v>
      </c>
      <c r="AO100" s="293"/>
      <c r="AP100" s="293"/>
      <c r="AQ100" s="104" t="s">
        <v>85</v>
      </c>
      <c r="AR100" s="59"/>
      <c r="AS100" s="105">
        <v>0</v>
      </c>
      <c r="AT100" s="106">
        <f t="shared" si="1"/>
        <v>0</v>
      </c>
      <c r="AU100" s="107">
        <f>'SO 101 - KOMUNIKACE_01'!P126</f>
        <v>0</v>
      </c>
      <c r="AV100" s="106">
        <f>'SO 101 - KOMUNIKACE_01'!J35</f>
        <v>0</v>
      </c>
      <c r="AW100" s="106">
        <f>'SO 101 - KOMUNIKACE_01'!J36</f>
        <v>0</v>
      </c>
      <c r="AX100" s="106">
        <f>'SO 101 - KOMUNIKACE_01'!J37</f>
        <v>0</v>
      </c>
      <c r="AY100" s="106">
        <f>'SO 101 - KOMUNIKACE_01'!J38</f>
        <v>0</v>
      </c>
      <c r="AZ100" s="106">
        <f>'SO 101 - KOMUNIKACE_01'!F35</f>
        <v>0</v>
      </c>
      <c r="BA100" s="106">
        <f>'SO 101 - KOMUNIKACE_01'!F36</f>
        <v>0</v>
      </c>
      <c r="BB100" s="106">
        <f>'SO 101 - KOMUNIKACE_01'!F37</f>
        <v>0</v>
      </c>
      <c r="BC100" s="106">
        <f>'SO 101 - KOMUNIKACE_01'!F38</f>
        <v>0</v>
      </c>
      <c r="BD100" s="108">
        <f>'SO 101 - KOMUNIKACE_01'!F39</f>
        <v>0</v>
      </c>
      <c r="BT100" s="109" t="s">
        <v>81</v>
      </c>
      <c r="BV100" s="109" t="s">
        <v>74</v>
      </c>
      <c r="BW100" s="109" t="s">
        <v>96</v>
      </c>
      <c r="BX100" s="109" t="s">
        <v>95</v>
      </c>
      <c r="CL100" s="109" t="s">
        <v>1</v>
      </c>
    </row>
    <row r="101" spans="1:90" s="4" customFormat="1" ht="16.5" customHeight="1">
      <c r="A101" s="102" t="s">
        <v>82</v>
      </c>
      <c r="B101" s="57"/>
      <c r="C101" s="103"/>
      <c r="D101" s="103"/>
      <c r="E101" s="265" t="s">
        <v>97</v>
      </c>
      <c r="F101" s="265"/>
      <c r="G101" s="265"/>
      <c r="H101" s="265"/>
      <c r="I101" s="265"/>
      <c r="J101" s="103"/>
      <c r="K101" s="265" t="s">
        <v>98</v>
      </c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92">
        <f>'SO 201 -  Lávka přes Labe'!J32</f>
        <v>0</v>
      </c>
      <c r="AH101" s="293"/>
      <c r="AI101" s="293"/>
      <c r="AJ101" s="293"/>
      <c r="AK101" s="293"/>
      <c r="AL101" s="293"/>
      <c r="AM101" s="293"/>
      <c r="AN101" s="292">
        <f t="shared" si="0"/>
        <v>0</v>
      </c>
      <c r="AO101" s="293"/>
      <c r="AP101" s="293"/>
      <c r="AQ101" s="104" t="s">
        <v>85</v>
      </c>
      <c r="AR101" s="59"/>
      <c r="AS101" s="105">
        <v>0</v>
      </c>
      <c r="AT101" s="106">
        <f t="shared" si="1"/>
        <v>0</v>
      </c>
      <c r="AU101" s="107">
        <f>'SO 201 -  Lávka přes Labe'!P121</f>
        <v>0</v>
      </c>
      <c r="AV101" s="106">
        <f>'SO 201 -  Lávka přes Labe'!J35</f>
        <v>0</v>
      </c>
      <c r="AW101" s="106">
        <f>'SO 201 -  Lávka přes Labe'!J36</f>
        <v>0</v>
      </c>
      <c r="AX101" s="106">
        <f>'SO 201 -  Lávka přes Labe'!J37</f>
        <v>0</v>
      </c>
      <c r="AY101" s="106">
        <f>'SO 201 -  Lávka přes Labe'!J38</f>
        <v>0</v>
      </c>
      <c r="AZ101" s="106">
        <f>'SO 201 -  Lávka přes Labe'!F35</f>
        <v>0</v>
      </c>
      <c r="BA101" s="106">
        <f>'SO 201 -  Lávka přes Labe'!F36</f>
        <v>0</v>
      </c>
      <c r="BB101" s="106">
        <f>'SO 201 -  Lávka přes Labe'!F37</f>
        <v>0</v>
      </c>
      <c r="BC101" s="106">
        <f>'SO 201 -  Lávka přes Labe'!F38</f>
        <v>0</v>
      </c>
      <c r="BD101" s="108">
        <f>'SO 201 -  Lávka přes Labe'!F39</f>
        <v>0</v>
      </c>
      <c r="BT101" s="109" t="s">
        <v>81</v>
      </c>
      <c r="BV101" s="109" t="s">
        <v>74</v>
      </c>
      <c r="BW101" s="109" t="s">
        <v>99</v>
      </c>
      <c r="BX101" s="109" t="s">
        <v>95</v>
      </c>
      <c r="CL101" s="109" t="s">
        <v>1</v>
      </c>
    </row>
    <row r="102" spans="1:90" s="4" customFormat="1" ht="16.5" customHeight="1">
      <c r="A102" s="102" t="s">
        <v>82</v>
      </c>
      <c r="B102" s="57"/>
      <c r="C102" s="103"/>
      <c r="D102" s="103"/>
      <c r="E102" s="265" t="s">
        <v>90</v>
      </c>
      <c r="F102" s="265"/>
      <c r="G102" s="265"/>
      <c r="H102" s="265"/>
      <c r="I102" s="265"/>
      <c r="J102" s="103"/>
      <c r="K102" s="265" t="s">
        <v>91</v>
      </c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92">
        <f>'SO 801 - TERÉNNÍ A SADOVÉ..._01'!J32</f>
        <v>0</v>
      </c>
      <c r="AH102" s="293"/>
      <c r="AI102" s="293"/>
      <c r="AJ102" s="293"/>
      <c r="AK102" s="293"/>
      <c r="AL102" s="293"/>
      <c r="AM102" s="293"/>
      <c r="AN102" s="292">
        <f t="shared" si="0"/>
        <v>0</v>
      </c>
      <c r="AO102" s="293"/>
      <c r="AP102" s="293"/>
      <c r="AQ102" s="104" t="s">
        <v>85</v>
      </c>
      <c r="AR102" s="59"/>
      <c r="AS102" s="105">
        <v>0</v>
      </c>
      <c r="AT102" s="106">
        <f t="shared" si="1"/>
        <v>0</v>
      </c>
      <c r="AU102" s="107">
        <f>'SO 801 - TERÉNNÍ A SADOVÉ..._01'!P122</f>
        <v>0</v>
      </c>
      <c r="AV102" s="106">
        <f>'SO 801 - TERÉNNÍ A SADOVÉ..._01'!J35</f>
        <v>0</v>
      </c>
      <c r="AW102" s="106">
        <f>'SO 801 - TERÉNNÍ A SADOVÉ..._01'!J36</f>
        <v>0</v>
      </c>
      <c r="AX102" s="106">
        <f>'SO 801 - TERÉNNÍ A SADOVÉ..._01'!J37</f>
        <v>0</v>
      </c>
      <c r="AY102" s="106">
        <f>'SO 801 - TERÉNNÍ A SADOVÉ..._01'!J38</f>
        <v>0</v>
      </c>
      <c r="AZ102" s="106">
        <f>'SO 801 - TERÉNNÍ A SADOVÉ..._01'!F35</f>
        <v>0</v>
      </c>
      <c r="BA102" s="106">
        <f>'SO 801 - TERÉNNÍ A SADOVÉ..._01'!F36</f>
        <v>0</v>
      </c>
      <c r="BB102" s="106">
        <f>'SO 801 - TERÉNNÍ A SADOVÉ..._01'!F37</f>
        <v>0</v>
      </c>
      <c r="BC102" s="106">
        <f>'SO 801 - TERÉNNÍ A SADOVÉ..._01'!F38</f>
        <v>0</v>
      </c>
      <c r="BD102" s="108">
        <f>'SO 801 - TERÉNNÍ A SADOVÉ..._01'!F39</f>
        <v>0</v>
      </c>
      <c r="BT102" s="109" t="s">
        <v>81</v>
      </c>
      <c r="BV102" s="109" t="s">
        <v>74</v>
      </c>
      <c r="BW102" s="109" t="s">
        <v>100</v>
      </c>
      <c r="BX102" s="109" t="s">
        <v>95</v>
      </c>
      <c r="CL102" s="109" t="s">
        <v>1</v>
      </c>
    </row>
    <row r="103" spans="1:91" s="7" customFormat="1" ht="37.5" customHeight="1">
      <c r="A103" s="102" t="s">
        <v>82</v>
      </c>
      <c r="B103" s="92"/>
      <c r="C103" s="93"/>
      <c r="D103" s="264" t="s">
        <v>101</v>
      </c>
      <c r="E103" s="264"/>
      <c r="F103" s="264"/>
      <c r="G103" s="264"/>
      <c r="H103" s="264"/>
      <c r="I103" s="94"/>
      <c r="J103" s="264" t="s">
        <v>102</v>
      </c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90">
        <f>'neuznatelné - VRN - VEDLE...'!J30</f>
        <v>0</v>
      </c>
      <c r="AH103" s="291"/>
      <c r="AI103" s="291"/>
      <c r="AJ103" s="291"/>
      <c r="AK103" s="291"/>
      <c r="AL103" s="291"/>
      <c r="AM103" s="291"/>
      <c r="AN103" s="290">
        <f t="shared" si="0"/>
        <v>0</v>
      </c>
      <c r="AO103" s="291"/>
      <c r="AP103" s="291"/>
      <c r="AQ103" s="95" t="s">
        <v>78</v>
      </c>
      <c r="AR103" s="96"/>
      <c r="AS103" s="97">
        <v>0</v>
      </c>
      <c r="AT103" s="98">
        <f t="shared" si="1"/>
        <v>0</v>
      </c>
      <c r="AU103" s="99">
        <f>'neuznatelné - VRN - VEDLE...'!P121</f>
        <v>0</v>
      </c>
      <c r="AV103" s="98">
        <f>'neuznatelné - VRN - VEDLE...'!J33</f>
        <v>0</v>
      </c>
      <c r="AW103" s="98">
        <f>'neuznatelné - VRN - VEDLE...'!J34</f>
        <v>0</v>
      </c>
      <c r="AX103" s="98">
        <f>'neuznatelné - VRN - VEDLE...'!J35</f>
        <v>0</v>
      </c>
      <c r="AY103" s="98">
        <f>'neuznatelné - VRN - VEDLE...'!J36</f>
        <v>0</v>
      </c>
      <c r="AZ103" s="98">
        <f>'neuznatelné - VRN - VEDLE...'!F33</f>
        <v>0</v>
      </c>
      <c r="BA103" s="98">
        <f>'neuznatelné - VRN - VEDLE...'!F34</f>
        <v>0</v>
      </c>
      <c r="BB103" s="98">
        <f>'neuznatelné - VRN - VEDLE...'!F35</f>
        <v>0</v>
      </c>
      <c r="BC103" s="98">
        <f>'neuznatelné - VRN - VEDLE...'!F36</f>
        <v>0</v>
      </c>
      <c r="BD103" s="100">
        <f>'neuznatelné - VRN - VEDLE...'!F37</f>
        <v>0</v>
      </c>
      <c r="BT103" s="101" t="s">
        <v>79</v>
      </c>
      <c r="BV103" s="101" t="s">
        <v>74</v>
      </c>
      <c r="BW103" s="101" t="s">
        <v>103</v>
      </c>
      <c r="BX103" s="101" t="s">
        <v>5</v>
      </c>
      <c r="CL103" s="101" t="s">
        <v>1</v>
      </c>
      <c r="CM103" s="101" t="s">
        <v>81</v>
      </c>
    </row>
    <row r="104" spans="2:91" s="7" customFormat="1" ht="24.75" customHeight="1">
      <c r="B104" s="92"/>
      <c r="C104" s="93"/>
      <c r="D104" s="264" t="s">
        <v>104</v>
      </c>
      <c r="E104" s="264"/>
      <c r="F104" s="264"/>
      <c r="G104" s="264"/>
      <c r="H104" s="264"/>
      <c r="I104" s="94"/>
      <c r="J104" s="264" t="s">
        <v>94</v>
      </c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95">
        <f>ROUND(SUM(AG105:AG109),2)</f>
        <v>0</v>
      </c>
      <c r="AH104" s="291"/>
      <c r="AI104" s="291"/>
      <c r="AJ104" s="291"/>
      <c r="AK104" s="291"/>
      <c r="AL104" s="291"/>
      <c r="AM104" s="291"/>
      <c r="AN104" s="290">
        <f t="shared" si="0"/>
        <v>0</v>
      </c>
      <c r="AO104" s="291"/>
      <c r="AP104" s="291"/>
      <c r="AQ104" s="95" t="s">
        <v>78</v>
      </c>
      <c r="AR104" s="96"/>
      <c r="AS104" s="97">
        <f>ROUND(SUM(AS105:AS109),2)</f>
        <v>0</v>
      </c>
      <c r="AT104" s="98">
        <f t="shared" si="1"/>
        <v>0</v>
      </c>
      <c r="AU104" s="99">
        <f>ROUND(SUM(AU105:AU109),5)</f>
        <v>0</v>
      </c>
      <c r="AV104" s="98">
        <f>ROUND(AZ104*L29,2)</f>
        <v>0</v>
      </c>
      <c r="AW104" s="98">
        <f>ROUND(BA104*L30,2)</f>
        <v>0</v>
      </c>
      <c r="AX104" s="98">
        <f>ROUND(BB104*L29,2)</f>
        <v>0</v>
      </c>
      <c r="AY104" s="98">
        <f>ROUND(BC104*L30,2)</f>
        <v>0</v>
      </c>
      <c r="AZ104" s="98">
        <f>ROUND(SUM(AZ105:AZ109),2)</f>
        <v>0</v>
      </c>
      <c r="BA104" s="98">
        <f>ROUND(SUM(BA105:BA109),2)</f>
        <v>0</v>
      </c>
      <c r="BB104" s="98">
        <f>ROUND(SUM(BB105:BB109),2)</f>
        <v>0</v>
      </c>
      <c r="BC104" s="98">
        <f>ROUND(SUM(BC105:BC109),2)</f>
        <v>0</v>
      </c>
      <c r="BD104" s="100">
        <f>ROUND(SUM(BD105:BD109),2)</f>
        <v>0</v>
      </c>
      <c r="BS104" s="101" t="s">
        <v>71</v>
      </c>
      <c r="BT104" s="101" t="s">
        <v>79</v>
      </c>
      <c r="BU104" s="101" t="s">
        <v>73</v>
      </c>
      <c r="BV104" s="101" t="s">
        <v>74</v>
      </c>
      <c r="BW104" s="101" t="s">
        <v>105</v>
      </c>
      <c r="BX104" s="101" t="s">
        <v>5</v>
      </c>
      <c r="CL104" s="101" t="s">
        <v>1</v>
      </c>
      <c r="CM104" s="101" t="s">
        <v>81</v>
      </c>
    </row>
    <row r="105" spans="1:90" s="4" customFormat="1" ht="16.5" customHeight="1">
      <c r="A105" s="102" t="s">
        <v>82</v>
      </c>
      <c r="B105" s="57"/>
      <c r="C105" s="103"/>
      <c r="D105" s="103"/>
      <c r="E105" s="265" t="s">
        <v>83</v>
      </c>
      <c r="F105" s="265"/>
      <c r="G105" s="265"/>
      <c r="H105" s="265"/>
      <c r="I105" s="265"/>
      <c r="J105" s="103"/>
      <c r="K105" s="265" t="s">
        <v>84</v>
      </c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92">
        <f>'SO 101 - KOMUNIKACE_02'!J32</f>
        <v>0</v>
      </c>
      <c r="AH105" s="293"/>
      <c r="AI105" s="293"/>
      <c r="AJ105" s="293"/>
      <c r="AK105" s="293"/>
      <c r="AL105" s="293"/>
      <c r="AM105" s="293"/>
      <c r="AN105" s="292">
        <f t="shared" si="0"/>
        <v>0</v>
      </c>
      <c r="AO105" s="293"/>
      <c r="AP105" s="293"/>
      <c r="AQ105" s="104" t="s">
        <v>85</v>
      </c>
      <c r="AR105" s="59"/>
      <c r="AS105" s="105">
        <v>0</v>
      </c>
      <c r="AT105" s="106">
        <f t="shared" si="1"/>
        <v>0</v>
      </c>
      <c r="AU105" s="107">
        <f>'SO 101 - KOMUNIKACE_02'!P128</f>
        <v>0</v>
      </c>
      <c r="AV105" s="106">
        <f>'SO 101 - KOMUNIKACE_02'!J35</f>
        <v>0</v>
      </c>
      <c r="AW105" s="106">
        <f>'SO 101 - KOMUNIKACE_02'!J36</f>
        <v>0</v>
      </c>
      <c r="AX105" s="106">
        <f>'SO 101 - KOMUNIKACE_02'!J37</f>
        <v>0</v>
      </c>
      <c r="AY105" s="106">
        <f>'SO 101 - KOMUNIKACE_02'!J38</f>
        <v>0</v>
      </c>
      <c r="AZ105" s="106">
        <f>'SO 101 - KOMUNIKACE_02'!F35</f>
        <v>0</v>
      </c>
      <c r="BA105" s="106">
        <f>'SO 101 - KOMUNIKACE_02'!F36</f>
        <v>0</v>
      </c>
      <c r="BB105" s="106">
        <f>'SO 101 - KOMUNIKACE_02'!F37</f>
        <v>0</v>
      </c>
      <c r="BC105" s="106">
        <f>'SO 101 - KOMUNIKACE_02'!F38</f>
        <v>0</v>
      </c>
      <c r="BD105" s="108">
        <f>'SO 101 - KOMUNIKACE_02'!F39</f>
        <v>0</v>
      </c>
      <c r="BT105" s="109" t="s">
        <v>81</v>
      </c>
      <c r="BV105" s="109" t="s">
        <v>74</v>
      </c>
      <c r="BW105" s="109" t="s">
        <v>106</v>
      </c>
      <c r="BX105" s="109" t="s">
        <v>105</v>
      </c>
      <c r="CL105" s="109" t="s">
        <v>1</v>
      </c>
    </row>
    <row r="106" spans="1:90" s="4" customFormat="1" ht="16.5" customHeight="1">
      <c r="A106" s="102" t="s">
        <v>82</v>
      </c>
      <c r="B106" s="57"/>
      <c r="C106" s="103"/>
      <c r="D106" s="103"/>
      <c r="E106" s="265" t="s">
        <v>107</v>
      </c>
      <c r="F106" s="265"/>
      <c r="G106" s="265"/>
      <c r="H106" s="265"/>
      <c r="I106" s="265"/>
      <c r="J106" s="103"/>
      <c r="K106" s="265" t="s">
        <v>108</v>
      </c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92">
        <f>'SO 103 - PROPUSTEK v km 0...'!J32</f>
        <v>0</v>
      </c>
      <c r="AH106" s="293"/>
      <c r="AI106" s="293"/>
      <c r="AJ106" s="293"/>
      <c r="AK106" s="293"/>
      <c r="AL106" s="293"/>
      <c r="AM106" s="293"/>
      <c r="AN106" s="292">
        <f t="shared" si="0"/>
        <v>0</v>
      </c>
      <c r="AO106" s="293"/>
      <c r="AP106" s="293"/>
      <c r="AQ106" s="104" t="s">
        <v>85</v>
      </c>
      <c r="AR106" s="59"/>
      <c r="AS106" s="105">
        <v>0</v>
      </c>
      <c r="AT106" s="106">
        <f t="shared" si="1"/>
        <v>0</v>
      </c>
      <c r="AU106" s="107">
        <f>'SO 103 - PROPUSTEK v km 0...'!P128</f>
        <v>0</v>
      </c>
      <c r="AV106" s="106">
        <f>'SO 103 - PROPUSTEK v km 0...'!J35</f>
        <v>0</v>
      </c>
      <c r="AW106" s="106">
        <f>'SO 103 - PROPUSTEK v km 0...'!J36</f>
        <v>0</v>
      </c>
      <c r="AX106" s="106">
        <f>'SO 103 - PROPUSTEK v km 0...'!J37</f>
        <v>0</v>
      </c>
      <c r="AY106" s="106">
        <f>'SO 103 - PROPUSTEK v km 0...'!J38</f>
        <v>0</v>
      </c>
      <c r="AZ106" s="106">
        <f>'SO 103 - PROPUSTEK v km 0...'!F35</f>
        <v>0</v>
      </c>
      <c r="BA106" s="106">
        <f>'SO 103 - PROPUSTEK v km 0...'!F36</f>
        <v>0</v>
      </c>
      <c r="BB106" s="106">
        <f>'SO 103 - PROPUSTEK v km 0...'!F37</f>
        <v>0</v>
      </c>
      <c r="BC106" s="106">
        <f>'SO 103 - PROPUSTEK v km 0...'!F38</f>
        <v>0</v>
      </c>
      <c r="BD106" s="108">
        <f>'SO 103 - PROPUSTEK v km 0...'!F39</f>
        <v>0</v>
      </c>
      <c r="BT106" s="109" t="s">
        <v>81</v>
      </c>
      <c r="BV106" s="109" t="s">
        <v>74</v>
      </c>
      <c r="BW106" s="109" t="s">
        <v>109</v>
      </c>
      <c r="BX106" s="109" t="s">
        <v>105</v>
      </c>
      <c r="CL106" s="109" t="s">
        <v>1</v>
      </c>
    </row>
    <row r="107" spans="1:90" s="4" customFormat="1" ht="16.5" customHeight="1">
      <c r="A107" s="102" t="s">
        <v>82</v>
      </c>
      <c r="B107" s="57"/>
      <c r="C107" s="103"/>
      <c r="D107" s="103"/>
      <c r="E107" s="265" t="s">
        <v>110</v>
      </c>
      <c r="F107" s="265"/>
      <c r="G107" s="265"/>
      <c r="H107" s="265"/>
      <c r="I107" s="265"/>
      <c r="J107" s="103"/>
      <c r="K107" s="265" t="s">
        <v>111</v>
      </c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92">
        <f>'SO 104 - PROPUSTEK v km 1...'!J32</f>
        <v>0</v>
      </c>
      <c r="AH107" s="293"/>
      <c r="AI107" s="293"/>
      <c r="AJ107" s="293"/>
      <c r="AK107" s="293"/>
      <c r="AL107" s="293"/>
      <c r="AM107" s="293"/>
      <c r="AN107" s="292">
        <f t="shared" si="0"/>
        <v>0</v>
      </c>
      <c r="AO107" s="293"/>
      <c r="AP107" s="293"/>
      <c r="AQ107" s="104" t="s">
        <v>85</v>
      </c>
      <c r="AR107" s="59"/>
      <c r="AS107" s="105">
        <v>0</v>
      </c>
      <c r="AT107" s="106">
        <f t="shared" si="1"/>
        <v>0</v>
      </c>
      <c r="AU107" s="107">
        <f>'SO 104 - PROPUSTEK v km 1...'!P126</f>
        <v>0</v>
      </c>
      <c r="AV107" s="106">
        <f>'SO 104 - PROPUSTEK v km 1...'!J35</f>
        <v>0</v>
      </c>
      <c r="AW107" s="106">
        <f>'SO 104 - PROPUSTEK v km 1...'!J36</f>
        <v>0</v>
      </c>
      <c r="AX107" s="106">
        <f>'SO 104 - PROPUSTEK v km 1...'!J37</f>
        <v>0</v>
      </c>
      <c r="AY107" s="106">
        <f>'SO 104 - PROPUSTEK v km 1...'!J38</f>
        <v>0</v>
      </c>
      <c r="AZ107" s="106">
        <f>'SO 104 - PROPUSTEK v km 1...'!F35</f>
        <v>0</v>
      </c>
      <c r="BA107" s="106">
        <f>'SO 104 - PROPUSTEK v km 1...'!F36</f>
        <v>0</v>
      </c>
      <c r="BB107" s="106">
        <f>'SO 104 - PROPUSTEK v km 1...'!F37</f>
        <v>0</v>
      </c>
      <c r="BC107" s="106">
        <f>'SO 104 - PROPUSTEK v km 1...'!F38</f>
        <v>0</v>
      </c>
      <c r="BD107" s="108">
        <f>'SO 104 - PROPUSTEK v km 1...'!F39</f>
        <v>0</v>
      </c>
      <c r="BT107" s="109" t="s">
        <v>81</v>
      </c>
      <c r="BV107" s="109" t="s">
        <v>74</v>
      </c>
      <c r="BW107" s="109" t="s">
        <v>112</v>
      </c>
      <c r="BX107" s="109" t="s">
        <v>105</v>
      </c>
      <c r="CL107" s="109" t="s">
        <v>1</v>
      </c>
    </row>
    <row r="108" spans="1:90" s="4" customFormat="1" ht="16.5" customHeight="1">
      <c r="A108" s="102" t="s">
        <v>82</v>
      </c>
      <c r="B108" s="57"/>
      <c r="C108" s="103"/>
      <c r="D108" s="103"/>
      <c r="E108" s="265" t="s">
        <v>97</v>
      </c>
      <c r="F108" s="265"/>
      <c r="G108" s="265"/>
      <c r="H108" s="265"/>
      <c r="I108" s="265"/>
      <c r="J108" s="103"/>
      <c r="K108" s="265" t="s">
        <v>98</v>
      </c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92">
        <f>'SO 201 -  Lávka přes Labe_01'!J32</f>
        <v>0</v>
      </c>
      <c r="AH108" s="293"/>
      <c r="AI108" s="293"/>
      <c r="AJ108" s="293"/>
      <c r="AK108" s="293"/>
      <c r="AL108" s="293"/>
      <c r="AM108" s="293"/>
      <c r="AN108" s="292">
        <f t="shared" si="0"/>
        <v>0</v>
      </c>
      <c r="AO108" s="293"/>
      <c r="AP108" s="293"/>
      <c r="AQ108" s="104" t="s">
        <v>85</v>
      </c>
      <c r="AR108" s="59"/>
      <c r="AS108" s="105">
        <v>0</v>
      </c>
      <c r="AT108" s="106">
        <f t="shared" si="1"/>
        <v>0</v>
      </c>
      <c r="AU108" s="107">
        <f>'SO 201 -  Lávka přes Labe_01'!P127</f>
        <v>0</v>
      </c>
      <c r="AV108" s="106">
        <f>'SO 201 -  Lávka přes Labe_01'!J35</f>
        <v>0</v>
      </c>
      <c r="AW108" s="106">
        <f>'SO 201 -  Lávka přes Labe_01'!J36</f>
        <v>0</v>
      </c>
      <c r="AX108" s="106">
        <f>'SO 201 -  Lávka přes Labe_01'!J37</f>
        <v>0</v>
      </c>
      <c r="AY108" s="106">
        <f>'SO 201 -  Lávka přes Labe_01'!J38</f>
        <v>0</v>
      </c>
      <c r="AZ108" s="106">
        <f>'SO 201 -  Lávka přes Labe_01'!F35</f>
        <v>0</v>
      </c>
      <c r="BA108" s="106">
        <f>'SO 201 -  Lávka přes Labe_01'!F36</f>
        <v>0</v>
      </c>
      <c r="BB108" s="106">
        <f>'SO 201 -  Lávka přes Labe_01'!F37</f>
        <v>0</v>
      </c>
      <c r="BC108" s="106">
        <f>'SO 201 -  Lávka přes Labe_01'!F38</f>
        <v>0</v>
      </c>
      <c r="BD108" s="108">
        <f>'SO 201 -  Lávka přes Labe_01'!F39</f>
        <v>0</v>
      </c>
      <c r="BT108" s="109" t="s">
        <v>81</v>
      </c>
      <c r="BV108" s="109" t="s">
        <v>74</v>
      </c>
      <c r="BW108" s="109" t="s">
        <v>113</v>
      </c>
      <c r="BX108" s="109" t="s">
        <v>105</v>
      </c>
      <c r="CL108" s="109" t="s">
        <v>1</v>
      </c>
    </row>
    <row r="109" spans="1:90" s="4" customFormat="1" ht="16.5" customHeight="1">
      <c r="A109" s="102" t="s">
        <v>82</v>
      </c>
      <c r="B109" s="57"/>
      <c r="C109" s="103"/>
      <c r="D109" s="103"/>
      <c r="E109" s="265" t="s">
        <v>90</v>
      </c>
      <c r="F109" s="265"/>
      <c r="G109" s="265"/>
      <c r="H109" s="265"/>
      <c r="I109" s="265"/>
      <c r="J109" s="103"/>
      <c r="K109" s="265" t="s">
        <v>91</v>
      </c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92">
        <f>'SO 801 - TERÉNNÍ A SADOVÉ..._02'!J32</f>
        <v>0</v>
      </c>
      <c r="AH109" s="293"/>
      <c r="AI109" s="293"/>
      <c r="AJ109" s="293"/>
      <c r="AK109" s="293"/>
      <c r="AL109" s="293"/>
      <c r="AM109" s="293"/>
      <c r="AN109" s="292">
        <f t="shared" si="0"/>
        <v>0</v>
      </c>
      <c r="AO109" s="293"/>
      <c r="AP109" s="293"/>
      <c r="AQ109" s="104" t="s">
        <v>85</v>
      </c>
      <c r="AR109" s="59"/>
      <c r="AS109" s="105">
        <v>0</v>
      </c>
      <c r="AT109" s="106">
        <f t="shared" si="1"/>
        <v>0</v>
      </c>
      <c r="AU109" s="107">
        <f>'SO 801 - TERÉNNÍ A SADOVÉ..._02'!P122</f>
        <v>0</v>
      </c>
      <c r="AV109" s="106">
        <f>'SO 801 - TERÉNNÍ A SADOVÉ..._02'!J35</f>
        <v>0</v>
      </c>
      <c r="AW109" s="106">
        <f>'SO 801 - TERÉNNÍ A SADOVÉ..._02'!J36</f>
        <v>0</v>
      </c>
      <c r="AX109" s="106">
        <f>'SO 801 - TERÉNNÍ A SADOVÉ..._02'!J37</f>
        <v>0</v>
      </c>
      <c r="AY109" s="106">
        <f>'SO 801 - TERÉNNÍ A SADOVÉ..._02'!J38</f>
        <v>0</v>
      </c>
      <c r="AZ109" s="106">
        <f>'SO 801 - TERÉNNÍ A SADOVÉ..._02'!F35</f>
        <v>0</v>
      </c>
      <c r="BA109" s="106">
        <f>'SO 801 - TERÉNNÍ A SADOVÉ..._02'!F36</f>
        <v>0</v>
      </c>
      <c r="BB109" s="106">
        <f>'SO 801 - TERÉNNÍ A SADOVÉ..._02'!F37</f>
        <v>0</v>
      </c>
      <c r="BC109" s="106">
        <f>'SO 801 - TERÉNNÍ A SADOVÉ..._02'!F38</f>
        <v>0</v>
      </c>
      <c r="BD109" s="108">
        <f>'SO 801 - TERÉNNÍ A SADOVÉ..._02'!F39</f>
        <v>0</v>
      </c>
      <c r="BT109" s="109" t="s">
        <v>81</v>
      </c>
      <c r="BV109" s="109" t="s">
        <v>74</v>
      </c>
      <c r="BW109" s="109" t="s">
        <v>114</v>
      </c>
      <c r="BX109" s="109" t="s">
        <v>105</v>
      </c>
      <c r="CL109" s="109" t="s">
        <v>1</v>
      </c>
    </row>
    <row r="110" spans="1:91" s="7" customFormat="1" ht="37.5" customHeight="1">
      <c r="A110" s="102" t="s">
        <v>82</v>
      </c>
      <c r="B110" s="92"/>
      <c r="C110" s="93"/>
      <c r="D110" s="264" t="s">
        <v>115</v>
      </c>
      <c r="E110" s="264"/>
      <c r="F110" s="264"/>
      <c r="G110" s="264"/>
      <c r="H110" s="264"/>
      <c r="I110" s="94"/>
      <c r="J110" s="264" t="s">
        <v>102</v>
      </c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90">
        <f>'Uznatelné - VRN - VEDLEJŠ...'!J30</f>
        <v>0</v>
      </c>
      <c r="AH110" s="291"/>
      <c r="AI110" s="291"/>
      <c r="AJ110" s="291"/>
      <c r="AK110" s="291"/>
      <c r="AL110" s="291"/>
      <c r="AM110" s="291"/>
      <c r="AN110" s="290">
        <f t="shared" si="0"/>
        <v>0</v>
      </c>
      <c r="AO110" s="291"/>
      <c r="AP110" s="291"/>
      <c r="AQ110" s="95" t="s">
        <v>78</v>
      </c>
      <c r="AR110" s="96"/>
      <c r="AS110" s="110">
        <v>0</v>
      </c>
      <c r="AT110" s="111">
        <f t="shared" si="1"/>
        <v>0</v>
      </c>
      <c r="AU110" s="112">
        <f>'Uznatelné - VRN - VEDLEJŠ...'!P120</f>
        <v>0</v>
      </c>
      <c r="AV110" s="111">
        <f>'Uznatelné - VRN - VEDLEJŠ...'!J33</f>
        <v>0</v>
      </c>
      <c r="AW110" s="111">
        <f>'Uznatelné - VRN - VEDLEJŠ...'!J34</f>
        <v>0</v>
      </c>
      <c r="AX110" s="111">
        <f>'Uznatelné - VRN - VEDLEJŠ...'!J35</f>
        <v>0</v>
      </c>
      <c r="AY110" s="111">
        <f>'Uznatelné - VRN - VEDLEJŠ...'!J36</f>
        <v>0</v>
      </c>
      <c r="AZ110" s="111">
        <f>'Uznatelné - VRN - VEDLEJŠ...'!F33</f>
        <v>0</v>
      </c>
      <c r="BA110" s="111">
        <f>'Uznatelné - VRN - VEDLEJŠ...'!F34</f>
        <v>0</v>
      </c>
      <c r="BB110" s="111">
        <f>'Uznatelné - VRN - VEDLEJŠ...'!F35</f>
        <v>0</v>
      </c>
      <c r="BC110" s="111">
        <f>'Uznatelné - VRN - VEDLEJŠ...'!F36</f>
        <v>0</v>
      </c>
      <c r="BD110" s="113">
        <f>'Uznatelné - VRN - VEDLEJŠ...'!F37</f>
        <v>0</v>
      </c>
      <c r="BT110" s="101" t="s">
        <v>79</v>
      </c>
      <c r="BV110" s="101" t="s">
        <v>74</v>
      </c>
      <c r="BW110" s="101" t="s">
        <v>116</v>
      </c>
      <c r="BX110" s="101" t="s">
        <v>5</v>
      </c>
      <c r="CL110" s="101" t="s">
        <v>1</v>
      </c>
      <c r="CM110" s="101" t="s">
        <v>81</v>
      </c>
    </row>
    <row r="111" spans="1:57" s="2" customFormat="1" ht="30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8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57" s="2" customFormat="1" ht="6.95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38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</sheetData>
  <sheetProtection password="CFC9" sheet="1" objects="1" scenarios="1" formatColumns="0" formatRows="0"/>
  <mergeCells count="102">
    <mergeCell ref="AN109:AP109"/>
    <mergeCell ref="AG109:AM109"/>
    <mergeCell ref="AN110:AP110"/>
    <mergeCell ref="AG110:AM110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3:AM103"/>
    <mergeCell ref="AG102:AM102"/>
    <mergeCell ref="AG101:AM101"/>
    <mergeCell ref="AG92:AM92"/>
    <mergeCell ref="AG99:AM99"/>
    <mergeCell ref="AG100:AM100"/>
    <mergeCell ref="AG98:AM98"/>
    <mergeCell ref="AG96:AM96"/>
    <mergeCell ref="AG95:AM95"/>
    <mergeCell ref="AG97:AM97"/>
    <mergeCell ref="AM87:AN87"/>
    <mergeCell ref="AM89:AP89"/>
    <mergeCell ref="AM90:AP90"/>
    <mergeCell ref="AN99:AP99"/>
    <mergeCell ref="AN103:AP103"/>
    <mergeCell ref="AN97:AP97"/>
    <mergeCell ref="E109:I109"/>
    <mergeCell ref="K109:AF109"/>
    <mergeCell ref="D110:H110"/>
    <mergeCell ref="J110:AF110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AG104:AM104"/>
    <mergeCell ref="AN104:AP104"/>
    <mergeCell ref="AN101:AP101"/>
    <mergeCell ref="AN92:AP92"/>
    <mergeCell ref="AN95:AP95"/>
    <mergeCell ref="AN98:AP98"/>
    <mergeCell ref="AN100:AP100"/>
    <mergeCell ref="AN102:AP102"/>
    <mergeCell ref="AN96:AP96"/>
    <mergeCell ref="C92:G92"/>
    <mergeCell ref="D104:H104"/>
    <mergeCell ref="D103:H103"/>
    <mergeCell ref="D99:H99"/>
    <mergeCell ref="D95:H95"/>
    <mergeCell ref="E98:I98"/>
    <mergeCell ref="E102:I102"/>
    <mergeCell ref="E101:I101"/>
    <mergeCell ref="E100:I100"/>
    <mergeCell ref="E97:I97"/>
    <mergeCell ref="E96:I96"/>
    <mergeCell ref="I92:AF92"/>
    <mergeCell ref="J103:AF103"/>
    <mergeCell ref="J99:AF99"/>
    <mergeCell ref="J104:AF104"/>
    <mergeCell ref="J95:AF95"/>
    <mergeCell ref="K96:AF96"/>
    <mergeCell ref="K97:AF97"/>
    <mergeCell ref="K102:AF102"/>
    <mergeCell ref="K101:AF101"/>
    <mergeCell ref="K100:AF100"/>
    <mergeCell ref="K98:AF98"/>
  </mergeCells>
  <hyperlinks>
    <hyperlink ref="A96" location="'SO 101 - KOMUNIKACE'!C2" display="/"/>
    <hyperlink ref="A97" location="'SO 102 - PROPUSTEK v km 0...'!C2" display="/"/>
    <hyperlink ref="A98" location="'SO 801 - TERÉNNÍ A SADOVÉ...'!C2" display="/"/>
    <hyperlink ref="A100" location="'SO 101 - KOMUNIKACE_01'!C2" display="/"/>
    <hyperlink ref="A101" location="'SO 201 -  Lávka přes Labe'!C2" display="/"/>
    <hyperlink ref="A102" location="'SO 801 - TERÉNNÍ A SADOVÉ..._01'!C2" display="/"/>
    <hyperlink ref="A103" location="'neuznatelné - VRN - VEDLE...'!C2" display="/"/>
    <hyperlink ref="A105" location="'SO 101 - KOMUNIKACE_02'!C2" display="/"/>
    <hyperlink ref="A106" location="'SO 103 - PROPUSTEK v km 0...'!C2" display="/"/>
    <hyperlink ref="A107" location="'SO 104 - PROPUSTEK v km 1...'!C2" display="/"/>
    <hyperlink ref="A108" location="'SO 201 -  Lávka přes Labe_01'!C2" display="/"/>
    <hyperlink ref="A109" location="'SO 801 - TERÉNNÍ A SADOVÉ..._02'!C2" display="/"/>
    <hyperlink ref="A110" location="'Uznatelné - VRN - VEDLEJ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6" t="s">
        <v>109</v>
      </c>
    </row>
    <row r="3" spans="2:46" s="1" customFormat="1" ht="6.95" customHeight="1" hidden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2:46" s="1" customFormat="1" ht="24.95" customHeight="1" hidden="1">
      <c r="B4" s="19"/>
      <c r="D4" s="116" t="s">
        <v>117</v>
      </c>
      <c r="L4" s="19"/>
      <c r="M4" s="117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8" t="s">
        <v>15</v>
      </c>
      <c r="L6" s="19"/>
    </row>
    <row r="7" spans="2:12" s="1" customFormat="1" ht="16.5" customHeight="1" hidden="1">
      <c r="B7" s="19"/>
      <c r="E7" s="307" t="str">
        <f>'Rekapitulace stavby'!K6</f>
        <v>LABSKÁ STEZKA (Cyklotrasa č. 2) v úseku STANOVICE - ŽIREČ</v>
      </c>
      <c r="F7" s="308"/>
      <c r="G7" s="308"/>
      <c r="H7" s="308"/>
      <c r="L7" s="19"/>
    </row>
    <row r="8" spans="2:12" s="1" customFormat="1" ht="12" customHeight="1" hidden="1">
      <c r="B8" s="19"/>
      <c r="D8" s="118" t="s">
        <v>118</v>
      </c>
      <c r="L8" s="19"/>
    </row>
    <row r="9" spans="1:31" s="2" customFormat="1" ht="16.5" customHeight="1" hidden="1">
      <c r="A9" s="33"/>
      <c r="B9" s="38"/>
      <c r="C9" s="33"/>
      <c r="D9" s="33"/>
      <c r="E9" s="307" t="s">
        <v>626</v>
      </c>
      <c r="F9" s="309"/>
      <c r="G9" s="309"/>
      <c r="H9" s="30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8"/>
      <c r="C10" s="33"/>
      <c r="D10" s="118" t="s">
        <v>120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8"/>
      <c r="C11" s="33"/>
      <c r="D11" s="33"/>
      <c r="E11" s="310" t="s">
        <v>704</v>
      </c>
      <c r="F11" s="309"/>
      <c r="G11" s="309"/>
      <c r="H11" s="309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 hidden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8"/>
      <c r="C13" s="33"/>
      <c r="D13" s="118" t="s">
        <v>17</v>
      </c>
      <c r="E13" s="33"/>
      <c r="F13" s="109" t="s">
        <v>1</v>
      </c>
      <c r="G13" s="33"/>
      <c r="H13" s="33"/>
      <c r="I13" s="118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8" t="s">
        <v>19</v>
      </c>
      <c r="E14" s="33"/>
      <c r="F14" s="109" t="s">
        <v>20</v>
      </c>
      <c r="G14" s="33"/>
      <c r="H14" s="33"/>
      <c r="I14" s="118" t="s">
        <v>21</v>
      </c>
      <c r="J14" s="119" t="str">
        <f>'Rekapitulace stavby'!AN8</f>
        <v>3. 12. 2021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18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8"/>
      <c r="C19" s="33"/>
      <c r="D19" s="118" t="s">
        <v>26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8"/>
      <c r="C20" s="33"/>
      <c r="D20" s="33"/>
      <c r="E20" s="311" t="str">
        <f>'Rekapitulace stavby'!E14</f>
        <v>Vyplň údaj</v>
      </c>
      <c r="F20" s="312"/>
      <c r="G20" s="312"/>
      <c r="H20" s="312"/>
      <c r="I20" s="118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8"/>
      <c r="C22" s="33"/>
      <c r="D22" s="118" t="s">
        <v>28</v>
      </c>
      <c r="E22" s="33"/>
      <c r="F22" s="33"/>
      <c r="G22" s="33"/>
      <c r="H22" s="33"/>
      <c r="I22" s="118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18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8"/>
      <c r="C25" s="33"/>
      <c r="D25" s="118" t="s">
        <v>30</v>
      </c>
      <c r="E25" s="33"/>
      <c r="F25" s="33"/>
      <c r="G25" s="33"/>
      <c r="H25" s="33"/>
      <c r="I25" s="118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18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8"/>
      <c r="C28" s="33"/>
      <c r="D28" s="118" t="s">
        <v>31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23.25" customHeight="1" hidden="1">
      <c r="A29" s="120"/>
      <c r="B29" s="121"/>
      <c r="C29" s="120"/>
      <c r="D29" s="120"/>
      <c r="E29" s="313" t="s">
        <v>705</v>
      </c>
      <c r="F29" s="313"/>
      <c r="G29" s="313"/>
      <c r="H29" s="313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8"/>
      <c r="C32" s="33"/>
      <c r="D32" s="124" t="s">
        <v>32</v>
      </c>
      <c r="E32" s="33"/>
      <c r="F32" s="33"/>
      <c r="G32" s="33"/>
      <c r="H32" s="33"/>
      <c r="I32" s="33"/>
      <c r="J32" s="125">
        <f>ROUND(J128,2)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33"/>
      <c r="F34" s="126" t="s">
        <v>34</v>
      </c>
      <c r="G34" s="33"/>
      <c r="H34" s="33"/>
      <c r="I34" s="126" t="s">
        <v>33</v>
      </c>
      <c r="J34" s="126" t="s">
        <v>35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127" t="s">
        <v>36</v>
      </c>
      <c r="E35" s="118" t="s">
        <v>37</v>
      </c>
      <c r="F35" s="128">
        <f>ROUND((SUM(BE128:BE189)),2)</f>
        <v>0</v>
      </c>
      <c r="G35" s="33"/>
      <c r="H35" s="33"/>
      <c r="I35" s="129">
        <v>0.21</v>
      </c>
      <c r="J35" s="128">
        <f>ROUND(((SUM(BE128:BE189))*I35),2)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8" t="s">
        <v>38</v>
      </c>
      <c r="F36" s="128">
        <f>ROUND((SUM(BF128:BF189)),2)</f>
        <v>0</v>
      </c>
      <c r="G36" s="33"/>
      <c r="H36" s="33"/>
      <c r="I36" s="129">
        <v>0.15</v>
      </c>
      <c r="J36" s="128">
        <f>ROUND(((SUM(BF128:BF189))*I36),2)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39</v>
      </c>
      <c r="F37" s="128">
        <f>ROUND((SUM(BG128:BG189)),2)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40</v>
      </c>
      <c r="F38" s="128">
        <f>ROUND((SUM(BH128:BH189)),2)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41</v>
      </c>
      <c r="F39" s="128">
        <f>ROUND((SUM(BI128:BI189)),2)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8"/>
      <c r="C41" s="130"/>
      <c r="D41" s="131" t="s">
        <v>42</v>
      </c>
      <c r="E41" s="132"/>
      <c r="F41" s="132"/>
      <c r="G41" s="133" t="s">
        <v>43</v>
      </c>
      <c r="H41" s="134" t="s">
        <v>44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0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3"/>
      <c r="B61" s="38"/>
      <c r="C61" s="33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3"/>
      <c r="B65" s="38"/>
      <c r="C65" s="33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3"/>
      <c r="B76" s="38"/>
      <c r="C76" s="33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1.25" hidden="1"/>
    <row r="79" ht="11.25" hidden="1"/>
    <row r="80" ht="11.25" hidden="1"/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LABSKÁ STEZKA (Cyklotrasa č. 2) v úseku STANOVICE - ŽIREČ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14" t="s">
        <v>626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67" t="str">
        <f>E11</f>
        <v>SO 103 - PROPUSTEK v km 0,933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 xml:space="preserve"> </v>
      </c>
      <c r="G91" s="35"/>
      <c r="H91" s="35"/>
      <c r="I91" s="28" t="s">
        <v>21</v>
      </c>
      <c r="J91" s="65" t="str">
        <f>IF(J14="","",J14)</f>
        <v>3. 12. 2021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28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124</v>
      </c>
      <c r="D96" s="149"/>
      <c r="E96" s="149"/>
      <c r="F96" s="149"/>
      <c r="G96" s="149"/>
      <c r="H96" s="149"/>
      <c r="I96" s="149"/>
      <c r="J96" s="150" t="s">
        <v>125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126</v>
      </c>
      <c r="D98" s="35"/>
      <c r="E98" s="35"/>
      <c r="F98" s="35"/>
      <c r="G98" s="35"/>
      <c r="H98" s="35"/>
      <c r="I98" s="35"/>
      <c r="J98" s="83">
        <f>J128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127</v>
      </c>
    </row>
    <row r="99" spans="2:12" s="9" customFormat="1" ht="24.95" customHeight="1">
      <c r="B99" s="152"/>
      <c r="C99" s="153"/>
      <c r="D99" s="154" t="s">
        <v>128</v>
      </c>
      <c r="E99" s="155"/>
      <c r="F99" s="155"/>
      <c r="G99" s="155"/>
      <c r="H99" s="155"/>
      <c r="I99" s="155"/>
      <c r="J99" s="156">
        <f>J129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129</v>
      </c>
      <c r="E100" s="160"/>
      <c r="F100" s="160"/>
      <c r="G100" s="160"/>
      <c r="H100" s="160"/>
      <c r="I100" s="160"/>
      <c r="J100" s="161">
        <f>J130</f>
        <v>0</v>
      </c>
      <c r="K100" s="103"/>
      <c r="L100" s="162"/>
    </row>
    <row r="101" spans="2:12" s="10" customFormat="1" ht="19.9" customHeight="1">
      <c r="B101" s="158"/>
      <c r="C101" s="103"/>
      <c r="D101" s="159" t="s">
        <v>322</v>
      </c>
      <c r="E101" s="160"/>
      <c r="F101" s="160"/>
      <c r="G101" s="160"/>
      <c r="H101" s="160"/>
      <c r="I101" s="160"/>
      <c r="J101" s="161">
        <f>J146</f>
        <v>0</v>
      </c>
      <c r="K101" s="103"/>
      <c r="L101" s="162"/>
    </row>
    <row r="102" spans="2:12" s="10" customFormat="1" ht="19.9" customHeight="1">
      <c r="B102" s="158"/>
      <c r="C102" s="103"/>
      <c r="D102" s="159" t="s">
        <v>323</v>
      </c>
      <c r="E102" s="160"/>
      <c r="F102" s="160"/>
      <c r="G102" s="160"/>
      <c r="H102" s="160"/>
      <c r="I102" s="160"/>
      <c r="J102" s="161">
        <f>J151</f>
        <v>0</v>
      </c>
      <c r="K102" s="103"/>
      <c r="L102" s="162"/>
    </row>
    <row r="103" spans="2:12" s="10" customFormat="1" ht="19.9" customHeight="1">
      <c r="B103" s="158"/>
      <c r="C103" s="103"/>
      <c r="D103" s="159" t="s">
        <v>324</v>
      </c>
      <c r="E103" s="160"/>
      <c r="F103" s="160"/>
      <c r="G103" s="160"/>
      <c r="H103" s="160"/>
      <c r="I103" s="160"/>
      <c r="J103" s="161">
        <f>J170</f>
        <v>0</v>
      </c>
      <c r="K103" s="103"/>
      <c r="L103" s="162"/>
    </row>
    <row r="104" spans="2:12" s="10" customFormat="1" ht="19.9" customHeight="1">
      <c r="B104" s="158"/>
      <c r="C104" s="103"/>
      <c r="D104" s="159" t="s">
        <v>130</v>
      </c>
      <c r="E104" s="160"/>
      <c r="F104" s="160"/>
      <c r="G104" s="160"/>
      <c r="H104" s="160"/>
      <c r="I104" s="160"/>
      <c r="J104" s="161">
        <f>J173</f>
        <v>0</v>
      </c>
      <c r="K104" s="103"/>
      <c r="L104" s="162"/>
    </row>
    <row r="105" spans="2:12" s="10" customFormat="1" ht="19.9" customHeight="1">
      <c r="B105" s="158"/>
      <c r="C105" s="103"/>
      <c r="D105" s="159" t="s">
        <v>132</v>
      </c>
      <c r="E105" s="160"/>
      <c r="F105" s="160"/>
      <c r="G105" s="160"/>
      <c r="H105" s="160"/>
      <c r="I105" s="160"/>
      <c r="J105" s="161">
        <f>J180</f>
        <v>0</v>
      </c>
      <c r="K105" s="103"/>
      <c r="L105" s="162"/>
    </row>
    <row r="106" spans="2:12" s="10" customFormat="1" ht="19.9" customHeight="1">
      <c r="B106" s="158"/>
      <c r="C106" s="103"/>
      <c r="D106" s="159" t="s">
        <v>133</v>
      </c>
      <c r="E106" s="160"/>
      <c r="F106" s="160"/>
      <c r="G106" s="160"/>
      <c r="H106" s="160"/>
      <c r="I106" s="160"/>
      <c r="J106" s="161">
        <f>J188</f>
        <v>0</v>
      </c>
      <c r="K106" s="103"/>
      <c r="L106" s="162"/>
    </row>
    <row r="107" spans="1:31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134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15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5"/>
      <c r="D116" s="35"/>
      <c r="E116" s="314" t="str">
        <f>E7</f>
        <v>LABSKÁ STEZKA (Cyklotrasa č. 2) v úseku STANOVICE - ŽIREČ</v>
      </c>
      <c r="F116" s="315"/>
      <c r="G116" s="315"/>
      <c r="H116" s="31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2:12" s="1" customFormat="1" ht="12" customHeight="1">
      <c r="B117" s="20"/>
      <c r="C117" s="28" t="s">
        <v>118</v>
      </c>
      <c r="D117" s="21"/>
      <c r="E117" s="21"/>
      <c r="F117" s="21"/>
      <c r="G117" s="21"/>
      <c r="H117" s="21"/>
      <c r="I117" s="21"/>
      <c r="J117" s="21"/>
      <c r="K117" s="21"/>
      <c r="L117" s="19"/>
    </row>
    <row r="118" spans="1:31" s="2" customFormat="1" ht="16.5" customHeight="1">
      <c r="A118" s="33"/>
      <c r="B118" s="34"/>
      <c r="C118" s="35"/>
      <c r="D118" s="35"/>
      <c r="E118" s="314" t="s">
        <v>626</v>
      </c>
      <c r="F118" s="316"/>
      <c r="G118" s="316"/>
      <c r="H118" s="316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120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5"/>
      <c r="D120" s="35"/>
      <c r="E120" s="267" t="str">
        <f>E11</f>
        <v>SO 103 - PROPUSTEK v km 0,933</v>
      </c>
      <c r="F120" s="316"/>
      <c r="G120" s="316"/>
      <c r="H120" s="316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19</v>
      </c>
      <c r="D122" s="35"/>
      <c r="E122" s="35"/>
      <c r="F122" s="26" t="str">
        <f>F14</f>
        <v xml:space="preserve"> </v>
      </c>
      <c r="G122" s="35"/>
      <c r="H122" s="35"/>
      <c r="I122" s="28" t="s">
        <v>21</v>
      </c>
      <c r="J122" s="65" t="str">
        <f>IF(J14="","",J14)</f>
        <v>3. 12. 2021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23</v>
      </c>
      <c r="D124" s="35"/>
      <c r="E124" s="35"/>
      <c r="F124" s="26" t="str">
        <f>E17</f>
        <v xml:space="preserve"> </v>
      </c>
      <c r="G124" s="35"/>
      <c r="H124" s="35"/>
      <c r="I124" s="28" t="s">
        <v>28</v>
      </c>
      <c r="J124" s="31" t="str">
        <f>E23</f>
        <v xml:space="preserve"> 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26</v>
      </c>
      <c r="D125" s="35"/>
      <c r="E125" s="35"/>
      <c r="F125" s="26" t="str">
        <f>IF(E20="","",E20)</f>
        <v>Vyplň údaj</v>
      </c>
      <c r="G125" s="35"/>
      <c r="H125" s="35"/>
      <c r="I125" s="28" t="s">
        <v>30</v>
      </c>
      <c r="J125" s="31" t="str">
        <f>E26</f>
        <v xml:space="preserve"> 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63"/>
      <c r="B127" s="164"/>
      <c r="C127" s="165" t="s">
        <v>135</v>
      </c>
      <c r="D127" s="166" t="s">
        <v>57</v>
      </c>
      <c r="E127" s="166" t="s">
        <v>53</v>
      </c>
      <c r="F127" s="166" t="s">
        <v>54</v>
      </c>
      <c r="G127" s="166" t="s">
        <v>136</v>
      </c>
      <c r="H127" s="166" t="s">
        <v>137</v>
      </c>
      <c r="I127" s="166" t="s">
        <v>138</v>
      </c>
      <c r="J127" s="167" t="s">
        <v>125</v>
      </c>
      <c r="K127" s="168" t="s">
        <v>139</v>
      </c>
      <c r="L127" s="169"/>
      <c r="M127" s="74" t="s">
        <v>1</v>
      </c>
      <c r="N127" s="75" t="s">
        <v>36</v>
      </c>
      <c r="O127" s="75" t="s">
        <v>140</v>
      </c>
      <c r="P127" s="75" t="s">
        <v>141</v>
      </c>
      <c r="Q127" s="75" t="s">
        <v>142</v>
      </c>
      <c r="R127" s="75" t="s">
        <v>143</v>
      </c>
      <c r="S127" s="75" t="s">
        <v>144</v>
      </c>
      <c r="T127" s="76" t="s">
        <v>145</v>
      </c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</row>
    <row r="128" spans="1:63" s="2" customFormat="1" ht="22.9" customHeight="1">
      <c r="A128" s="33"/>
      <c r="B128" s="34"/>
      <c r="C128" s="81" t="s">
        <v>146</v>
      </c>
      <c r="D128" s="35"/>
      <c r="E128" s="35"/>
      <c r="F128" s="35"/>
      <c r="G128" s="35"/>
      <c r="H128" s="35"/>
      <c r="I128" s="35"/>
      <c r="J128" s="170">
        <f>BK128</f>
        <v>0</v>
      </c>
      <c r="K128" s="35"/>
      <c r="L128" s="38"/>
      <c r="M128" s="77"/>
      <c r="N128" s="171"/>
      <c r="O128" s="78"/>
      <c r="P128" s="172">
        <f>P129</f>
        <v>0</v>
      </c>
      <c r="Q128" s="78"/>
      <c r="R128" s="172">
        <f>R129</f>
        <v>96.185767892</v>
      </c>
      <c r="S128" s="78"/>
      <c r="T128" s="173">
        <f>T129</f>
        <v>0.005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71</v>
      </c>
      <c r="AU128" s="16" t="s">
        <v>127</v>
      </c>
      <c r="BK128" s="174">
        <f>BK129</f>
        <v>0</v>
      </c>
    </row>
    <row r="129" spans="2:63" s="12" customFormat="1" ht="25.9" customHeight="1">
      <c r="B129" s="175"/>
      <c r="C129" s="176"/>
      <c r="D129" s="177" t="s">
        <v>71</v>
      </c>
      <c r="E129" s="178" t="s">
        <v>147</v>
      </c>
      <c r="F129" s="178" t="s">
        <v>148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P130+P146+P151+P170+P173+P180+P188</f>
        <v>0</v>
      </c>
      <c r="Q129" s="183"/>
      <c r="R129" s="184">
        <f>R130+R146+R151+R170+R173+R180+R188</f>
        <v>96.185767892</v>
      </c>
      <c r="S129" s="183"/>
      <c r="T129" s="185">
        <f>T130+T146+T151+T170+T173+T180+T188</f>
        <v>0.005</v>
      </c>
      <c r="AR129" s="186" t="s">
        <v>79</v>
      </c>
      <c r="AT129" s="187" t="s">
        <v>71</v>
      </c>
      <c r="AU129" s="187" t="s">
        <v>72</v>
      </c>
      <c r="AY129" s="186" t="s">
        <v>149</v>
      </c>
      <c r="BK129" s="188">
        <f>BK130+BK146+BK151+BK170+BK173+BK180+BK188</f>
        <v>0</v>
      </c>
    </row>
    <row r="130" spans="2:63" s="12" customFormat="1" ht="22.9" customHeight="1">
      <c r="B130" s="175"/>
      <c r="C130" s="176"/>
      <c r="D130" s="177" t="s">
        <v>71</v>
      </c>
      <c r="E130" s="189" t="s">
        <v>79</v>
      </c>
      <c r="F130" s="189" t="s">
        <v>150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SUM(P131:P145)</f>
        <v>0</v>
      </c>
      <c r="Q130" s="183"/>
      <c r="R130" s="184">
        <f>SUM(R131:R145)</f>
        <v>0</v>
      </c>
      <c r="S130" s="183"/>
      <c r="T130" s="185">
        <f>SUM(T131:T145)</f>
        <v>0</v>
      </c>
      <c r="AR130" s="186" t="s">
        <v>79</v>
      </c>
      <c r="AT130" s="187" t="s">
        <v>71</v>
      </c>
      <c r="AU130" s="187" t="s">
        <v>79</v>
      </c>
      <c r="AY130" s="186" t="s">
        <v>149</v>
      </c>
      <c r="BK130" s="188">
        <f>SUM(BK131:BK145)</f>
        <v>0</v>
      </c>
    </row>
    <row r="131" spans="1:65" s="2" customFormat="1" ht="24.2" customHeight="1">
      <c r="A131" s="33"/>
      <c r="B131" s="34"/>
      <c r="C131" s="191" t="s">
        <v>79</v>
      </c>
      <c r="D131" s="191" t="s">
        <v>151</v>
      </c>
      <c r="E131" s="192" t="s">
        <v>163</v>
      </c>
      <c r="F131" s="193" t="s">
        <v>164</v>
      </c>
      <c r="G131" s="194" t="s">
        <v>154</v>
      </c>
      <c r="H131" s="195">
        <v>55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37</v>
      </c>
      <c r="O131" s="70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155</v>
      </c>
      <c r="AT131" s="203" t="s">
        <v>151</v>
      </c>
      <c r="AU131" s="203" t="s">
        <v>81</v>
      </c>
      <c r="AY131" s="16" t="s">
        <v>149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79</v>
      </c>
      <c r="BK131" s="204">
        <f>ROUND(I131*H131,2)</f>
        <v>0</v>
      </c>
      <c r="BL131" s="16" t="s">
        <v>155</v>
      </c>
      <c r="BM131" s="203" t="s">
        <v>706</v>
      </c>
    </row>
    <row r="132" spans="2:51" s="13" customFormat="1" ht="11.25">
      <c r="B132" s="205"/>
      <c r="C132" s="206"/>
      <c r="D132" s="207" t="s">
        <v>157</v>
      </c>
      <c r="E132" s="208" t="s">
        <v>1</v>
      </c>
      <c r="F132" s="209" t="s">
        <v>707</v>
      </c>
      <c r="G132" s="206"/>
      <c r="H132" s="210">
        <v>55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157</v>
      </c>
      <c r="AU132" s="216" t="s">
        <v>81</v>
      </c>
      <c r="AV132" s="13" t="s">
        <v>81</v>
      </c>
      <c r="AW132" s="13" t="s">
        <v>29</v>
      </c>
      <c r="AX132" s="13" t="s">
        <v>79</v>
      </c>
      <c r="AY132" s="216" t="s">
        <v>149</v>
      </c>
    </row>
    <row r="133" spans="1:65" s="2" customFormat="1" ht="24.2" customHeight="1">
      <c r="A133" s="33"/>
      <c r="B133" s="34"/>
      <c r="C133" s="191" t="s">
        <v>81</v>
      </c>
      <c r="D133" s="191" t="s">
        <v>151</v>
      </c>
      <c r="E133" s="192" t="s">
        <v>167</v>
      </c>
      <c r="F133" s="193" t="s">
        <v>168</v>
      </c>
      <c r="G133" s="194" t="s">
        <v>154</v>
      </c>
      <c r="H133" s="195">
        <v>35.5</v>
      </c>
      <c r="I133" s="196"/>
      <c r="J133" s="197">
        <f>ROUND(I133*H133,2)</f>
        <v>0</v>
      </c>
      <c r="K133" s="198"/>
      <c r="L133" s="38"/>
      <c r="M133" s="199" t="s">
        <v>1</v>
      </c>
      <c r="N133" s="200" t="s">
        <v>37</v>
      </c>
      <c r="O133" s="7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155</v>
      </c>
      <c r="AT133" s="203" t="s">
        <v>151</v>
      </c>
      <c r="AU133" s="203" t="s">
        <v>81</v>
      </c>
      <c r="AY133" s="16" t="s">
        <v>149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79</v>
      </c>
      <c r="BK133" s="204">
        <f>ROUND(I133*H133,2)</f>
        <v>0</v>
      </c>
      <c r="BL133" s="16" t="s">
        <v>155</v>
      </c>
      <c r="BM133" s="203" t="s">
        <v>708</v>
      </c>
    </row>
    <row r="134" spans="2:51" s="13" customFormat="1" ht="11.25">
      <c r="B134" s="205"/>
      <c r="C134" s="206"/>
      <c r="D134" s="207" t="s">
        <v>157</v>
      </c>
      <c r="E134" s="208" t="s">
        <v>1</v>
      </c>
      <c r="F134" s="209" t="s">
        <v>709</v>
      </c>
      <c r="G134" s="206"/>
      <c r="H134" s="210">
        <v>35.5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157</v>
      </c>
      <c r="AU134" s="216" t="s">
        <v>81</v>
      </c>
      <c r="AV134" s="13" t="s">
        <v>81</v>
      </c>
      <c r="AW134" s="13" t="s">
        <v>29</v>
      </c>
      <c r="AX134" s="13" t="s">
        <v>79</v>
      </c>
      <c r="AY134" s="216" t="s">
        <v>149</v>
      </c>
    </row>
    <row r="135" spans="1:65" s="2" customFormat="1" ht="24.2" customHeight="1">
      <c r="A135" s="33"/>
      <c r="B135" s="34"/>
      <c r="C135" s="191" t="s">
        <v>162</v>
      </c>
      <c r="D135" s="191" t="s">
        <v>151</v>
      </c>
      <c r="E135" s="192" t="s">
        <v>330</v>
      </c>
      <c r="F135" s="193" t="s">
        <v>331</v>
      </c>
      <c r="G135" s="194" t="s">
        <v>154</v>
      </c>
      <c r="H135" s="195">
        <v>19.5</v>
      </c>
      <c r="I135" s="196"/>
      <c r="J135" s="197">
        <f>ROUND(I135*H135,2)</f>
        <v>0</v>
      </c>
      <c r="K135" s="198"/>
      <c r="L135" s="38"/>
      <c r="M135" s="199" t="s">
        <v>1</v>
      </c>
      <c r="N135" s="200" t="s">
        <v>37</v>
      </c>
      <c r="O135" s="70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155</v>
      </c>
      <c r="AT135" s="203" t="s">
        <v>151</v>
      </c>
      <c r="AU135" s="203" t="s">
        <v>81</v>
      </c>
      <c r="AY135" s="16" t="s">
        <v>149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6" t="s">
        <v>79</v>
      </c>
      <c r="BK135" s="204">
        <f>ROUND(I135*H135,2)</f>
        <v>0</v>
      </c>
      <c r="BL135" s="16" t="s">
        <v>155</v>
      </c>
      <c r="BM135" s="203" t="s">
        <v>710</v>
      </c>
    </row>
    <row r="136" spans="2:51" s="13" customFormat="1" ht="11.25">
      <c r="B136" s="205"/>
      <c r="C136" s="206"/>
      <c r="D136" s="207" t="s">
        <v>157</v>
      </c>
      <c r="E136" s="208" t="s">
        <v>1</v>
      </c>
      <c r="F136" s="209" t="s">
        <v>711</v>
      </c>
      <c r="G136" s="206"/>
      <c r="H136" s="210">
        <v>19.5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157</v>
      </c>
      <c r="AU136" s="216" t="s">
        <v>81</v>
      </c>
      <c r="AV136" s="13" t="s">
        <v>81</v>
      </c>
      <c r="AW136" s="13" t="s">
        <v>29</v>
      </c>
      <c r="AX136" s="13" t="s">
        <v>79</v>
      </c>
      <c r="AY136" s="216" t="s">
        <v>149</v>
      </c>
    </row>
    <row r="137" spans="1:65" s="2" customFormat="1" ht="24.2" customHeight="1">
      <c r="A137" s="33"/>
      <c r="B137" s="34"/>
      <c r="C137" s="191" t="s">
        <v>155</v>
      </c>
      <c r="D137" s="191" t="s">
        <v>151</v>
      </c>
      <c r="E137" s="192" t="s">
        <v>334</v>
      </c>
      <c r="F137" s="193" t="s">
        <v>335</v>
      </c>
      <c r="G137" s="194" t="s">
        <v>154</v>
      </c>
      <c r="H137" s="195">
        <v>7.7</v>
      </c>
      <c r="I137" s="196"/>
      <c r="J137" s="197">
        <f>ROUND(I137*H137,2)</f>
        <v>0</v>
      </c>
      <c r="K137" s="198"/>
      <c r="L137" s="38"/>
      <c r="M137" s="199" t="s">
        <v>1</v>
      </c>
      <c r="N137" s="200" t="s">
        <v>37</v>
      </c>
      <c r="O137" s="7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3" t="s">
        <v>155</v>
      </c>
      <c r="AT137" s="203" t="s">
        <v>151</v>
      </c>
      <c r="AU137" s="203" t="s">
        <v>81</v>
      </c>
      <c r="AY137" s="16" t="s">
        <v>149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79</v>
      </c>
      <c r="BK137" s="204">
        <f>ROUND(I137*H137,2)</f>
        <v>0</v>
      </c>
      <c r="BL137" s="16" t="s">
        <v>155</v>
      </c>
      <c r="BM137" s="203" t="s">
        <v>712</v>
      </c>
    </row>
    <row r="138" spans="2:51" s="13" customFormat="1" ht="11.25">
      <c r="B138" s="205"/>
      <c r="C138" s="206"/>
      <c r="D138" s="207" t="s">
        <v>157</v>
      </c>
      <c r="E138" s="208" t="s">
        <v>1</v>
      </c>
      <c r="F138" s="209" t="s">
        <v>713</v>
      </c>
      <c r="G138" s="206"/>
      <c r="H138" s="210">
        <v>7.7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157</v>
      </c>
      <c r="AU138" s="216" t="s">
        <v>81</v>
      </c>
      <c r="AV138" s="13" t="s">
        <v>81</v>
      </c>
      <c r="AW138" s="13" t="s">
        <v>29</v>
      </c>
      <c r="AX138" s="13" t="s">
        <v>79</v>
      </c>
      <c r="AY138" s="216" t="s">
        <v>149</v>
      </c>
    </row>
    <row r="139" spans="1:65" s="2" customFormat="1" ht="16.5" customHeight="1">
      <c r="A139" s="33"/>
      <c r="B139" s="34"/>
      <c r="C139" s="191" t="s">
        <v>171</v>
      </c>
      <c r="D139" s="191" t="s">
        <v>151</v>
      </c>
      <c r="E139" s="192" t="s">
        <v>338</v>
      </c>
      <c r="F139" s="193" t="s">
        <v>339</v>
      </c>
      <c r="G139" s="194" t="s">
        <v>154</v>
      </c>
      <c r="H139" s="195">
        <v>4.75</v>
      </c>
      <c r="I139" s="196"/>
      <c r="J139" s="197">
        <f>ROUND(I139*H139,2)</f>
        <v>0</v>
      </c>
      <c r="K139" s="198"/>
      <c r="L139" s="38"/>
      <c r="M139" s="199" t="s">
        <v>1</v>
      </c>
      <c r="N139" s="200" t="s">
        <v>37</v>
      </c>
      <c r="O139" s="70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3" t="s">
        <v>155</v>
      </c>
      <c r="AT139" s="203" t="s">
        <v>151</v>
      </c>
      <c r="AU139" s="203" t="s">
        <v>81</v>
      </c>
      <c r="AY139" s="16" t="s">
        <v>149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6" t="s">
        <v>79</v>
      </c>
      <c r="BK139" s="204">
        <f>ROUND(I139*H139,2)</f>
        <v>0</v>
      </c>
      <c r="BL139" s="16" t="s">
        <v>155</v>
      </c>
      <c r="BM139" s="203" t="s">
        <v>714</v>
      </c>
    </row>
    <row r="140" spans="2:51" s="13" customFormat="1" ht="11.25">
      <c r="B140" s="205"/>
      <c r="C140" s="206"/>
      <c r="D140" s="207" t="s">
        <v>157</v>
      </c>
      <c r="E140" s="208" t="s">
        <v>1</v>
      </c>
      <c r="F140" s="209" t="s">
        <v>715</v>
      </c>
      <c r="G140" s="206"/>
      <c r="H140" s="210">
        <v>4.75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157</v>
      </c>
      <c r="AU140" s="216" t="s">
        <v>81</v>
      </c>
      <c r="AV140" s="13" t="s">
        <v>81</v>
      </c>
      <c r="AW140" s="13" t="s">
        <v>29</v>
      </c>
      <c r="AX140" s="13" t="s">
        <v>79</v>
      </c>
      <c r="AY140" s="216" t="s">
        <v>149</v>
      </c>
    </row>
    <row r="141" spans="1:65" s="2" customFormat="1" ht="16.5" customHeight="1">
      <c r="A141" s="33"/>
      <c r="B141" s="34"/>
      <c r="C141" s="191" t="s">
        <v>175</v>
      </c>
      <c r="D141" s="191" t="s">
        <v>151</v>
      </c>
      <c r="E141" s="192" t="s">
        <v>172</v>
      </c>
      <c r="F141" s="193" t="s">
        <v>173</v>
      </c>
      <c r="G141" s="194" t="s">
        <v>154</v>
      </c>
      <c r="H141" s="195">
        <v>35.5</v>
      </c>
      <c r="I141" s="196"/>
      <c r="J141" s="197">
        <f>ROUND(I141*H141,2)</f>
        <v>0</v>
      </c>
      <c r="K141" s="198"/>
      <c r="L141" s="38"/>
      <c r="M141" s="199" t="s">
        <v>1</v>
      </c>
      <c r="N141" s="200" t="s">
        <v>37</v>
      </c>
      <c r="O141" s="70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155</v>
      </c>
      <c r="AT141" s="203" t="s">
        <v>151</v>
      </c>
      <c r="AU141" s="203" t="s">
        <v>81</v>
      </c>
      <c r="AY141" s="16" t="s">
        <v>149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6" t="s">
        <v>79</v>
      </c>
      <c r="BK141" s="204">
        <f>ROUND(I141*H141,2)</f>
        <v>0</v>
      </c>
      <c r="BL141" s="16" t="s">
        <v>155</v>
      </c>
      <c r="BM141" s="203" t="s">
        <v>716</v>
      </c>
    </row>
    <row r="142" spans="2:51" s="13" customFormat="1" ht="11.25">
      <c r="B142" s="205"/>
      <c r="C142" s="206"/>
      <c r="D142" s="207" t="s">
        <v>157</v>
      </c>
      <c r="E142" s="208" t="s">
        <v>1</v>
      </c>
      <c r="F142" s="209" t="s">
        <v>717</v>
      </c>
      <c r="G142" s="206"/>
      <c r="H142" s="210">
        <v>35.5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157</v>
      </c>
      <c r="AU142" s="216" t="s">
        <v>81</v>
      </c>
      <c r="AV142" s="13" t="s">
        <v>81</v>
      </c>
      <c r="AW142" s="13" t="s">
        <v>29</v>
      </c>
      <c r="AX142" s="13" t="s">
        <v>79</v>
      </c>
      <c r="AY142" s="216" t="s">
        <v>149</v>
      </c>
    </row>
    <row r="143" spans="1:65" s="2" customFormat="1" ht="24.2" customHeight="1">
      <c r="A143" s="33"/>
      <c r="B143" s="34"/>
      <c r="C143" s="191" t="s">
        <v>181</v>
      </c>
      <c r="D143" s="191" t="s">
        <v>151</v>
      </c>
      <c r="E143" s="192" t="s">
        <v>176</v>
      </c>
      <c r="F143" s="193" t="s">
        <v>177</v>
      </c>
      <c r="G143" s="194" t="s">
        <v>178</v>
      </c>
      <c r="H143" s="195">
        <v>67.45</v>
      </c>
      <c r="I143" s="196"/>
      <c r="J143" s="197">
        <f>ROUND(I143*H143,2)</f>
        <v>0</v>
      </c>
      <c r="K143" s="198"/>
      <c r="L143" s="38"/>
      <c r="M143" s="199" t="s">
        <v>1</v>
      </c>
      <c r="N143" s="200" t="s">
        <v>37</v>
      </c>
      <c r="O143" s="70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3" t="s">
        <v>155</v>
      </c>
      <c r="AT143" s="203" t="s">
        <v>151</v>
      </c>
      <c r="AU143" s="203" t="s">
        <v>81</v>
      </c>
      <c r="AY143" s="16" t="s">
        <v>149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6" t="s">
        <v>79</v>
      </c>
      <c r="BK143" s="204">
        <f>ROUND(I143*H143,2)</f>
        <v>0</v>
      </c>
      <c r="BL143" s="16" t="s">
        <v>155</v>
      </c>
      <c r="BM143" s="203" t="s">
        <v>718</v>
      </c>
    </row>
    <row r="144" spans="2:51" s="13" customFormat="1" ht="11.25">
      <c r="B144" s="205"/>
      <c r="C144" s="206"/>
      <c r="D144" s="207" t="s">
        <v>157</v>
      </c>
      <c r="E144" s="208" t="s">
        <v>1</v>
      </c>
      <c r="F144" s="209" t="s">
        <v>717</v>
      </c>
      <c r="G144" s="206"/>
      <c r="H144" s="210">
        <v>35.5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157</v>
      </c>
      <c r="AU144" s="216" t="s">
        <v>81</v>
      </c>
      <c r="AV144" s="13" t="s">
        <v>81</v>
      </c>
      <c r="AW144" s="13" t="s">
        <v>29</v>
      </c>
      <c r="AX144" s="13" t="s">
        <v>79</v>
      </c>
      <c r="AY144" s="216" t="s">
        <v>149</v>
      </c>
    </row>
    <row r="145" spans="2:51" s="13" customFormat="1" ht="11.25">
      <c r="B145" s="205"/>
      <c r="C145" s="206"/>
      <c r="D145" s="207" t="s">
        <v>157</v>
      </c>
      <c r="E145" s="206"/>
      <c r="F145" s="209" t="s">
        <v>719</v>
      </c>
      <c r="G145" s="206"/>
      <c r="H145" s="210">
        <v>67.45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157</v>
      </c>
      <c r="AU145" s="216" t="s">
        <v>81</v>
      </c>
      <c r="AV145" s="13" t="s">
        <v>81</v>
      </c>
      <c r="AW145" s="13" t="s">
        <v>4</v>
      </c>
      <c r="AX145" s="13" t="s">
        <v>79</v>
      </c>
      <c r="AY145" s="216" t="s">
        <v>149</v>
      </c>
    </row>
    <row r="146" spans="2:63" s="12" customFormat="1" ht="22.9" customHeight="1">
      <c r="B146" s="175"/>
      <c r="C146" s="176"/>
      <c r="D146" s="177" t="s">
        <v>71</v>
      </c>
      <c r="E146" s="189" t="s">
        <v>81</v>
      </c>
      <c r="F146" s="189" t="s">
        <v>345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SUM(P147:P150)</f>
        <v>0</v>
      </c>
      <c r="Q146" s="183"/>
      <c r="R146" s="184">
        <f>SUM(R147:R150)</f>
        <v>0</v>
      </c>
      <c r="S146" s="183"/>
      <c r="T146" s="185">
        <f>SUM(T147:T150)</f>
        <v>0</v>
      </c>
      <c r="AR146" s="186" t="s">
        <v>79</v>
      </c>
      <c r="AT146" s="187" t="s">
        <v>71</v>
      </c>
      <c r="AU146" s="187" t="s">
        <v>79</v>
      </c>
      <c r="AY146" s="186" t="s">
        <v>149</v>
      </c>
      <c r="BK146" s="188">
        <f>SUM(BK147:BK150)</f>
        <v>0</v>
      </c>
    </row>
    <row r="147" spans="1:65" s="2" customFormat="1" ht="16.5" customHeight="1">
      <c r="A147" s="33"/>
      <c r="B147" s="34"/>
      <c r="C147" s="191" t="s">
        <v>186</v>
      </c>
      <c r="D147" s="191" t="s">
        <v>151</v>
      </c>
      <c r="E147" s="192" t="s">
        <v>346</v>
      </c>
      <c r="F147" s="193" t="s">
        <v>347</v>
      </c>
      <c r="G147" s="194" t="s">
        <v>154</v>
      </c>
      <c r="H147" s="195">
        <v>2.697</v>
      </c>
      <c r="I147" s="196"/>
      <c r="J147" s="197">
        <f>ROUND(I147*H147,2)</f>
        <v>0</v>
      </c>
      <c r="K147" s="198"/>
      <c r="L147" s="38"/>
      <c r="M147" s="199" t="s">
        <v>1</v>
      </c>
      <c r="N147" s="200" t="s">
        <v>37</v>
      </c>
      <c r="O147" s="70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3" t="s">
        <v>155</v>
      </c>
      <c r="AT147" s="203" t="s">
        <v>151</v>
      </c>
      <c r="AU147" s="203" t="s">
        <v>81</v>
      </c>
      <c r="AY147" s="16" t="s">
        <v>149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6" t="s">
        <v>79</v>
      </c>
      <c r="BK147" s="204">
        <f>ROUND(I147*H147,2)</f>
        <v>0</v>
      </c>
      <c r="BL147" s="16" t="s">
        <v>155</v>
      </c>
      <c r="BM147" s="203" t="s">
        <v>720</v>
      </c>
    </row>
    <row r="148" spans="2:51" s="13" customFormat="1" ht="11.25">
      <c r="B148" s="205"/>
      <c r="C148" s="206"/>
      <c r="D148" s="207" t="s">
        <v>157</v>
      </c>
      <c r="E148" s="208" t="s">
        <v>1</v>
      </c>
      <c r="F148" s="209" t="s">
        <v>721</v>
      </c>
      <c r="G148" s="206"/>
      <c r="H148" s="210">
        <v>2.697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157</v>
      </c>
      <c r="AU148" s="216" t="s">
        <v>81</v>
      </c>
      <c r="AV148" s="13" t="s">
        <v>81</v>
      </c>
      <c r="AW148" s="13" t="s">
        <v>29</v>
      </c>
      <c r="AX148" s="13" t="s">
        <v>79</v>
      </c>
      <c r="AY148" s="216" t="s">
        <v>149</v>
      </c>
    </row>
    <row r="149" spans="1:65" s="2" customFormat="1" ht="24.2" customHeight="1">
      <c r="A149" s="33"/>
      <c r="B149" s="34"/>
      <c r="C149" s="191" t="s">
        <v>192</v>
      </c>
      <c r="D149" s="191" t="s">
        <v>151</v>
      </c>
      <c r="E149" s="192" t="s">
        <v>350</v>
      </c>
      <c r="F149" s="193" t="s">
        <v>351</v>
      </c>
      <c r="G149" s="194" t="s">
        <v>154</v>
      </c>
      <c r="H149" s="195">
        <v>1.68</v>
      </c>
      <c r="I149" s="196"/>
      <c r="J149" s="197">
        <f>ROUND(I149*H149,2)</f>
        <v>0</v>
      </c>
      <c r="K149" s="198"/>
      <c r="L149" s="38"/>
      <c r="M149" s="199" t="s">
        <v>1</v>
      </c>
      <c r="N149" s="200" t="s">
        <v>37</v>
      </c>
      <c r="O149" s="70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3" t="s">
        <v>155</v>
      </c>
      <c r="AT149" s="203" t="s">
        <v>151</v>
      </c>
      <c r="AU149" s="203" t="s">
        <v>81</v>
      </c>
      <c r="AY149" s="16" t="s">
        <v>149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6" t="s">
        <v>79</v>
      </c>
      <c r="BK149" s="204">
        <f>ROUND(I149*H149,2)</f>
        <v>0</v>
      </c>
      <c r="BL149" s="16" t="s">
        <v>155</v>
      </c>
      <c r="BM149" s="203" t="s">
        <v>722</v>
      </c>
    </row>
    <row r="150" spans="2:51" s="13" customFormat="1" ht="11.25">
      <c r="B150" s="205"/>
      <c r="C150" s="206"/>
      <c r="D150" s="207" t="s">
        <v>157</v>
      </c>
      <c r="E150" s="208" t="s">
        <v>1</v>
      </c>
      <c r="F150" s="209" t="s">
        <v>723</v>
      </c>
      <c r="G150" s="206"/>
      <c r="H150" s="210">
        <v>1.68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157</v>
      </c>
      <c r="AU150" s="216" t="s">
        <v>81</v>
      </c>
      <c r="AV150" s="13" t="s">
        <v>81</v>
      </c>
      <c r="AW150" s="13" t="s">
        <v>29</v>
      </c>
      <c r="AX150" s="13" t="s">
        <v>79</v>
      </c>
      <c r="AY150" s="216" t="s">
        <v>149</v>
      </c>
    </row>
    <row r="151" spans="2:63" s="12" customFormat="1" ht="22.9" customHeight="1">
      <c r="B151" s="175"/>
      <c r="C151" s="176"/>
      <c r="D151" s="177" t="s">
        <v>71</v>
      </c>
      <c r="E151" s="189" t="s">
        <v>162</v>
      </c>
      <c r="F151" s="189" t="s">
        <v>354</v>
      </c>
      <c r="G151" s="176"/>
      <c r="H151" s="176"/>
      <c r="I151" s="179"/>
      <c r="J151" s="190">
        <f>BK151</f>
        <v>0</v>
      </c>
      <c r="K151" s="176"/>
      <c r="L151" s="181"/>
      <c r="M151" s="182"/>
      <c r="N151" s="183"/>
      <c r="O151" s="183"/>
      <c r="P151" s="184">
        <f>SUM(P152:P169)</f>
        <v>0</v>
      </c>
      <c r="Q151" s="183"/>
      <c r="R151" s="184">
        <f>SUM(R152:R169)</f>
        <v>83.167094192</v>
      </c>
      <c r="S151" s="183"/>
      <c r="T151" s="185">
        <f>SUM(T152:T169)</f>
        <v>0</v>
      </c>
      <c r="AR151" s="186" t="s">
        <v>79</v>
      </c>
      <c r="AT151" s="187" t="s">
        <v>71</v>
      </c>
      <c r="AU151" s="187" t="s">
        <v>79</v>
      </c>
      <c r="AY151" s="186" t="s">
        <v>149</v>
      </c>
      <c r="BK151" s="188">
        <f>SUM(BK152:BK169)</f>
        <v>0</v>
      </c>
    </row>
    <row r="152" spans="1:65" s="2" customFormat="1" ht="16.5" customHeight="1">
      <c r="A152" s="33"/>
      <c r="B152" s="34"/>
      <c r="C152" s="191" t="s">
        <v>199</v>
      </c>
      <c r="D152" s="191" t="s">
        <v>151</v>
      </c>
      <c r="E152" s="192" t="s">
        <v>355</v>
      </c>
      <c r="F152" s="193" t="s">
        <v>356</v>
      </c>
      <c r="G152" s="194" t="s">
        <v>154</v>
      </c>
      <c r="H152" s="195">
        <v>2.28</v>
      </c>
      <c r="I152" s="196"/>
      <c r="J152" s="197">
        <f>ROUND(I152*H152,2)</f>
        <v>0</v>
      </c>
      <c r="K152" s="198"/>
      <c r="L152" s="38"/>
      <c r="M152" s="199" t="s">
        <v>1</v>
      </c>
      <c r="N152" s="200" t="s">
        <v>37</v>
      </c>
      <c r="O152" s="70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3" t="s">
        <v>155</v>
      </c>
      <c r="AT152" s="203" t="s">
        <v>151</v>
      </c>
      <c r="AU152" s="203" t="s">
        <v>81</v>
      </c>
      <c r="AY152" s="16" t="s">
        <v>149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6" t="s">
        <v>79</v>
      </c>
      <c r="BK152" s="204">
        <f>ROUND(I152*H152,2)</f>
        <v>0</v>
      </c>
      <c r="BL152" s="16" t="s">
        <v>155</v>
      </c>
      <c r="BM152" s="203" t="s">
        <v>724</v>
      </c>
    </row>
    <row r="153" spans="2:51" s="13" customFormat="1" ht="11.25">
      <c r="B153" s="205"/>
      <c r="C153" s="206"/>
      <c r="D153" s="207" t="s">
        <v>157</v>
      </c>
      <c r="E153" s="208" t="s">
        <v>1</v>
      </c>
      <c r="F153" s="209" t="s">
        <v>725</v>
      </c>
      <c r="G153" s="206"/>
      <c r="H153" s="210">
        <v>2.28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157</v>
      </c>
      <c r="AU153" s="216" t="s">
        <v>81</v>
      </c>
      <c r="AV153" s="13" t="s">
        <v>81</v>
      </c>
      <c r="AW153" s="13" t="s">
        <v>29</v>
      </c>
      <c r="AX153" s="13" t="s">
        <v>79</v>
      </c>
      <c r="AY153" s="216" t="s">
        <v>149</v>
      </c>
    </row>
    <row r="154" spans="1:65" s="2" customFormat="1" ht="16.5" customHeight="1">
      <c r="A154" s="33"/>
      <c r="B154" s="34"/>
      <c r="C154" s="191" t="s">
        <v>204</v>
      </c>
      <c r="D154" s="191" t="s">
        <v>151</v>
      </c>
      <c r="E154" s="192" t="s">
        <v>359</v>
      </c>
      <c r="F154" s="193" t="s">
        <v>360</v>
      </c>
      <c r="G154" s="194" t="s">
        <v>195</v>
      </c>
      <c r="H154" s="195">
        <v>10.6</v>
      </c>
      <c r="I154" s="196"/>
      <c r="J154" s="197">
        <f>ROUND(I154*H154,2)</f>
        <v>0</v>
      </c>
      <c r="K154" s="198"/>
      <c r="L154" s="38"/>
      <c r="M154" s="199" t="s">
        <v>1</v>
      </c>
      <c r="N154" s="200" t="s">
        <v>37</v>
      </c>
      <c r="O154" s="70"/>
      <c r="P154" s="201">
        <f>O154*H154</f>
        <v>0</v>
      </c>
      <c r="Q154" s="201">
        <v>0.0417442</v>
      </c>
      <c r="R154" s="201">
        <f>Q154*H154</f>
        <v>0.44248852</v>
      </c>
      <c r="S154" s="201">
        <v>0</v>
      </c>
      <c r="T154" s="20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3" t="s">
        <v>155</v>
      </c>
      <c r="AT154" s="203" t="s">
        <v>151</v>
      </c>
      <c r="AU154" s="203" t="s">
        <v>81</v>
      </c>
      <c r="AY154" s="16" t="s">
        <v>149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6" t="s">
        <v>79</v>
      </c>
      <c r="BK154" s="204">
        <f>ROUND(I154*H154,2)</f>
        <v>0</v>
      </c>
      <c r="BL154" s="16" t="s">
        <v>155</v>
      </c>
      <c r="BM154" s="203" t="s">
        <v>726</v>
      </c>
    </row>
    <row r="155" spans="2:51" s="13" customFormat="1" ht="11.25">
      <c r="B155" s="205"/>
      <c r="C155" s="206"/>
      <c r="D155" s="207" t="s">
        <v>157</v>
      </c>
      <c r="E155" s="208" t="s">
        <v>1</v>
      </c>
      <c r="F155" s="209" t="s">
        <v>727</v>
      </c>
      <c r="G155" s="206"/>
      <c r="H155" s="210">
        <v>10.6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157</v>
      </c>
      <c r="AU155" s="216" t="s">
        <v>81</v>
      </c>
      <c r="AV155" s="13" t="s">
        <v>81</v>
      </c>
      <c r="AW155" s="13" t="s">
        <v>29</v>
      </c>
      <c r="AX155" s="13" t="s">
        <v>79</v>
      </c>
      <c r="AY155" s="216" t="s">
        <v>149</v>
      </c>
    </row>
    <row r="156" spans="1:65" s="2" customFormat="1" ht="16.5" customHeight="1">
      <c r="A156" s="33"/>
      <c r="B156" s="34"/>
      <c r="C156" s="191" t="s">
        <v>209</v>
      </c>
      <c r="D156" s="191" t="s">
        <v>151</v>
      </c>
      <c r="E156" s="192" t="s">
        <v>363</v>
      </c>
      <c r="F156" s="193" t="s">
        <v>364</v>
      </c>
      <c r="G156" s="194" t="s">
        <v>195</v>
      </c>
      <c r="H156" s="195">
        <v>10.6</v>
      </c>
      <c r="I156" s="196"/>
      <c r="J156" s="197">
        <f>ROUND(I156*H156,2)</f>
        <v>0</v>
      </c>
      <c r="K156" s="198"/>
      <c r="L156" s="38"/>
      <c r="M156" s="199" t="s">
        <v>1</v>
      </c>
      <c r="N156" s="200" t="s">
        <v>37</v>
      </c>
      <c r="O156" s="70"/>
      <c r="P156" s="201">
        <f>O156*H156</f>
        <v>0</v>
      </c>
      <c r="Q156" s="201">
        <v>1.5E-05</v>
      </c>
      <c r="R156" s="201">
        <f>Q156*H156</f>
        <v>0.000159</v>
      </c>
      <c r="S156" s="201">
        <v>0</v>
      </c>
      <c r="T156" s="20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3" t="s">
        <v>155</v>
      </c>
      <c r="AT156" s="203" t="s">
        <v>151</v>
      </c>
      <c r="AU156" s="203" t="s">
        <v>81</v>
      </c>
      <c r="AY156" s="16" t="s">
        <v>149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6" t="s">
        <v>79</v>
      </c>
      <c r="BK156" s="204">
        <f>ROUND(I156*H156,2)</f>
        <v>0</v>
      </c>
      <c r="BL156" s="16" t="s">
        <v>155</v>
      </c>
      <c r="BM156" s="203" t="s">
        <v>728</v>
      </c>
    </row>
    <row r="157" spans="2:51" s="13" customFormat="1" ht="11.25">
      <c r="B157" s="205"/>
      <c r="C157" s="206"/>
      <c r="D157" s="207" t="s">
        <v>157</v>
      </c>
      <c r="E157" s="208" t="s">
        <v>1</v>
      </c>
      <c r="F157" s="209" t="s">
        <v>727</v>
      </c>
      <c r="G157" s="206"/>
      <c r="H157" s="210">
        <v>10.6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157</v>
      </c>
      <c r="AU157" s="216" t="s">
        <v>81</v>
      </c>
      <c r="AV157" s="13" t="s">
        <v>81</v>
      </c>
      <c r="AW157" s="13" t="s">
        <v>29</v>
      </c>
      <c r="AX157" s="13" t="s">
        <v>79</v>
      </c>
      <c r="AY157" s="216" t="s">
        <v>149</v>
      </c>
    </row>
    <row r="158" spans="1:65" s="2" customFormat="1" ht="16.5" customHeight="1">
      <c r="A158" s="33"/>
      <c r="B158" s="34"/>
      <c r="C158" s="191" t="s">
        <v>216</v>
      </c>
      <c r="D158" s="191" t="s">
        <v>151</v>
      </c>
      <c r="E158" s="192" t="s">
        <v>366</v>
      </c>
      <c r="F158" s="193" t="s">
        <v>367</v>
      </c>
      <c r="G158" s="194" t="s">
        <v>178</v>
      </c>
      <c r="H158" s="195">
        <v>0.46</v>
      </c>
      <c r="I158" s="196"/>
      <c r="J158" s="197">
        <f>ROUND(I158*H158,2)</f>
        <v>0</v>
      </c>
      <c r="K158" s="198"/>
      <c r="L158" s="38"/>
      <c r="M158" s="199" t="s">
        <v>1</v>
      </c>
      <c r="N158" s="200" t="s">
        <v>37</v>
      </c>
      <c r="O158" s="70"/>
      <c r="P158" s="201">
        <f>O158*H158</f>
        <v>0</v>
      </c>
      <c r="Q158" s="201">
        <v>1.0487652</v>
      </c>
      <c r="R158" s="201">
        <f>Q158*H158</f>
        <v>0.48243199200000003</v>
      </c>
      <c r="S158" s="201">
        <v>0</v>
      </c>
      <c r="T158" s="20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3" t="s">
        <v>155</v>
      </c>
      <c r="AT158" s="203" t="s">
        <v>151</v>
      </c>
      <c r="AU158" s="203" t="s">
        <v>81</v>
      </c>
      <c r="AY158" s="16" t="s">
        <v>149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6" t="s">
        <v>79</v>
      </c>
      <c r="BK158" s="204">
        <f>ROUND(I158*H158,2)</f>
        <v>0</v>
      </c>
      <c r="BL158" s="16" t="s">
        <v>155</v>
      </c>
      <c r="BM158" s="203" t="s">
        <v>729</v>
      </c>
    </row>
    <row r="159" spans="2:51" s="13" customFormat="1" ht="11.25">
      <c r="B159" s="205"/>
      <c r="C159" s="206"/>
      <c r="D159" s="207" t="s">
        <v>157</v>
      </c>
      <c r="E159" s="208" t="s">
        <v>1</v>
      </c>
      <c r="F159" s="209" t="s">
        <v>730</v>
      </c>
      <c r="G159" s="206"/>
      <c r="H159" s="210">
        <v>0.46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157</v>
      </c>
      <c r="AU159" s="216" t="s">
        <v>81</v>
      </c>
      <c r="AV159" s="13" t="s">
        <v>81</v>
      </c>
      <c r="AW159" s="13" t="s">
        <v>29</v>
      </c>
      <c r="AX159" s="13" t="s">
        <v>79</v>
      </c>
      <c r="AY159" s="216" t="s">
        <v>149</v>
      </c>
    </row>
    <row r="160" spans="1:65" s="2" customFormat="1" ht="16.5" customHeight="1">
      <c r="A160" s="33"/>
      <c r="B160" s="34"/>
      <c r="C160" s="191" t="s">
        <v>221</v>
      </c>
      <c r="D160" s="191" t="s">
        <v>151</v>
      </c>
      <c r="E160" s="192" t="s">
        <v>370</v>
      </c>
      <c r="F160" s="193" t="s">
        <v>371</v>
      </c>
      <c r="G160" s="194" t="s">
        <v>154</v>
      </c>
      <c r="H160" s="195">
        <v>7.2</v>
      </c>
      <c r="I160" s="196"/>
      <c r="J160" s="197">
        <f>ROUND(I160*H160,2)</f>
        <v>0</v>
      </c>
      <c r="K160" s="198"/>
      <c r="L160" s="38"/>
      <c r="M160" s="199" t="s">
        <v>1</v>
      </c>
      <c r="N160" s="200" t="s">
        <v>37</v>
      </c>
      <c r="O160" s="70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3" t="s">
        <v>155</v>
      </c>
      <c r="AT160" s="203" t="s">
        <v>151</v>
      </c>
      <c r="AU160" s="203" t="s">
        <v>81</v>
      </c>
      <c r="AY160" s="16" t="s">
        <v>149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6" t="s">
        <v>79</v>
      </c>
      <c r="BK160" s="204">
        <f>ROUND(I160*H160,2)</f>
        <v>0</v>
      </c>
      <c r="BL160" s="16" t="s">
        <v>155</v>
      </c>
      <c r="BM160" s="203" t="s">
        <v>731</v>
      </c>
    </row>
    <row r="161" spans="2:51" s="13" customFormat="1" ht="11.25">
      <c r="B161" s="205"/>
      <c r="C161" s="206"/>
      <c r="D161" s="207" t="s">
        <v>157</v>
      </c>
      <c r="E161" s="208" t="s">
        <v>1</v>
      </c>
      <c r="F161" s="209" t="s">
        <v>732</v>
      </c>
      <c r="G161" s="206"/>
      <c r="H161" s="210">
        <v>7.2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157</v>
      </c>
      <c r="AU161" s="216" t="s">
        <v>81</v>
      </c>
      <c r="AV161" s="13" t="s">
        <v>81</v>
      </c>
      <c r="AW161" s="13" t="s">
        <v>29</v>
      </c>
      <c r="AX161" s="13" t="s">
        <v>79</v>
      </c>
      <c r="AY161" s="216" t="s">
        <v>149</v>
      </c>
    </row>
    <row r="162" spans="1:65" s="2" customFormat="1" ht="33" customHeight="1">
      <c r="A162" s="33"/>
      <c r="B162" s="34"/>
      <c r="C162" s="191" t="s">
        <v>8</v>
      </c>
      <c r="D162" s="191" t="s">
        <v>151</v>
      </c>
      <c r="E162" s="192" t="s">
        <v>374</v>
      </c>
      <c r="F162" s="193" t="s">
        <v>375</v>
      </c>
      <c r="G162" s="194" t="s">
        <v>195</v>
      </c>
      <c r="H162" s="195">
        <v>35</v>
      </c>
      <c r="I162" s="196"/>
      <c r="J162" s="197">
        <f>ROUND(I162*H162,2)</f>
        <v>0</v>
      </c>
      <c r="K162" s="198"/>
      <c r="L162" s="38"/>
      <c r="M162" s="199" t="s">
        <v>1</v>
      </c>
      <c r="N162" s="200" t="s">
        <v>37</v>
      </c>
      <c r="O162" s="70"/>
      <c r="P162" s="201">
        <f>O162*H162</f>
        <v>0</v>
      </c>
      <c r="Q162" s="201">
        <v>0.0013214</v>
      </c>
      <c r="R162" s="201">
        <f>Q162*H162</f>
        <v>0.046249</v>
      </c>
      <c r="S162" s="201">
        <v>0</v>
      </c>
      <c r="T162" s="20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3" t="s">
        <v>155</v>
      </c>
      <c r="AT162" s="203" t="s">
        <v>151</v>
      </c>
      <c r="AU162" s="203" t="s">
        <v>81</v>
      </c>
      <c r="AY162" s="16" t="s">
        <v>149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6" t="s">
        <v>79</v>
      </c>
      <c r="BK162" s="204">
        <f>ROUND(I162*H162,2)</f>
        <v>0</v>
      </c>
      <c r="BL162" s="16" t="s">
        <v>155</v>
      </c>
      <c r="BM162" s="203" t="s">
        <v>733</v>
      </c>
    </row>
    <row r="163" spans="2:51" s="13" customFormat="1" ht="11.25">
      <c r="B163" s="205"/>
      <c r="C163" s="206"/>
      <c r="D163" s="207" t="s">
        <v>157</v>
      </c>
      <c r="E163" s="208" t="s">
        <v>1</v>
      </c>
      <c r="F163" s="209" t="s">
        <v>734</v>
      </c>
      <c r="G163" s="206"/>
      <c r="H163" s="210">
        <v>35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157</v>
      </c>
      <c r="AU163" s="216" t="s">
        <v>81</v>
      </c>
      <c r="AV163" s="13" t="s">
        <v>81</v>
      </c>
      <c r="AW163" s="13" t="s">
        <v>29</v>
      </c>
      <c r="AX163" s="13" t="s">
        <v>79</v>
      </c>
      <c r="AY163" s="216" t="s">
        <v>149</v>
      </c>
    </row>
    <row r="164" spans="1:65" s="2" customFormat="1" ht="33" customHeight="1">
      <c r="A164" s="33"/>
      <c r="B164" s="34"/>
      <c r="C164" s="191" t="s">
        <v>228</v>
      </c>
      <c r="D164" s="191" t="s">
        <v>151</v>
      </c>
      <c r="E164" s="192" t="s">
        <v>378</v>
      </c>
      <c r="F164" s="193" t="s">
        <v>379</v>
      </c>
      <c r="G164" s="194" t="s">
        <v>195</v>
      </c>
      <c r="H164" s="195">
        <v>35</v>
      </c>
      <c r="I164" s="196"/>
      <c r="J164" s="197">
        <f>ROUND(I164*H164,2)</f>
        <v>0</v>
      </c>
      <c r="K164" s="198"/>
      <c r="L164" s="38"/>
      <c r="M164" s="199" t="s">
        <v>1</v>
      </c>
      <c r="N164" s="200" t="s">
        <v>37</v>
      </c>
      <c r="O164" s="70"/>
      <c r="P164" s="201">
        <f>O164*H164</f>
        <v>0</v>
      </c>
      <c r="Q164" s="201">
        <v>3.6E-05</v>
      </c>
      <c r="R164" s="201">
        <f>Q164*H164</f>
        <v>0.00126</v>
      </c>
      <c r="S164" s="201">
        <v>0</v>
      </c>
      <c r="T164" s="20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3" t="s">
        <v>155</v>
      </c>
      <c r="AT164" s="203" t="s">
        <v>151</v>
      </c>
      <c r="AU164" s="203" t="s">
        <v>81</v>
      </c>
      <c r="AY164" s="16" t="s">
        <v>149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6" t="s">
        <v>79</v>
      </c>
      <c r="BK164" s="204">
        <f>ROUND(I164*H164,2)</f>
        <v>0</v>
      </c>
      <c r="BL164" s="16" t="s">
        <v>155</v>
      </c>
      <c r="BM164" s="203" t="s">
        <v>735</v>
      </c>
    </row>
    <row r="165" spans="2:51" s="13" customFormat="1" ht="11.25">
      <c r="B165" s="205"/>
      <c r="C165" s="206"/>
      <c r="D165" s="207" t="s">
        <v>157</v>
      </c>
      <c r="E165" s="208" t="s">
        <v>1</v>
      </c>
      <c r="F165" s="209" t="s">
        <v>734</v>
      </c>
      <c r="G165" s="206"/>
      <c r="H165" s="210">
        <v>35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157</v>
      </c>
      <c r="AU165" s="216" t="s">
        <v>81</v>
      </c>
      <c r="AV165" s="13" t="s">
        <v>81</v>
      </c>
      <c r="AW165" s="13" t="s">
        <v>29</v>
      </c>
      <c r="AX165" s="13" t="s">
        <v>79</v>
      </c>
      <c r="AY165" s="216" t="s">
        <v>149</v>
      </c>
    </row>
    <row r="166" spans="1:65" s="2" customFormat="1" ht="21.75" customHeight="1">
      <c r="A166" s="33"/>
      <c r="B166" s="34"/>
      <c r="C166" s="191" t="s">
        <v>233</v>
      </c>
      <c r="D166" s="191" t="s">
        <v>151</v>
      </c>
      <c r="E166" s="192" t="s">
        <v>381</v>
      </c>
      <c r="F166" s="193" t="s">
        <v>382</v>
      </c>
      <c r="G166" s="194" t="s">
        <v>178</v>
      </c>
      <c r="H166" s="195">
        <v>1.44</v>
      </c>
      <c r="I166" s="196"/>
      <c r="J166" s="197">
        <f>ROUND(I166*H166,2)</f>
        <v>0</v>
      </c>
      <c r="K166" s="198"/>
      <c r="L166" s="38"/>
      <c r="M166" s="199" t="s">
        <v>1</v>
      </c>
      <c r="N166" s="200" t="s">
        <v>37</v>
      </c>
      <c r="O166" s="70"/>
      <c r="P166" s="201">
        <f>O166*H166</f>
        <v>0</v>
      </c>
      <c r="Q166" s="201">
        <v>1.076372</v>
      </c>
      <c r="R166" s="201">
        <f>Q166*H166</f>
        <v>1.5499756800000002</v>
      </c>
      <c r="S166" s="201">
        <v>0</v>
      </c>
      <c r="T166" s="20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3" t="s">
        <v>155</v>
      </c>
      <c r="AT166" s="203" t="s">
        <v>151</v>
      </c>
      <c r="AU166" s="203" t="s">
        <v>81</v>
      </c>
      <c r="AY166" s="16" t="s">
        <v>149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6" t="s">
        <v>79</v>
      </c>
      <c r="BK166" s="204">
        <f>ROUND(I166*H166,2)</f>
        <v>0</v>
      </c>
      <c r="BL166" s="16" t="s">
        <v>155</v>
      </c>
      <c r="BM166" s="203" t="s">
        <v>736</v>
      </c>
    </row>
    <row r="167" spans="2:51" s="13" customFormat="1" ht="11.25">
      <c r="B167" s="205"/>
      <c r="C167" s="206"/>
      <c r="D167" s="207" t="s">
        <v>157</v>
      </c>
      <c r="E167" s="208" t="s">
        <v>1</v>
      </c>
      <c r="F167" s="209" t="s">
        <v>737</v>
      </c>
      <c r="G167" s="206"/>
      <c r="H167" s="210">
        <v>1.44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157</v>
      </c>
      <c r="AU167" s="216" t="s">
        <v>81</v>
      </c>
      <c r="AV167" s="13" t="s">
        <v>81</v>
      </c>
      <c r="AW167" s="13" t="s">
        <v>29</v>
      </c>
      <c r="AX167" s="13" t="s">
        <v>79</v>
      </c>
      <c r="AY167" s="216" t="s">
        <v>149</v>
      </c>
    </row>
    <row r="168" spans="1:65" s="2" customFormat="1" ht="24.2" customHeight="1">
      <c r="A168" s="33"/>
      <c r="B168" s="34"/>
      <c r="C168" s="191" t="s">
        <v>237</v>
      </c>
      <c r="D168" s="191" t="s">
        <v>151</v>
      </c>
      <c r="E168" s="192" t="s">
        <v>385</v>
      </c>
      <c r="F168" s="193" t="s">
        <v>386</v>
      </c>
      <c r="G168" s="194" t="s">
        <v>253</v>
      </c>
      <c r="H168" s="195">
        <v>6</v>
      </c>
      <c r="I168" s="196"/>
      <c r="J168" s="197">
        <f>ROUND(I168*H168,2)</f>
        <v>0</v>
      </c>
      <c r="K168" s="198"/>
      <c r="L168" s="38"/>
      <c r="M168" s="199" t="s">
        <v>1</v>
      </c>
      <c r="N168" s="200" t="s">
        <v>37</v>
      </c>
      <c r="O168" s="70"/>
      <c r="P168" s="201">
        <f>O168*H168</f>
        <v>0</v>
      </c>
      <c r="Q168" s="201">
        <v>0.340755</v>
      </c>
      <c r="R168" s="201">
        <f>Q168*H168</f>
        <v>2.04453</v>
      </c>
      <c r="S168" s="201">
        <v>0</v>
      </c>
      <c r="T168" s="20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03" t="s">
        <v>155</v>
      </c>
      <c r="AT168" s="203" t="s">
        <v>151</v>
      </c>
      <c r="AU168" s="203" t="s">
        <v>81</v>
      </c>
      <c r="AY168" s="16" t="s">
        <v>149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6" t="s">
        <v>79</v>
      </c>
      <c r="BK168" s="204">
        <f>ROUND(I168*H168,2)</f>
        <v>0</v>
      </c>
      <c r="BL168" s="16" t="s">
        <v>155</v>
      </c>
      <c r="BM168" s="203" t="s">
        <v>738</v>
      </c>
    </row>
    <row r="169" spans="1:65" s="2" customFormat="1" ht="16.5" customHeight="1">
      <c r="A169" s="33"/>
      <c r="B169" s="34"/>
      <c r="C169" s="217" t="s">
        <v>240</v>
      </c>
      <c r="D169" s="217" t="s">
        <v>187</v>
      </c>
      <c r="E169" s="218" t="s">
        <v>739</v>
      </c>
      <c r="F169" s="219" t="s">
        <v>740</v>
      </c>
      <c r="G169" s="220" t="s">
        <v>253</v>
      </c>
      <c r="H169" s="221">
        <v>6</v>
      </c>
      <c r="I169" s="222"/>
      <c r="J169" s="223">
        <f>ROUND(I169*H169,2)</f>
        <v>0</v>
      </c>
      <c r="K169" s="224"/>
      <c r="L169" s="225"/>
      <c r="M169" s="226" t="s">
        <v>1</v>
      </c>
      <c r="N169" s="227" t="s">
        <v>37</v>
      </c>
      <c r="O169" s="70"/>
      <c r="P169" s="201">
        <f>O169*H169</f>
        <v>0</v>
      </c>
      <c r="Q169" s="201">
        <v>13.1</v>
      </c>
      <c r="R169" s="201">
        <f>Q169*H169</f>
        <v>78.6</v>
      </c>
      <c r="S169" s="201">
        <v>0</v>
      </c>
      <c r="T169" s="20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3" t="s">
        <v>186</v>
      </c>
      <c r="AT169" s="203" t="s">
        <v>187</v>
      </c>
      <c r="AU169" s="203" t="s">
        <v>81</v>
      </c>
      <c r="AY169" s="16" t="s">
        <v>149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6" t="s">
        <v>79</v>
      </c>
      <c r="BK169" s="204">
        <f>ROUND(I169*H169,2)</f>
        <v>0</v>
      </c>
      <c r="BL169" s="16" t="s">
        <v>155</v>
      </c>
      <c r="BM169" s="203" t="s">
        <v>741</v>
      </c>
    </row>
    <row r="170" spans="2:63" s="12" customFormat="1" ht="22.9" customHeight="1">
      <c r="B170" s="175"/>
      <c r="C170" s="176"/>
      <c r="D170" s="177" t="s">
        <v>71</v>
      </c>
      <c r="E170" s="189" t="s">
        <v>155</v>
      </c>
      <c r="F170" s="189" t="s">
        <v>391</v>
      </c>
      <c r="G170" s="176"/>
      <c r="H170" s="176"/>
      <c r="I170" s="179"/>
      <c r="J170" s="190">
        <f>BK170</f>
        <v>0</v>
      </c>
      <c r="K170" s="176"/>
      <c r="L170" s="181"/>
      <c r="M170" s="182"/>
      <c r="N170" s="183"/>
      <c r="O170" s="183"/>
      <c r="P170" s="184">
        <f>SUM(P171:P172)</f>
        <v>0</v>
      </c>
      <c r="Q170" s="183"/>
      <c r="R170" s="184">
        <f>SUM(R171:R172)</f>
        <v>0</v>
      </c>
      <c r="S170" s="183"/>
      <c r="T170" s="185">
        <f>SUM(T171:T172)</f>
        <v>0</v>
      </c>
      <c r="AR170" s="186" t="s">
        <v>79</v>
      </c>
      <c r="AT170" s="187" t="s">
        <v>71</v>
      </c>
      <c r="AU170" s="187" t="s">
        <v>79</v>
      </c>
      <c r="AY170" s="186" t="s">
        <v>149</v>
      </c>
      <c r="BK170" s="188">
        <f>SUM(BK171:BK172)</f>
        <v>0</v>
      </c>
    </row>
    <row r="171" spans="1:65" s="2" customFormat="1" ht="24.2" customHeight="1">
      <c r="A171" s="33"/>
      <c r="B171" s="34"/>
      <c r="C171" s="191" t="s">
        <v>246</v>
      </c>
      <c r="D171" s="191" t="s">
        <v>151</v>
      </c>
      <c r="E171" s="192" t="s">
        <v>392</v>
      </c>
      <c r="F171" s="193" t="s">
        <v>393</v>
      </c>
      <c r="G171" s="194" t="s">
        <v>154</v>
      </c>
      <c r="H171" s="195">
        <v>1.5</v>
      </c>
      <c r="I171" s="196"/>
      <c r="J171" s="197">
        <f>ROUND(I171*H171,2)</f>
        <v>0</v>
      </c>
      <c r="K171" s="198"/>
      <c r="L171" s="38"/>
      <c r="M171" s="199" t="s">
        <v>1</v>
      </c>
      <c r="N171" s="200" t="s">
        <v>37</v>
      </c>
      <c r="O171" s="70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3" t="s">
        <v>155</v>
      </c>
      <c r="AT171" s="203" t="s">
        <v>151</v>
      </c>
      <c r="AU171" s="203" t="s">
        <v>81</v>
      </c>
      <c r="AY171" s="16" t="s">
        <v>149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6" t="s">
        <v>79</v>
      </c>
      <c r="BK171" s="204">
        <f>ROUND(I171*H171,2)</f>
        <v>0</v>
      </c>
      <c r="BL171" s="16" t="s">
        <v>155</v>
      </c>
      <c r="BM171" s="203" t="s">
        <v>742</v>
      </c>
    </row>
    <row r="172" spans="2:51" s="13" customFormat="1" ht="11.25">
      <c r="B172" s="205"/>
      <c r="C172" s="206"/>
      <c r="D172" s="207" t="s">
        <v>157</v>
      </c>
      <c r="E172" s="208" t="s">
        <v>1</v>
      </c>
      <c r="F172" s="209" t="s">
        <v>743</v>
      </c>
      <c r="G172" s="206"/>
      <c r="H172" s="210">
        <v>1.5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157</v>
      </c>
      <c r="AU172" s="216" t="s">
        <v>81</v>
      </c>
      <c r="AV172" s="13" t="s">
        <v>81</v>
      </c>
      <c r="AW172" s="13" t="s">
        <v>29</v>
      </c>
      <c r="AX172" s="13" t="s">
        <v>79</v>
      </c>
      <c r="AY172" s="216" t="s">
        <v>149</v>
      </c>
    </row>
    <row r="173" spans="2:63" s="12" customFormat="1" ht="22.9" customHeight="1">
      <c r="B173" s="175"/>
      <c r="C173" s="176"/>
      <c r="D173" s="177" t="s">
        <v>71</v>
      </c>
      <c r="E173" s="189" t="s">
        <v>171</v>
      </c>
      <c r="F173" s="189" t="s">
        <v>198</v>
      </c>
      <c r="G173" s="176"/>
      <c r="H173" s="176"/>
      <c r="I173" s="179"/>
      <c r="J173" s="190">
        <f>BK173</f>
        <v>0</v>
      </c>
      <c r="K173" s="176"/>
      <c r="L173" s="181"/>
      <c r="M173" s="182"/>
      <c r="N173" s="183"/>
      <c r="O173" s="183"/>
      <c r="P173" s="184">
        <f>SUM(P174:P179)</f>
        <v>0</v>
      </c>
      <c r="Q173" s="183"/>
      <c r="R173" s="184">
        <f>SUM(R174:R179)</f>
        <v>12.595110000000002</v>
      </c>
      <c r="S173" s="183"/>
      <c r="T173" s="185">
        <f>SUM(T174:T179)</f>
        <v>0</v>
      </c>
      <c r="AR173" s="186" t="s">
        <v>79</v>
      </c>
      <c r="AT173" s="187" t="s">
        <v>71</v>
      </c>
      <c r="AU173" s="187" t="s">
        <v>79</v>
      </c>
      <c r="AY173" s="186" t="s">
        <v>149</v>
      </c>
      <c r="BK173" s="188">
        <f>SUM(BK174:BK179)</f>
        <v>0</v>
      </c>
    </row>
    <row r="174" spans="1:65" s="2" customFormat="1" ht="16.5" customHeight="1">
      <c r="A174" s="33"/>
      <c r="B174" s="34"/>
      <c r="C174" s="191" t="s">
        <v>7</v>
      </c>
      <c r="D174" s="191" t="s">
        <v>151</v>
      </c>
      <c r="E174" s="192" t="s">
        <v>396</v>
      </c>
      <c r="F174" s="193" t="s">
        <v>397</v>
      </c>
      <c r="G174" s="194" t="s">
        <v>154</v>
      </c>
      <c r="H174" s="195">
        <v>6.93</v>
      </c>
      <c r="I174" s="196"/>
      <c r="J174" s="197">
        <f>ROUND(I174*H174,2)</f>
        <v>0</v>
      </c>
      <c r="K174" s="198"/>
      <c r="L174" s="38"/>
      <c r="M174" s="199" t="s">
        <v>1</v>
      </c>
      <c r="N174" s="200" t="s">
        <v>37</v>
      </c>
      <c r="O174" s="70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3" t="s">
        <v>155</v>
      </c>
      <c r="AT174" s="203" t="s">
        <v>151</v>
      </c>
      <c r="AU174" s="203" t="s">
        <v>81</v>
      </c>
      <c r="AY174" s="16" t="s">
        <v>149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6" t="s">
        <v>79</v>
      </c>
      <c r="BK174" s="204">
        <f>ROUND(I174*H174,2)</f>
        <v>0</v>
      </c>
      <c r="BL174" s="16" t="s">
        <v>155</v>
      </c>
      <c r="BM174" s="203" t="s">
        <v>744</v>
      </c>
    </row>
    <row r="175" spans="2:51" s="13" customFormat="1" ht="11.25">
      <c r="B175" s="205"/>
      <c r="C175" s="206"/>
      <c r="D175" s="207" t="s">
        <v>157</v>
      </c>
      <c r="E175" s="208" t="s">
        <v>1</v>
      </c>
      <c r="F175" s="209" t="s">
        <v>745</v>
      </c>
      <c r="G175" s="206"/>
      <c r="H175" s="210">
        <v>6.93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157</v>
      </c>
      <c r="AU175" s="216" t="s">
        <v>81</v>
      </c>
      <c r="AV175" s="13" t="s">
        <v>81</v>
      </c>
      <c r="AW175" s="13" t="s">
        <v>29</v>
      </c>
      <c r="AX175" s="13" t="s">
        <v>79</v>
      </c>
      <c r="AY175" s="216" t="s">
        <v>149</v>
      </c>
    </row>
    <row r="176" spans="1:65" s="2" customFormat="1" ht="24.2" customHeight="1">
      <c r="A176" s="33"/>
      <c r="B176" s="34"/>
      <c r="C176" s="191" t="s">
        <v>255</v>
      </c>
      <c r="D176" s="191" t="s">
        <v>151</v>
      </c>
      <c r="E176" s="192" t="s">
        <v>400</v>
      </c>
      <c r="F176" s="193" t="s">
        <v>401</v>
      </c>
      <c r="G176" s="194" t="s">
        <v>195</v>
      </c>
      <c r="H176" s="195">
        <v>15</v>
      </c>
      <c r="I176" s="196"/>
      <c r="J176" s="197">
        <f>ROUND(I176*H176,2)</f>
        <v>0</v>
      </c>
      <c r="K176" s="198"/>
      <c r="L176" s="38"/>
      <c r="M176" s="199" t="s">
        <v>1</v>
      </c>
      <c r="N176" s="200" t="s">
        <v>37</v>
      </c>
      <c r="O176" s="70"/>
      <c r="P176" s="201">
        <f>O176*H176</f>
        <v>0</v>
      </c>
      <c r="Q176" s="201">
        <v>0.61404</v>
      </c>
      <c r="R176" s="201">
        <f>Q176*H176</f>
        <v>9.210600000000001</v>
      </c>
      <c r="S176" s="201">
        <v>0</v>
      </c>
      <c r="T176" s="20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03" t="s">
        <v>155</v>
      </c>
      <c r="AT176" s="203" t="s">
        <v>151</v>
      </c>
      <c r="AU176" s="203" t="s">
        <v>81</v>
      </c>
      <c r="AY176" s="16" t="s">
        <v>149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6" t="s">
        <v>79</v>
      </c>
      <c r="BK176" s="204">
        <f>ROUND(I176*H176,2)</f>
        <v>0</v>
      </c>
      <c r="BL176" s="16" t="s">
        <v>155</v>
      </c>
      <c r="BM176" s="203" t="s">
        <v>746</v>
      </c>
    </row>
    <row r="177" spans="2:51" s="13" customFormat="1" ht="11.25">
      <c r="B177" s="205"/>
      <c r="C177" s="206"/>
      <c r="D177" s="207" t="s">
        <v>157</v>
      </c>
      <c r="E177" s="208" t="s">
        <v>1</v>
      </c>
      <c r="F177" s="209" t="s">
        <v>747</v>
      </c>
      <c r="G177" s="206"/>
      <c r="H177" s="210">
        <v>15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157</v>
      </c>
      <c r="AU177" s="216" t="s">
        <v>81</v>
      </c>
      <c r="AV177" s="13" t="s">
        <v>81</v>
      </c>
      <c r="AW177" s="13" t="s">
        <v>29</v>
      </c>
      <c r="AX177" s="13" t="s">
        <v>79</v>
      </c>
      <c r="AY177" s="216" t="s">
        <v>149</v>
      </c>
    </row>
    <row r="178" spans="1:65" s="2" customFormat="1" ht="24.2" customHeight="1">
      <c r="A178" s="33"/>
      <c r="B178" s="34"/>
      <c r="C178" s="191" t="s">
        <v>259</v>
      </c>
      <c r="D178" s="191" t="s">
        <v>151</v>
      </c>
      <c r="E178" s="192" t="s">
        <v>404</v>
      </c>
      <c r="F178" s="193" t="s">
        <v>405</v>
      </c>
      <c r="G178" s="194" t="s">
        <v>154</v>
      </c>
      <c r="H178" s="195">
        <v>1.5</v>
      </c>
      <c r="I178" s="196"/>
      <c r="J178" s="197">
        <f>ROUND(I178*H178,2)</f>
        <v>0</v>
      </c>
      <c r="K178" s="198"/>
      <c r="L178" s="38"/>
      <c r="M178" s="199" t="s">
        <v>1</v>
      </c>
      <c r="N178" s="200" t="s">
        <v>37</v>
      </c>
      <c r="O178" s="70"/>
      <c r="P178" s="201">
        <f>O178*H178</f>
        <v>0</v>
      </c>
      <c r="Q178" s="201">
        <v>2.25634</v>
      </c>
      <c r="R178" s="201">
        <f>Q178*H178</f>
        <v>3.3845099999999997</v>
      </c>
      <c r="S178" s="201">
        <v>0</v>
      </c>
      <c r="T178" s="20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03" t="s">
        <v>155</v>
      </c>
      <c r="AT178" s="203" t="s">
        <v>151</v>
      </c>
      <c r="AU178" s="203" t="s">
        <v>81</v>
      </c>
      <c r="AY178" s="16" t="s">
        <v>149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6" t="s">
        <v>79</v>
      </c>
      <c r="BK178" s="204">
        <f>ROUND(I178*H178,2)</f>
        <v>0</v>
      </c>
      <c r="BL178" s="16" t="s">
        <v>155</v>
      </c>
      <c r="BM178" s="203" t="s">
        <v>748</v>
      </c>
    </row>
    <row r="179" spans="2:51" s="13" customFormat="1" ht="11.25">
      <c r="B179" s="205"/>
      <c r="C179" s="206"/>
      <c r="D179" s="207" t="s">
        <v>157</v>
      </c>
      <c r="E179" s="208" t="s">
        <v>1</v>
      </c>
      <c r="F179" s="209" t="s">
        <v>749</v>
      </c>
      <c r="G179" s="206"/>
      <c r="H179" s="210">
        <v>1.5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157</v>
      </c>
      <c r="AU179" s="216" t="s">
        <v>81</v>
      </c>
      <c r="AV179" s="13" t="s">
        <v>81</v>
      </c>
      <c r="AW179" s="13" t="s">
        <v>29</v>
      </c>
      <c r="AX179" s="13" t="s">
        <v>79</v>
      </c>
      <c r="AY179" s="216" t="s">
        <v>149</v>
      </c>
    </row>
    <row r="180" spans="2:63" s="12" customFormat="1" ht="22.9" customHeight="1">
      <c r="B180" s="175"/>
      <c r="C180" s="176"/>
      <c r="D180" s="177" t="s">
        <v>71</v>
      </c>
      <c r="E180" s="189" t="s">
        <v>192</v>
      </c>
      <c r="F180" s="189" t="s">
        <v>245</v>
      </c>
      <c r="G180" s="176"/>
      <c r="H180" s="176"/>
      <c r="I180" s="179"/>
      <c r="J180" s="190">
        <f>BK180</f>
        <v>0</v>
      </c>
      <c r="K180" s="176"/>
      <c r="L180" s="181"/>
      <c r="M180" s="182"/>
      <c r="N180" s="183"/>
      <c r="O180" s="183"/>
      <c r="P180" s="184">
        <f>SUM(P181:P187)</f>
        <v>0</v>
      </c>
      <c r="Q180" s="183"/>
      <c r="R180" s="184">
        <f>SUM(R181:R187)</f>
        <v>0.4235637</v>
      </c>
      <c r="S180" s="183"/>
      <c r="T180" s="185">
        <f>SUM(T181:T187)</f>
        <v>0.005</v>
      </c>
      <c r="AR180" s="186" t="s">
        <v>79</v>
      </c>
      <c r="AT180" s="187" t="s">
        <v>71</v>
      </c>
      <c r="AU180" s="187" t="s">
        <v>79</v>
      </c>
      <c r="AY180" s="186" t="s">
        <v>149</v>
      </c>
      <c r="BK180" s="188">
        <f>SUM(BK181:BK187)</f>
        <v>0</v>
      </c>
    </row>
    <row r="181" spans="1:65" s="2" customFormat="1" ht="24.2" customHeight="1">
      <c r="A181" s="33"/>
      <c r="B181" s="34"/>
      <c r="C181" s="191" t="s">
        <v>263</v>
      </c>
      <c r="D181" s="191" t="s">
        <v>151</v>
      </c>
      <c r="E181" s="192" t="s">
        <v>408</v>
      </c>
      <c r="F181" s="193" t="s">
        <v>409</v>
      </c>
      <c r="G181" s="194" t="s">
        <v>249</v>
      </c>
      <c r="H181" s="195">
        <v>12</v>
      </c>
      <c r="I181" s="196"/>
      <c r="J181" s="197">
        <f>ROUND(I181*H181,2)</f>
        <v>0</v>
      </c>
      <c r="K181" s="198"/>
      <c r="L181" s="38"/>
      <c r="M181" s="199" t="s">
        <v>1</v>
      </c>
      <c r="N181" s="200" t="s">
        <v>37</v>
      </c>
      <c r="O181" s="70"/>
      <c r="P181" s="201">
        <f>O181*H181</f>
        <v>0</v>
      </c>
      <c r="Q181" s="201">
        <v>0.0007426</v>
      </c>
      <c r="R181" s="201">
        <f>Q181*H181</f>
        <v>0.008911200000000001</v>
      </c>
      <c r="S181" s="201">
        <v>0</v>
      </c>
      <c r="T181" s="20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03" t="s">
        <v>155</v>
      </c>
      <c r="AT181" s="203" t="s">
        <v>151</v>
      </c>
      <c r="AU181" s="203" t="s">
        <v>81</v>
      </c>
      <c r="AY181" s="16" t="s">
        <v>149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6" t="s">
        <v>79</v>
      </c>
      <c r="BK181" s="204">
        <f>ROUND(I181*H181,2)</f>
        <v>0</v>
      </c>
      <c r="BL181" s="16" t="s">
        <v>155</v>
      </c>
      <c r="BM181" s="203" t="s">
        <v>750</v>
      </c>
    </row>
    <row r="182" spans="2:51" s="13" customFormat="1" ht="11.25">
      <c r="B182" s="205"/>
      <c r="C182" s="206"/>
      <c r="D182" s="207" t="s">
        <v>157</v>
      </c>
      <c r="E182" s="208" t="s">
        <v>1</v>
      </c>
      <c r="F182" s="209" t="s">
        <v>751</v>
      </c>
      <c r="G182" s="206"/>
      <c r="H182" s="210">
        <v>12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157</v>
      </c>
      <c r="AU182" s="216" t="s">
        <v>81</v>
      </c>
      <c r="AV182" s="13" t="s">
        <v>81</v>
      </c>
      <c r="AW182" s="13" t="s">
        <v>29</v>
      </c>
      <c r="AX182" s="13" t="s">
        <v>79</v>
      </c>
      <c r="AY182" s="216" t="s">
        <v>149</v>
      </c>
    </row>
    <row r="183" spans="1:65" s="2" customFormat="1" ht="16.5" customHeight="1">
      <c r="A183" s="33"/>
      <c r="B183" s="34"/>
      <c r="C183" s="217" t="s">
        <v>267</v>
      </c>
      <c r="D183" s="217" t="s">
        <v>187</v>
      </c>
      <c r="E183" s="218" t="s">
        <v>412</v>
      </c>
      <c r="F183" s="219" t="s">
        <v>413</v>
      </c>
      <c r="G183" s="220" t="s">
        <v>249</v>
      </c>
      <c r="H183" s="221">
        <v>12</v>
      </c>
      <c r="I183" s="222"/>
      <c r="J183" s="223">
        <f>ROUND(I183*H183,2)</f>
        <v>0</v>
      </c>
      <c r="K183" s="224"/>
      <c r="L183" s="225"/>
      <c r="M183" s="226" t="s">
        <v>1</v>
      </c>
      <c r="N183" s="227" t="s">
        <v>37</v>
      </c>
      <c r="O183" s="70"/>
      <c r="P183" s="201">
        <f>O183*H183</f>
        <v>0</v>
      </c>
      <c r="Q183" s="201">
        <v>0.01893</v>
      </c>
      <c r="R183" s="201">
        <f>Q183*H183</f>
        <v>0.22715999999999997</v>
      </c>
      <c r="S183" s="201">
        <v>0</v>
      </c>
      <c r="T183" s="20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3" t="s">
        <v>186</v>
      </c>
      <c r="AT183" s="203" t="s">
        <v>187</v>
      </c>
      <c r="AU183" s="203" t="s">
        <v>81</v>
      </c>
      <c r="AY183" s="16" t="s">
        <v>149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6" t="s">
        <v>79</v>
      </c>
      <c r="BK183" s="204">
        <f>ROUND(I183*H183,2)</f>
        <v>0</v>
      </c>
      <c r="BL183" s="16" t="s">
        <v>155</v>
      </c>
      <c r="BM183" s="203" t="s">
        <v>752</v>
      </c>
    </row>
    <row r="184" spans="1:65" s="2" customFormat="1" ht="24.2" customHeight="1">
      <c r="A184" s="33"/>
      <c r="B184" s="34"/>
      <c r="C184" s="191" t="s">
        <v>271</v>
      </c>
      <c r="D184" s="191" t="s">
        <v>151</v>
      </c>
      <c r="E184" s="192" t="s">
        <v>415</v>
      </c>
      <c r="F184" s="193" t="s">
        <v>416</v>
      </c>
      <c r="G184" s="194" t="s">
        <v>195</v>
      </c>
      <c r="H184" s="195">
        <v>39</v>
      </c>
      <c r="I184" s="196"/>
      <c r="J184" s="197">
        <f>ROUND(I184*H184,2)</f>
        <v>0</v>
      </c>
      <c r="K184" s="198"/>
      <c r="L184" s="38"/>
      <c r="M184" s="199" t="s">
        <v>1</v>
      </c>
      <c r="N184" s="200" t="s">
        <v>37</v>
      </c>
      <c r="O184" s="70"/>
      <c r="P184" s="201">
        <f>O184*H184</f>
        <v>0</v>
      </c>
      <c r="Q184" s="201">
        <v>0.0012375</v>
      </c>
      <c r="R184" s="201">
        <f>Q184*H184</f>
        <v>0.04826250000000001</v>
      </c>
      <c r="S184" s="201">
        <v>0</v>
      </c>
      <c r="T184" s="20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03" t="s">
        <v>155</v>
      </c>
      <c r="AT184" s="203" t="s">
        <v>151</v>
      </c>
      <c r="AU184" s="203" t="s">
        <v>81</v>
      </c>
      <c r="AY184" s="16" t="s">
        <v>149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6" t="s">
        <v>79</v>
      </c>
      <c r="BK184" s="204">
        <f>ROUND(I184*H184,2)</f>
        <v>0</v>
      </c>
      <c r="BL184" s="16" t="s">
        <v>155</v>
      </c>
      <c r="BM184" s="203" t="s">
        <v>753</v>
      </c>
    </row>
    <row r="185" spans="1:65" s="2" customFormat="1" ht="24.2" customHeight="1">
      <c r="A185" s="33"/>
      <c r="B185" s="34"/>
      <c r="C185" s="191" t="s">
        <v>275</v>
      </c>
      <c r="D185" s="191" t="s">
        <v>151</v>
      </c>
      <c r="E185" s="192" t="s">
        <v>418</v>
      </c>
      <c r="F185" s="193" t="s">
        <v>419</v>
      </c>
      <c r="G185" s="194" t="s">
        <v>195</v>
      </c>
      <c r="H185" s="195">
        <v>39</v>
      </c>
      <c r="I185" s="196"/>
      <c r="J185" s="197">
        <f>ROUND(I185*H185,2)</f>
        <v>0</v>
      </c>
      <c r="K185" s="198"/>
      <c r="L185" s="38"/>
      <c r="M185" s="199" t="s">
        <v>1</v>
      </c>
      <c r="N185" s="200" t="s">
        <v>37</v>
      </c>
      <c r="O185" s="70"/>
      <c r="P185" s="201">
        <f>O185*H185</f>
        <v>0</v>
      </c>
      <c r="Q185" s="201">
        <v>0.00357</v>
      </c>
      <c r="R185" s="201">
        <f>Q185*H185</f>
        <v>0.13923</v>
      </c>
      <c r="S185" s="201">
        <v>0</v>
      </c>
      <c r="T185" s="20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03" t="s">
        <v>155</v>
      </c>
      <c r="AT185" s="203" t="s">
        <v>151</v>
      </c>
      <c r="AU185" s="203" t="s">
        <v>81</v>
      </c>
      <c r="AY185" s="16" t="s">
        <v>149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6" t="s">
        <v>79</v>
      </c>
      <c r="BK185" s="204">
        <f>ROUND(I185*H185,2)</f>
        <v>0</v>
      </c>
      <c r="BL185" s="16" t="s">
        <v>155</v>
      </c>
      <c r="BM185" s="203" t="s">
        <v>754</v>
      </c>
    </row>
    <row r="186" spans="2:51" s="13" customFormat="1" ht="11.25">
      <c r="B186" s="205"/>
      <c r="C186" s="206"/>
      <c r="D186" s="207" t="s">
        <v>157</v>
      </c>
      <c r="E186" s="208" t="s">
        <v>1</v>
      </c>
      <c r="F186" s="209" t="s">
        <v>755</v>
      </c>
      <c r="G186" s="206"/>
      <c r="H186" s="210">
        <v>39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157</v>
      </c>
      <c r="AU186" s="216" t="s">
        <v>81</v>
      </c>
      <c r="AV186" s="13" t="s">
        <v>81</v>
      </c>
      <c r="AW186" s="13" t="s">
        <v>29</v>
      </c>
      <c r="AX186" s="13" t="s">
        <v>79</v>
      </c>
      <c r="AY186" s="216" t="s">
        <v>149</v>
      </c>
    </row>
    <row r="187" spans="1:65" s="2" customFormat="1" ht="24.2" customHeight="1">
      <c r="A187" s="33"/>
      <c r="B187" s="34"/>
      <c r="C187" s="191" t="s">
        <v>279</v>
      </c>
      <c r="D187" s="191" t="s">
        <v>151</v>
      </c>
      <c r="E187" s="192" t="s">
        <v>422</v>
      </c>
      <c r="F187" s="193" t="s">
        <v>423</v>
      </c>
      <c r="G187" s="194" t="s">
        <v>154</v>
      </c>
      <c r="H187" s="195">
        <v>5</v>
      </c>
      <c r="I187" s="196"/>
      <c r="J187" s="197">
        <f>ROUND(I187*H187,2)</f>
        <v>0</v>
      </c>
      <c r="K187" s="198"/>
      <c r="L187" s="38"/>
      <c r="M187" s="199" t="s">
        <v>1</v>
      </c>
      <c r="N187" s="200" t="s">
        <v>37</v>
      </c>
      <c r="O187" s="70"/>
      <c r="P187" s="201">
        <f>O187*H187</f>
        <v>0</v>
      </c>
      <c r="Q187" s="201">
        <v>0</v>
      </c>
      <c r="R187" s="201">
        <f>Q187*H187</f>
        <v>0</v>
      </c>
      <c r="S187" s="201">
        <v>0.001</v>
      </c>
      <c r="T187" s="202">
        <f>S187*H187</f>
        <v>0.005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03" t="s">
        <v>155</v>
      </c>
      <c r="AT187" s="203" t="s">
        <v>151</v>
      </c>
      <c r="AU187" s="203" t="s">
        <v>81</v>
      </c>
      <c r="AY187" s="16" t="s">
        <v>149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6" t="s">
        <v>79</v>
      </c>
      <c r="BK187" s="204">
        <f>ROUND(I187*H187,2)</f>
        <v>0</v>
      </c>
      <c r="BL187" s="16" t="s">
        <v>155</v>
      </c>
      <c r="BM187" s="203" t="s">
        <v>756</v>
      </c>
    </row>
    <row r="188" spans="2:63" s="12" customFormat="1" ht="22.9" customHeight="1">
      <c r="B188" s="175"/>
      <c r="C188" s="176"/>
      <c r="D188" s="177" t="s">
        <v>71</v>
      </c>
      <c r="E188" s="189" t="s">
        <v>310</v>
      </c>
      <c r="F188" s="189" t="s">
        <v>311</v>
      </c>
      <c r="G188" s="176"/>
      <c r="H188" s="176"/>
      <c r="I188" s="179"/>
      <c r="J188" s="190">
        <f>BK188</f>
        <v>0</v>
      </c>
      <c r="K188" s="176"/>
      <c r="L188" s="181"/>
      <c r="M188" s="182"/>
      <c r="N188" s="183"/>
      <c r="O188" s="183"/>
      <c r="P188" s="184">
        <f>P189</f>
        <v>0</v>
      </c>
      <c r="Q188" s="183"/>
      <c r="R188" s="184">
        <f>R189</f>
        <v>0</v>
      </c>
      <c r="S188" s="183"/>
      <c r="T188" s="185">
        <f>T189</f>
        <v>0</v>
      </c>
      <c r="AR188" s="186" t="s">
        <v>79</v>
      </c>
      <c r="AT188" s="187" t="s">
        <v>71</v>
      </c>
      <c r="AU188" s="187" t="s">
        <v>79</v>
      </c>
      <c r="AY188" s="186" t="s">
        <v>149</v>
      </c>
      <c r="BK188" s="188">
        <f>BK189</f>
        <v>0</v>
      </c>
    </row>
    <row r="189" spans="1:65" s="2" customFormat="1" ht="24.2" customHeight="1">
      <c r="A189" s="33"/>
      <c r="B189" s="34"/>
      <c r="C189" s="191" t="s">
        <v>283</v>
      </c>
      <c r="D189" s="191" t="s">
        <v>151</v>
      </c>
      <c r="E189" s="192" t="s">
        <v>447</v>
      </c>
      <c r="F189" s="193" t="s">
        <v>448</v>
      </c>
      <c r="G189" s="194" t="s">
        <v>178</v>
      </c>
      <c r="H189" s="195">
        <v>96.186</v>
      </c>
      <c r="I189" s="196"/>
      <c r="J189" s="197">
        <f>ROUND(I189*H189,2)</f>
        <v>0</v>
      </c>
      <c r="K189" s="198"/>
      <c r="L189" s="38"/>
      <c r="M189" s="228" t="s">
        <v>1</v>
      </c>
      <c r="N189" s="229" t="s">
        <v>37</v>
      </c>
      <c r="O189" s="230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03" t="s">
        <v>155</v>
      </c>
      <c r="AT189" s="203" t="s">
        <v>151</v>
      </c>
      <c r="AU189" s="203" t="s">
        <v>81</v>
      </c>
      <c r="AY189" s="16" t="s">
        <v>149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6" t="s">
        <v>79</v>
      </c>
      <c r="BK189" s="204">
        <f>ROUND(I189*H189,2)</f>
        <v>0</v>
      </c>
      <c r="BL189" s="16" t="s">
        <v>155</v>
      </c>
      <c r="BM189" s="203" t="s">
        <v>757</v>
      </c>
    </row>
    <row r="190" spans="1:31" s="2" customFormat="1" ht="6.95" customHeight="1">
      <c r="A190" s="33"/>
      <c r="B190" s="53"/>
      <c r="C190" s="54"/>
      <c r="D190" s="54"/>
      <c r="E190" s="54"/>
      <c r="F190" s="54"/>
      <c r="G190" s="54"/>
      <c r="H190" s="54"/>
      <c r="I190" s="54"/>
      <c r="J190" s="54"/>
      <c r="K190" s="54"/>
      <c r="L190" s="38"/>
      <c r="M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</sheetData>
  <sheetProtection algorithmName="SHA-512" hashValue="7cx1/GYHjUp8OGjM/9Uweb+nLp5Lg3okCeSRcfIEmFIEggXKVh+RDzUE2BYP0gt10zD1DnQWUfieg96opmZ3xQ==" saltValue="+JqpMhF+ZHIQ4+f0S2E13J+ERGGhTtwkVvrnDRO6bBujK1X5gzY0JZxt5N6eVOtIv3/4I62g/bDyHqgtStOd1A==" spinCount="100000" sheet="1" objects="1" scenarios="1" formatColumns="0" formatRows="0" autoFilter="0"/>
  <autoFilter ref="C127:K189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6" t="s">
        <v>112</v>
      </c>
    </row>
    <row r="3" spans="2:46" s="1" customFormat="1" ht="6.95" customHeight="1" hidden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2:46" s="1" customFormat="1" ht="24.95" customHeight="1" hidden="1">
      <c r="B4" s="19"/>
      <c r="D4" s="116" t="s">
        <v>117</v>
      </c>
      <c r="L4" s="19"/>
      <c r="M4" s="117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8" t="s">
        <v>15</v>
      </c>
      <c r="L6" s="19"/>
    </row>
    <row r="7" spans="2:12" s="1" customFormat="1" ht="16.5" customHeight="1" hidden="1">
      <c r="B7" s="19"/>
      <c r="E7" s="307" t="str">
        <f>'Rekapitulace stavby'!K6</f>
        <v>LABSKÁ STEZKA (Cyklotrasa č. 2) v úseku STANOVICE - ŽIREČ</v>
      </c>
      <c r="F7" s="308"/>
      <c r="G7" s="308"/>
      <c r="H7" s="308"/>
      <c r="L7" s="19"/>
    </row>
    <row r="8" spans="2:12" s="1" customFormat="1" ht="12" customHeight="1" hidden="1">
      <c r="B8" s="19"/>
      <c r="D8" s="118" t="s">
        <v>118</v>
      </c>
      <c r="L8" s="19"/>
    </row>
    <row r="9" spans="1:31" s="2" customFormat="1" ht="16.5" customHeight="1" hidden="1">
      <c r="A9" s="33"/>
      <c r="B9" s="38"/>
      <c r="C9" s="33"/>
      <c r="D9" s="33"/>
      <c r="E9" s="307" t="s">
        <v>626</v>
      </c>
      <c r="F9" s="309"/>
      <c r="G9" s="309"/>
      <c r="H9" s="30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8"/>
      <c r="C10" s="33"/>
      <c r="D10" s="118" t="s">
        <v>120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8"/>
      <c r="C11" s="33"/>
      <c r="D11" s="33"/>
      <c r="E11" s="310" t="s">
        <v>758</v>
      </c>
      <c r="F11" s="309"/>
      <c r="G11" s="309"/>
      <c r="H11" s="309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 hidden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8"/>
      <c r="C13" s="33"/>
      <c r="D13" s="118" t="s">
        <v>17</v>
      </c>
      <c r="E13" s="33"/>
      <c r="F13" s="109" t="s">
        <v>1</v>
      </c>
      <c r="G13" s="33"/>
      <c r="H13" s="33"/>
      <c r="I13" s="118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8" t="s">
        <v>19</v>
      </c>
      <c r="E14" s="33"/>
      <c r="F14" s="109" t="s">
        <v>20</v>
      </c>
      <c r="G14" s="33"/>
      <c r="H14" s="33"/>
      <c r="I14" s="118" t="s">
        <v>21</v>
      </c>
      <c r="J14" s="119" t="str">
        <f>'Rekapitulace stavby'!AN8</f>
        <v>3. 12. 2021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18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8"/>
      <c r="C19" s="33"/>
      <c r="D19" s="118" t="s">
        <v>26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8"/>
      <c r="C20" s="33"/>
      <c r="D20" s="33"/>
      <c r="E20" s="311" t="str">
        <f>'Rekapitulace stavby'!E14</f>
        <v>Vyplň údaj</v>
      </c>
      <c r="F20" s="312"/>
      <c r="G20" s="312"/>
      <c r="H20" s="312"/>
      <c r="I20" s="118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8"/>
      <c r="C22" s="33"/>
      <c r="D22" s="118" t="s">
        <v>28</v>
      </c>
      <c r="E22" s="33"/>
      <c r="F22" s="33"/>
      <c r="G22" s="33"/>
      <c r="H22" s="33"/>
      <c r="I22" s="118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18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8"/>
      <c r="C25" s="33"/>
      <c r="D25" s="118" t="s">
        <v>30</v>
      </c>
      <c r="E25" s="33"/>
      <c r="F25" s="33"/>
      <c r="G25" s="33"/>
      <c r="H25" s="33"/>
      <c r="I25" s="118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18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8"/>
      <c r="C28" s="33"/>
      <c r="D28" s="118" t="s">
        <v>31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23.25" customHeight="1" hidden="1">
      <c r="A29" s="120"/>
      <c r="B29" s="121"/>
      <c r="C29" s="120"/>
      <c r="D29" s="120"/>
      <c r="E29" s="313" t="s">
        <v>759</v>
      </c>
      <c r="F29" s="313"/>
      <c r="G29" s="313"/>
      <c r="H29" s="313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8"/>
      <c r="C32" s="33"/>
      <c r="D32" s="124" t="s">
        <v>32</v>
      </c>
      <c r="E32" s="33"/>
      <c r="F32" s="33"/>
      <c r="G32" s="33"/>
      <c r="H32" s="33"/>
      <c r="I32" s="33"/>
      <c r="J32" s="125">
        <f>ROUND(J126,2)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33"/>
      <c r="F34" s="126" t="s">
        <v>34</v>
      </c>
      <c r="G34" s="33"/>
      <c r="H34" s="33"/>
      <c r="I34" s="126" t="s">
        <v>33</v>
      </c>
      <c r="J34" s="126" t="s">
        <v>35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127" t="s">
        <v>36</v>
      </c>
      <c r="E35" s="118" t="s">
        <v>37</v>
      </c>
      <c r="F35" s="128">
        <f>ROUND((SUM(BE126:BE157)),2)</f>
        <v>0</v>
      </c>
      <c r="G35" s="33"/>
      <c r="H35" s="33"/>
      <c r="I35" s="129">
        <v>0.21</v>
      </c>
      <c r="J35" s="128">
        <f>ROUND(((SUM(BE126:BE157))*I35),2)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8" t="s">
        <v>38</v>
      </c>
      <c r="F36" s="128">
        <f>ROUND((SUM(BF126:BF157)),2)</f>
        <v>0</v>
      </c>
      <c r="G36" s="33"/>
      <c r="H36" s="33"/>
      <c r="I36" s="129">
        <v>0.15</v>
      </c>
      <c r="J36" s="128">
        <f>ROUND(((SUM(BF126:BF157))*I36),2)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39</v>
      </c>
      <c r="F37" s="128">
        <f>ROUND((SUM(BG126:BG157)),2)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40</v>
      </c>
      <c r="F38" s="128">
        <f>ROUND((SUM(BH126:BH157)),2)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41</v>
      </c>
      <c r="F39" s="128">
        <f>ROUND((SUM(BI126:BI157)),2)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8"/>
      <c r="C41" s="130"/>
      <c r="D41" s="131" t="s">
        <v>42</v>
      </c>
      <c r="E41" s="132"/>
      <c r="F41" s="132"/>
      <c r="G41" s="133" t="s">
        <v>43</v>
      </c>
      <c r="H41" s="134" t="s">
        <v>44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0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3"/>
      <c r="B61" s="38"/>
      <c r="C61" s="33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3"/>
      <c r="B65" s="38"/>
      <c r="C65" s="33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3"/>
      <c r="B76" s="38"/>
      <c r="C76" s="33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1.25" hidden="1"/>
    <row r="79" ht="11.25" hidden="1"/>
    <row r="80" ht="11.25" hidden="1"/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LABSKÁ STEZKA (Cyklotrasa č. 2) v úseku STANOVICE - ŽIREČ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14" t="s">
        <v>626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67" t="str">
        <f>E11</f>
        <v>SO 104 - PROPUSTEK v km 1,794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 xml:space="preserve"> </v>
      </c>
      <c r="G91" s="35"/>
      <c r="H91" s="35"/>
      <c r="I91" s="28" t="s">
        <v>21</v>
      </c>
      <c r="J91" s="65" t="str">
        <f>IF(J14="","",J14)</f>
        <v>3. 12. 2021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28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124</v>
      </c>
      <c r="D96" s="149"/>
      <c r="E96" s="149"/>
      <c r="F96" s="149"/>
      <c r="G96" s="149"/>
      <c r="H96" s="149"/>
      <c r="I96" s="149"/>
      <c r="J96" s="150" t="s">
        <v>125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126</v>
      </c>
      <c r="D98" s="35"/>
      <c r="E98" s="35"/>
      <c r="F98" s="35"/>
      <c r="G98" s="35"/>
      <c r="H98" s="35"/>
      <c r="I98" s="35"/>
      <c r="J98" s="83">
        <f>J126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127</v>
      </c>
    </row>
    <row r="99" spans="2:12" s="9" customFormat="1" ht="24.95" customHeight="1">
      <c r="B99" s="152"/>
      <c r="C99" s="153"/>
      <c r="D99" s="154" t="s">
        <v>128</v>
      </c>
      <c r="E99" s="155"/>
      <c r="F99" s="155"/>
      <c r="G99" s="155"/>
      <c r="H99" s="155"/>
      <c r="I99" s="155"/>
      <c r="J99" s="156">
        <f>J127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129</v>
      </c>
      <c r="E100" s="160"/>
      <c r="F100" s="160"/>
      <c r="G100" s="160"/>
      <c r="H100" s="160"/>
      <c r="I100" s="160"/>
      <c r="J100" s="161">
        <f>J128</f>
        <v>0</v>
      </c>
      <c r="K100" s="103"/>
      <c r="L100" s="162"/>
    </row>
    <row r="101" spans="2:12" s="10" customFormat="1" ht="19.9" customHeight="1">
      <c r="B101" s="158"/>
      <c r="C101" s="103"/>
      <c r="D101" s="159" t="s">
        <v>322</v>
      </c>
      <c r="E101" s="160"/>
      <c r="F101" s="160"/>
      <c r="G101" s="160"/>
      <c r="H101" s="160"/>
      <c r="I101" s="160"/>
      <c r="J101" s="161">
        <f>J138</f>
        <v>0</v>
      </c>
      <c r="K101" s="103"/>
      <c r="L101" s="162"/>
    </row>
    <row r="102" spans="2:12" s="10" customFormat="1" ht="19.9" customHeight="1">
      <c r="B102" s="158"/>
      <c r="C102" s="103"/>
      <c r="D102" s="159" t="s">
        <v>130</v>
      </c>
      <c r="E102" s="160"/>
      <c r="F102" s="160"/>
      <c r="G102" s="160"/>
      <c r="H102" s="160"/>
      <c r="I102" s="160"/>
      <c r="J102" s="161">
        <f>J143</f>
        <v>0</v>
      </c>
      <c r="K102" s="103"/>
      <c r="L102" s="162"/>
    </row>
    <row r="103" spans="2:12" s="10" customFormat="1" ht="19.9" customHeight="1">
      <c r="B103" s="158"/>
      <c r="C103" s="103"/>
      <c r="D103" s="159" t="s">
        <v>132</v>
      </c>
      <c r="E103" s="160"/>
      <c r="F103" s="160"/>
      <c r="G103" s="160"/>
      <c r="H103" s="160"/>
      <c r="I103" s="160"/>
      <c r="J103" s="161">
        <f>J148</f>
        <v>0</v>
      </c>
      <c r="K103" s="103"/>
      <c r="L103" s="162"/>
    </row>
    <row r="104" spans="2:12" s="10" customFormat="1" ht="19.9" customHeight="1">
      <c r="B104" s="158"/>
      <c r="C104" s="103"/>
      <c r="D104" s="159" t="s">
        <v>133</v>
      </c>
      <c r="E104" s="160"/>
      <c r="F104" s="160"/>
      <c r="G104" s="160"/>
      <c r="H104" s="160"/>
      <c r="I104" s="160"/>
      <c r="J104" s="161">
        <f>J156</f>
        <v>0</v>
      </c>
      <c r="K104" s="103"/>
      <c r="L104" s="162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134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15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314" t="str">
        <f>E7</f>
        <v>LABSKÁ STEZKA (Cyklotrasa č. 2) v úseku STANOVICE - ŽIREČ</v>
      </c>
      <c r="F114" s="315"/>
      <c r="G114" s="315"/>
      <c r="H114" s="31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2:12" s="1" customFormat="1" ht="12" customHeight="1">
      <c r="B115" s="20"/>
      <c r="C115" s="28" t="s">
        <v>118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3"/>
      <c r="B116" s="34"/>
      <c r="C116" s="35"/>
      <c r="D116" s="35"/>
      <c r="E116" s="314" t="s">
        <v>626</v>
      </c>
      <c r="F116" s="316"/>
      <c r="G116" s="316"/>
      <c r="H116" s="316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120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5"/>
      <c r="D118" s="35"/>
      <c r="E118" s="267" t="str">
        <f>E11</f>
        <v>SO 104 - PROPUSTEK v km 1,794</v>
      </c>
      <c r="F118" s="316"/>
      <c r="G118" s="316"/>
      <c r="H118" s="316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19</v>
      </c>
      <c r="D120" s="35"/>
      <c r="E120" s="35"/>
      <c r="F120" s="26" t="str">
        <f>F14</f>
        <v xml:space="preserve"> </v>
      </c>
      <c r="G120" s="35"/>
      <c r="H120" s="35"/>
      <c r="I120" s="28" t="s">
        <v>21</v>
      </c>
      <c r="J120" s="65" t="str">
        <f>IF(J14="","",J14)</f>
        <v>3. 12. 2021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23</v>
      </c>
      <c r="D122" s="35"/>
      <c r="E122" s="35"/>
      <c r="F122" s="26" t="str">
        <f>E17</f>
        <v xml:space="preserve"> </v>
      </c>
      <c r="G122" s="35"/>
      <c r="H122" s="35"/>
      <c r="I122" s="28" t="s">
        <v>28</v>
      </c>
      <c r="J122" s="31" t="str">
        <f>E23</f>
        <v xml:space="preserve"> 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26</v>
      </c>
      <c r="D123" s="35"/>
      <c r="E123" s="35"/>
      <c r="F123" s="26" t="str">
        <f>IF(E20="","",E20)</f>
        <v>Vyplň údaj</v>
      </c>
      <c r="G123" s="35"/>
      <c r="H123" s="35"/>
      <c r="I123" s="28" t="s">
        <v>30</v>
      </c>
      <c r="J123" s="31" t="str">
        <f>E26</f>
        <v xml:space="preserve"> 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63"/>
      <c r="B125" s="164"/>
      <c r="C125" s="165" t="s">
        <v>135</v>
      </c>
      <c r="D125" s="166" t="s">
        <v>57</v>
      </c>
      <c r="E125" s="166" t="s">
        <v>53</v>
      </c>
      <c r="F125" s="166" t="s">
        <v>54</v>
      </c>
      <c r="G125" s="166" t="s">
        <v>136</v>
      </c>
      <c r="H125" s="166" t="s">
        <v>137</v>
      </c>
      <c r="I125" s="166" t="s">
        <v>138</v>
      </c>
      <c r="J125" s="167" t="s">
        <v>125</v>
      </c>
      <c r="K125" s="168" t="s">
        <v>139</v>
      </c>
      <c r="L125" s="169"/>
      <c r="M125" s="74" t="s">
        <v>1</v>
      </c>
      <c r="N125" s="75" t="s">
        <v>36</v>
      </c>
      <c r="O125" s="75" t="s">
        <v>140</v>
      </c>
      <c r="P125" s="75" t="s">
        <v>141</v>
      </c>
      <c r="Q125" s="75" t="s">
        <v>142</v>
      </c>
      <c r="R125" s="75" t="s">
        <v>143</v>
      </c>
      <c r="S125" s="75" t="s">
        <v>144</v>
      </c>
      <c r="T125" s="76" t="s">
        <v>145</v>
      </c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</row>
    <row r="126" spans="1:63" s="2" customFormat="1" ht="22.9" customHeight="1">
      <c r="A126" s="33"/>
      <c r="B126" s="34"/>
      <c r="C126" s="81" t="s">
        <v>146</v>
      </c>
      <c r="D126" s="35"/>
      <c r="E126" s="35"/>
      <c r="F126" s="35"/>
      <c r="G126" s="35"/>
      <c r="H126" s="35"/>
      <c r="I126" s="35"/>
      <c r="J126" s="170">
        <f>BK126</f>
        <v>0</v>
      </c>
      <c r="K126" s="35"/>
      <c r="L126" s="38"/>
      <c r="M126" s="77"/>
      <c r="N126" s="171"/>
      <c r="O126" s="78"/>
      <c r="P126" s="172">
        <f>P127</f>
        <v>0</v>
      </c>
      <c r="Q126" s="78"/>
      <c r="R126" s="172">
        <f>R127</f>
        <v>41.75384</v>
      </c>
      <c r="S126" s="78"/>
      <c r="T126" s="173">
        <f>T127</f>
        <v>0.002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71</v>
      </c>
      <c r="AU126" s="16" t="s">
        <v>127</v>
      </c>
      <c r="BK126" s="174">
        <f>BK127</f>
        <v>0</v>
      </c>
    </row>
    <row r="127" spans="2:63" s="12" customFormat="1" ht="25.9" customHeight="1">
      <c r="B127" s="175"/>
      <c r="C127" s="176"/>
      <c r="D127" s="177" t="s">
        <v>71</v>
      </c>
      <c r="E127" s="178" t="s">
        <v>147</v>
      </c>
      <c r="F127" s="178" t="s">
        <v>148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P128+P138+P143+P148+P156</f>
        <v>0</v>
      </c>
      <c r="Q127" s="183"/>
      <c r="R127" s="184">
        <f>R128+R138+R143+R148+R156</f>
        <v>41.75384</v>
      </c>
      <c r="S127" s="183"/>
      <c r="T127" s="185">
        <f>T128+T138+T143+T148+T156</f>
        <v>0.002</v>
      </c>
      <c r="AR127" s="186" t="s">
        <v>79</v>
      </c>
      <c r="AT127" s="187" t="s">
        <v>71</v>
      </c>
      <c r="AU127" s="187" t="s">
        <v>72</v>
      </c>
      <c r="AY127" s="186" t="s">
        <v>149</v>
      </c>
      <c r="BK127" s="188">
        <f>BK128+BK138+BK143+BK148+BK156</f>
        <v>0</v>
      </c>
    </row>
    <row r="128" spans="2:63" s="12" customFormat="1" ht="22.9" customHeight="1">
      <c r="B128" s="175"/>
      <c r="C128" s="176"/>
      <c r="D128" s="177" t="s">
        <v>71</v>
      </c>
      <c r="E128" s="189" t="s">
        <v>79</v>
      </c>
      <c r="F128" s="189" t="s">
        <v>150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SUM(P129:P137)</f>
        <v>0</v>
      </c>
      <c r="Q128" s="183"/>
      <c r="R128" s="184">
        <f>SUM(R129:R137)</f>
        <v>0</v>
      </c>
      <c r="S128" s="183"/>
      <c r="T128" s="185">
        <f>SUM(T129:T137)</f>
        <v>0</v>
      </c>
      <c r="AR128" s="186" t="s">
        <v>79</v>
      </c>
      <c r="AT128" s="187" t="s">
        <v>71</v>
      </c>
      <c r="AU128" s="187" t="s">
        <v>79</v>
      </c>
      <c r="AY128" s="186" t="s">
        <v>149</v>
      </c>
      <c r="BK128" s="188">
        <f>SUM(BK129:BK137)</f>
        <v>0</v>
      </c>
    </row>
    <row r="129" spans="1:65" s="2" customFormat="1" ht="24.2" customHeight="1">
      <c r="A129" s="33"/>
      <c r="B129" s="34"/>
      <c r="C129" s="191" t="s">
        <v>79</v>
      </c>
      <c r="D129" s="191" t="s">
        <v>151</v>
      </c>
      <c r="E129" s="192" t="s">
        <v>163</v>
      </c>
      <c r="F129" s="193" t="s">
        <v>164</v>
      </c>
      <c r="G129" s="194" t="s">
        <v>154</v>
      </c>
      <c r="H129" s="195">
        <v>10</v>
      </c>
      <c r="I129" s="196"/>
      <c r="J129" s="197">
        <f>ROUND(I129*H129,2)</f>
        <v>0</v>
      </c>
      <c r="K129" s="198"/>
      <c r="L129" s="38"/>
      <c r="M129" s="199" t="s">
        <v>1</v>
      </c>
      <c r="N129" s="200" t="s">
        <v>37</v>
      </c>
      <c r="O129" s="7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155</v>
      </c>
      <c r="AT129" s="203" t="s">
        <v>151</v>
      </c>
      <c r="AU129" s="203" t="s">
        <v>81</v>
      </c>
      <c r="AY129" s="16" t="s">
        <v>149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79</v>
      </c>
      <c r="BK129" s="204">
        <f>ROUND(I129*H129,2)</f>
        <v>0</v>
      </c>
      <c r="BL129" s="16" t="s">
        <v>155</v>
      </c>
      <c r="BM129" s="203" t="s">
        <v>760</v>
      </c>
    </row>
    <row r="130" spans="2:51" s="13" customFormat="1" ht="11.25">
      <c r="B130" s="205"/>
      <c r="C130" s="206"/>
      <c r="D130" s="207" t="s">
        <v>157</v>
      </c>
      <c r="E130" s="208" t="s">
        <v>1</v>
      </c>
      <c r="F130" s="209" t="s">
        <v>761</v>
      </c>
      <c r="G130" s="206"/>
      <c r="H130" s="210">
        <v>10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157</v>
      </c>
      <c r="AU130" s="216" t="s">
        <v>81</v>
      </c>
      <c r="AV130" s="13" t="s">
        <v>81</v>
      </c>
      <c r="AW130" s="13" t="s">
        <v>29</v>
      </c>
      <c r="AX130" s="13" t="s">
        <v>79</v>
      </c>
      <c r="AY130" s="216" t="s">
        <v>149</v>
      </c>
    </row>
    <row r="131" spans="1:65" s="2" customFormat="1" ht="24.2" customHeight="1">
      <c r="A131" s="33"/>
      <c r="B131" s="34"/>
      <c r="C131" s="191" t="s">
        <v>81</v>
      </c>
      <c r="D131" s="191" t="s">
        <v>151</v>
      </c>
      <c r="E131" s="192" t="s">
        <v>167</v>
      </c>
      <c r="F131" s="193" t="s">
        <v>168</v>
      </c>
      <c r="G131" s="194" t="s">
        <v>154</v>
      </c>
      <c r="H131" s="195">
        <v>10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37</v>
      </c>
      <c r="O131" s="70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155</v>
      </c>
      <c r="AT131" s="203" t="s">
        <v>151</v>
      </c>
      <c r="AU131" s="203" t="s">
        <v>81</v>
      </c>
      <c r="AY131" s="16" t="s">
        <v>149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79</v>
      </c>
      <c r="BK131" s="204">
        <f>ROUND(I131*H131,2)</f>
        <v>0</v>
      </c>
      <c r="BL131" s="16" t="s">
        <v>155</v>
      </c>
      <c r="BM131" s="203" t="s">
        <v>762</v>
      </c>
    </row>
    <row r="132" spans="2:51" s="13" customFormat="1" ht="11.25">
      <c r="B132" s="205"/>
      <c r="C132" s="206"/>
      <c r="D132" s="207" t="s">
        <v>157</v>
      </c>
      <c r="E132" s="208" t="s">
        <v>1</v>
      </c>
      <c r="F132" s="209" t="s">
        <v>763</v>
      </c>
      <c r="G132" s="206"/>
      <c r="H132" s="210">
        <v>10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157</v>
      </c>
      <c r="AU132" s="216" t="s">
        <v>81</v>
      </c>
      <c r="AV132" s="13" t="s">
        <v>81</v>
      </c>
      <c r="AW132" s="13" t="s">
        <v>29</v>
      </c>
      <c r="AX132" s="13" t="s">
        <v>79</v>
      </c>
      <c r="AY132" s="216" t="s">
        <v>149</v>
      </c>
    </row>
    <row r="133" spans="1:65" s="2" customFormat="1" ht="16.5" customHeight="1">
      <c r="A133" s="33"/>
      <c r="B133" s="34"/>
      <c r="C133" s="191" t="s">
        <v>162</v>
      </c>
      <c r="D133" s="191" t="s">
        <v>151</v>
      </c>
      <c r="E133" s="192" t="s">
        <v>172</v>
      </c>
      <c r="F133" s="193" t="s">
        <v>173</v>
      </c>
      <c r="G133" s="194" t="s">
        <v>154</v>
      </c>
      <c r="H133" s="195">
        <v>10</v>
      </c>
      <c r="I133" s="196"/>
      <c r="J133" s="197">
        <f>ROUND(I133*H133,2)</f>
        <v>0</v>
      </c>
      <c r="K133" s="198"/>
      <c r="L133" s="38"/>
      <c r="M133" s="199" t="s">
        <v>1</v>
      </c>
      <c r="N133" s="200" t="s">
        <v>37</v>
      </c>
      <c r="O133" s="7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155</v>
      </c>
      <c r="AT133" s="203" t="s">
        <v>151</v>
      </c>
      <c r="AU133" s="203" t="s">
        <v>81</v>
      </c>
      <c r="AY133" s="16" t="s">
        <v>149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79</v>
      </c>
      <c r="BK133" s="204">
        <f>ROUND(I133*H133,2)</f>
        <v>0</v>
      </c>
      <c r="BL133" s="16" t="s">
        <v>155</v>
      </c>
      <c r="BM133" s="203" t="s">
        <v>764</v>
      </c>
    </row>
    <row r="134" spans="2:51" s="13" customFormat="1" ht="11.25">
      <c r="B134" s="205"/>
      <c r="C134" s="206"/>
      <c r="D134" s="207" t="s">
        <v>157</v>
      </c>
      <c r="E134" s="208" t="s">
        <v>1</v>
      </c>
      <c r="F134" s="209" t="s">
        <v>763</v>
      </c>
      <c r="G134" s="206"/>
      <c r="H134" s="210">
        <v>10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157</v>
      </c>
      <c r="AU134" s="216" t="s">
        <v>81</v>
      </c>
      <c r="AV134" s="13" t="s">
        <v>81</v>
      </c>
      <c r="AW134" s="13" t="s">
        <v>29</v>
      </c>
      <c r="AX134" s="13" t="s">
        <v>79</v>
      </c>
      <c r="AY134" s="216" t="s">
        <v>149</v>
      </c>
    </row>
    <row r="135" spans="1:65" s="2" customFormat="1" ht="24.2" customHeight="1">
      <c r="A135" s="33"/>
      <c r="B135" s="34"/>
      <c r="C135" s="191" t="s">
        <v>155</v>
      </c>
      <c r="D135" s="191" t="s">
        <v>151</v>
      </c>
      <c r="E135" s="192" t="s">
        <v>176</v>
      </c>
      <c r="F135" s="193" t="s">
        <v>177</v>
      </c>
      <c r="G135" s="194" t="s">
        <v>178</v>
      </c>
      <c r="H135" s="195">
        <v>19</v>
      </c>
      <c r="I135" s="196"/>
      <c r="J135" s="197">
        <f>ROUND(I135*H135,2)</f>
        <v>0</v>
      </c>
      <c r="K135" s="198"/>
      <c r="L135" s="38"/>
      <c r="M135" s="199" t="s">
        <v>1</v>
      </c>
      <c r="N135" s="200" t="s">
        <v>37</v>
      </c>
      <c r="O135" s="70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155</v>
      </c>
      <c r="AT135" s="203" t="s">
        <v>151</v>
      </c>
      <c r="AU135" s="203" t="s">
        <v>81</v>
      </c>
      <c r="AY135" s="16" t="s">
        <v>149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6" t="s">
        <v>79</v>
      </c>
      <c r="BK135" s="204">
        <f>ROUND(I135*H135,2)</f>
        <v>0</v>
      </c>
      <c r="BL135" s="16" t="s">
        <v>155</v>
      </c>
      <c r="BM135" s="203" t="s">
        <v>765</v>
      </c>
    </row>
    <row r="136" spans="2:51" s="13" customFormat="1" ht="11.25">
      <c r="B136" s="205"/>
      <c r="C136" s="206"/>
      <c r="D136" s="207" t="s">
        <v>157</v>
      </c>
      <c r="E136" s="208" t="s">
        <v>1</v>
      </c>
      <c r="F136" s="209" t="s">
        <v>763</v>
      </c>
      <c r="G136" s="206"/>
      <c r="H136" s="210">
        <v>10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157</v>
      </c>
      <c r="AU136" s="216" t="s">
        <v>81</v>
      </c>
      <c r="AV136" s="13" t="s">
        <v>81</v>
      </c>
      <c r="AW136" s="13" t="s">
        <v>29</v>
      </c>
      <c r="AX136" s="13" t="s">
        <v>79</v>
      </c>
      <c r="AY136" s="216" t="s">
        <v>149</v>
      </c>
    </row>
    <row r="137" spans="2:51" s="13" customFormat="1" ht="11.25">
      <c r="B137" s="205"/>
      <c r="C137" s="206"/>
      <c r="D137" s="207" t="s">
        <v>157</v>
      </c>
      <c r="E137" s="206"/>
      <c r="F137" s="209" t="s">
        <v>766</v>
      </c>
      <c r="G137" s="206"/>
      <c r="H137" s="210">
        <v>19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157</v>
      </c>
      <c r="AU137" s="216" t="s">
        <v>81</v>
      </c>
      <c r="AV137" s="13" t="s">
        <v>81</v>
      </c>
      <c r="AW137" s="13" t="s">
        <v>4</v>
      </c>
      <c r="AX137" s="13" t="s">
        <v>79</v>
      </c>
      <c r="AY137" s="216" t="s">
        <v>149</v>
      </c>
    </row>
    <row r="138" spans="2:63" s="12" customFormat="1" ht="22.9" customHeight="1">
      <c r="B138" s="175"/>
      <c r="C138" s="176"/>
      <c r="D138" s="177" t="s">
        <v>71</v>
      </c>
      <c r="E138" s="189" t="s">
        <v>81</v>
      </c>
      <c r="F138" s="189" t="s">
        <v>345</v>
      </c>
      <c r="G138" s="176"/>
      <c r="H138" s="176"/>
      <c r="I138" s="179"/>
      <c r="J138" s="190">
        <f>BK138</f>
        <v>0</v>
      </c>
      <c r="K138" s="176"/>
      <c r="L138" s="181"/>
      <c r="M138" s="182"/>
      <c r="N138" s="183"/>
      <c r="O138" s="183"/>
      <c r="P138" s="184">
        <f>SUM(P139:P142)</f>
        <v>0</v>
      </c>
      <c r="Q138" s="183"/>
      <c r="R138" s="184">
        <f>SUM(R139:R142)</f>
        <v>0</v>
      </c>
      <c r="S138" s="183"/>
      <c r="T138" s="185">
        <f>SUM(T139:T142)</f>
        <v>0</v>
      </c>
      <c r="AR138" s="186" t="s">
        <v>79</v>
      </c>
      <c r="AT138" s="187" t="s">
        <v>71</v>
      </c>
      <c r="AU138" s="187" t="s">
        <v>79</v>
      </c>
      <c r="AY138" s="186" t="s">
        <v>149</v>
      </c>
      <c r="BK138" s="188">
        <f>SUM(BK139:BK142)</f>
        <v>0</v>
      </c>
    </row>
    <row r="139" spans="1:65" s="2" customFormat="1" ht="16.5" customHeight="1">
      <c r="A139" s="33"/>
      <c r="B139" s="34"/>
      <c r="C139" s="191" t="s">
        <v>171</v>
      </c>
      <c r="D139" s="191" t="s">
        <v>151</v>
      </c>
      <c r="E139" s="192" t="s">
        <v>346</v>
      </c>
      <c r="F139" s="193" t="s">
        <v>347</v>
      </c>
      <c r="G139" s="194" t="s">
        <v>154</v>
      </c>
      <c r="H139" s="195">
        <v>4.175</v>
      </c>
      <c r="I139" s="196"/>
      <c r="J139" s="197">
        <f>ROUND(I139*H139,2)</f>
        <v>0</v>
      </c>
      <c r="K139" s="198"/>
      <c r="L139" s="38"/>
      <c r="M139" s="199" t="s">
        <v>1</v>
      </c>
      <c r="N139" s="200" t="s">
        <v>37</v>
      </c>
      <c r="O139" s="70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3" t="s">
        <v>155</v>
      </c>
      <c r="AT139" s="203" t="s">
        <v>151</v>
      </c>
      <c r="AU139" s="203" t="s">
        <v>81</v>
      </c>
      <c r="AY139" s="16" t="s">
        <v>149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6" t="s">
        <v>79</v>
      </c>
      <c r="BK139" s="204">
        <f>ROUND(I139*H139,2)</f>
        <v>0</v>
      </c>
      <c r="BL139" s="16" t="s">
        <v>155</v>
      </c>
      <c r="BM139" s="203" t="s">
        <v>767</v>
      </c>
    </row>
    <row r="140" spans="2:51" s="13" customFormat="1" ht="11.25">
      <c r="B140" s="205"/>
      <c r="C140" s="206"/>
      <c r="D140" s="207" t="s">
        <v>157</v>
      </c>
      <c r="E140" s="208" t="s">
        <v>1</v>
      </c>
      <c r="F140" s="209" t="s">
        <v>768</v>
      </c>
      <c r="G140" s="206"/>
      <c r="H140" s="210">
        <v>4.175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157</v>
      </c>
      <c r="AU140" s="216" t="s">
        <v>81</v>
      </c>
      <c r="AV140" s="13" t="s">
        <v>81</v>
      </c>
      <c r="AW140" s="13" t="s">
        <v>29</v>
      </c>
      <c r="AX140" s="13" t="s">
        <v>79</v>
      </c>
      <c r="AY140" s="216" t="s">
        <v>149</v>
      </c>
    </row>
    <row r="141" spans="1:65" s="2" customFormat="1" ht="24.2" customHeight="1">
      <c r="A141" s="33"/>
      <c r="B141" s="34"/>
      <c r="C141" s="191" t="s">
        <v>175</v>
      </c>
      <c r="D141" s="191" t="s">
        <v>151</v>
      </c>
      <c r="E141" s="192" t="s">
        <v>350</v>
      </c>
      <c r="F141" s="193" t="s">
        <v>351</v>
      </c>
      <c r="G141" s="194" t="s">
        <v>154</v>
      </c>
      <c r="H141" s="195">
        <v>1.05</v>
      </c>
      <c r="I141" s="196"/>
      <c r="J141" s="197">
        <f>ROUND(I141*H141,2)</f>
        <v>0</v>
      </c>
      <c r="K141" s="198"/>
      <c r="L141" s="38"/>
      <c r="M141" s="199" t="s">
        <v>1</v>
      </c>
      <c r="N141" s="200" t="s">
        <v>37</v>
      </c>
      <c r="O141" s="70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155</v>
      </c>
      <c r="AT141" s="203" t="s">
        <v>151</v>
      </c>
      <c r="AU141" s="203" t="s">
        <v>81</v>
      </c>
      <c r="AY141" s="16" t="s">
        <v>149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6" t="s">
        <v>79</v>
      </c>
      <c r="BK141" s="204">
        <f>ROUND(I141*H141,2)</f>
        <v>0</v>
      </c>
      <c r="BL141" s="16" t="s">
        <v>155</v>
      </c>
      <c r="BM141" s="203" t="s">
        <v>769</v>
      </c>
    </row>
    <row r="142" spans="2:51" s="13" customFormat="1" ht="11.25">
      <c r="B142" s="205"/>
      <c r="C142" s="206"/>
      <c r="D142" s="207" t="s">
        <v>157</v>
      </c>
      <c r="E142" s="208" t="s">
        <v>1</v>
      </c>
      <c r="F142" s="209" t="s">
        <v>770</v>
      </c>
      <c r="G142" s="206"/>
      <c r="H142" s="210">
        <v>1.05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157</v>
      </c>
      <c r="AU142" s="216" t="s">
        <v>81</v>
      </c>
      <c r="AV142" s="13" t="s">
        <v>81</v>
      </c>
      <c r="AW142" s="13" t="s">
        <v>29</v>
      </c>
      <c r="AX142" s="13" t="s">
        <v>79</v>
      </c>
      <c r="AY142" s="216" t="s">
        <v>149</v>
      </c>
    </row>
    <row r="143" spans="2:63" s="12" customFormat="1" ht="22.9" customHeight="1">
      <c r="B143" s="175"/>
      <c r="C143" s="176"/>
      <c r="D143" s="177" t="s">
        <v>71</v>
      </c>
      <c r="E143" s="189" t="s">
        <v>171</v>
      </c>
      <c r="F143" s="189" t="s">
        <v>198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SUM(P144:P147)</f>
        <v>0</v>
      </c>
      <c r="Q143" s="183"/>
      <c r="R143" s="184">
        <f>SUM(R144:R147)</f>
        <v>8.396740000000001</v>
      </c>
      <c r="S143" s="183"/>
      <c r="T143" s="185">
        <f>SUM(T144:T147)</f>
        <v>0</v>
      </c>
      <c r="AR143" s="186" t="s">
        <v>79</v>
      </c>
      <c r="AT143" s="187" t="s">
        <v>71</v>
      </c>
      <c r="AU143" s="187" t="s">
        <v>79</v>
      </c>
      <c r="AY143" s="186" t="s">
        <v>149</v>
      </c>
      <c r="BK143" s="188">
        <f>SUM(BK144:BK147)</f>
        <v>0</v>
      </c>
    </row>
    <row r="144" spans="1:65" s="2" customFormat="1" ht="24.2" customHeight="1">
      <c r="A144" s="33"/>
      <c r="B144" s="34"/>
      <c r="C144" s="191" t="s">
        <v>181</v>
      </c>
      <c r="D144" s="191" t="s">
        <v>151</v>
      </c>
      <c r="E144" s="192" t="s">
        <v>400</v>
      </c>
      <c r="F144" s="193" t="s">
        <v>401</v>
      </c>
      <c r="G144" s="194" t="s">
        <v>195</v>
      </c>
      <c r="H144" s="195">
        <v>10</v>
      </c>
      <c r="I144" s="196"/>
      <c r="J144" s="197">
        <f>ROUND(I144*H144,2)</f>
        <v>0</v>
      </c>
      <c r="K144" s="198"/>
      <c r="L144" s="38"/>
      <c r="M144" s="199" t="s">
        <v>1</v>
      </c>
      <c r="N144" s="200" t="s">
        <v>37</v>
      </c>
      <c r="O144" s="70"/>
      <c r="P144" s="201">
        <f>O144*H144</f>
        <v>0</v>
      </c>
      <c r="Q144" s="201">
        <v>0.61404</v>
      </c>
      <c r="R144" s="201">
        <f>Q144*H144</f>
        <v>6.1404000000000005</v>
      </c>
      <c r="S144" s="201">
        <v>0</v>
      </c>
      <c r="T144" s="20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3" t="s">
        <v>155</v>
      </c>
      <c r="AT144" s="203" t="s">
        <v>151</v>
      </c>
      <c r="AU144" s="203" t="s">
        <v>81</v>
      </c>
      <c r="AY144" s="16" t="s">
        <v>149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6" t="s">
        <v>79</v>
      </c>
      <c r="BK144" s="204">
        <f>ROUND(I144*H144,2)</f>
        <v>0</v>
      </c>
      <c r="BL144" s="16" t="s">
        <v>155</v>
      </c>
      <c r="BM144" s="203" t="s">
        <v>771</v>
      </c>
    </row>
    <row r="145" spans="2:51" s="13" customFormat="1" ht="11.25">
      <c r="B145" s="205"/>
      <c r="C145" s="206"/>
      <c r="D145" s="207" t="s">
        <v>157</v>
      </c>
      <c r="E145" s="208" t="s">
        <v>1</v>
      </c>
      <c r="F145" s="209" t="s">
        <v>772</v>
      </c>
      <c r="G145" s="206"/>
      <c r="H145" s="210">
        <v>10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157</v>
      </c>
      <c r="AU145" s="216" t="s">
        <v>81</v>
      </c>
      <c r="AV145" s="13" t="s">
        <v>81</v>
      </c>
      <c r="AW145" s="13" t="s">
        <v>29</v>
      </c>
      <c r="AX145" s="13" t="s">
        <v>79</v>
      </c>
      <c r="AY145" s="216" t="s">
        <v>149</v>
      </c>
    </row>
    <row r="146" spans="1:65" s="2" customFormat="1" ht="24.2" customHeight="1">
      <c r="A146" s="33"/>
      <c r="B146" s="34"/>
      <c r="C146" s="191" t="s">
        <v>186</v>
      </c>
      <c r="D146" s="191" t="s">
        <v>151</v>
      </c>
      <c r="E146" s="192" t="s">
        <v>404</v>
      </c>
      <c r="F146" s="193" t="s">
        <v>405</v>
      </c>
      <c r="G146" s="194" t="s">
        <v>154</v>
      </c>
      <c r="H146" s="195">
        <v>1</v>
      </c>
      <c r="I146" s="196"/>
      <c r="J146" s="197">
        <f>ROUND(I146*H146,2)</f>
        <v>0</v>
      </c>
      <c r="K146" s="198"/>
      <c r="L146" s="38"/>
      <c r="M146" s="199" t="s">
        <v>1</v>
      </c>
      <c r="N146" s="200" t="s">
        <v>37</v>
      </c>
      <c r="O146" s="70"/>
      <c r="P146" s="201">
        <f>O146*H146</f>
        <v>0</v>
      </c>
      <c r="Q146" s="201">
        <v>2.25634</v>
      </c>
      <c r="R146" s="201">
        <f>Q146*H146</f>
        <v>2.25634</v>
      </c>
      <c r="S146" s="201">
        <v>0</v>
      </c>
      <c r="T146" s="20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3" t="s">
        <v>155</v>
      </c>
      <c r="AT146" s="203" t="s">
        <v>151</v>
      </c>
      <c r="AU146" s="203" t="s">
        <v>81</v>
      </c>
      <c r="AY146" s="16" t="s">
        <v>149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6" t="s">
        <v>79</v>
      </c>
      <c r="BK146" s="204">
        <f>ROUND(I146*H146,2)</f>
        <v>0</v>
      </c>
      <c r="BL146" s="16" t="s">
        <v>155</v>
      </c>
      <c r="BM146" s="203" t="s">
        <v>773</v>
      </c>
    </row>
    <row r="147" spans="2:51" s="13" customFormat="1" ht="11.25">
      <c r="B147" s="205"/>
      <c r="C147" s="206"/>
      <c r="D147" s="207" t="s">
        <v>157</v>
      </c>
      <c r="E147" s="208" t="s">
        <v>1</v>
      </c>
      <c r="F147" s="209" t="s">
        <v>774</v>
      </c>
      <c r="G147" s="206"/>
      <c r="H147" s="210">
        <v>1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157</v>
      </c>
      <c r="AU147" s="216" t="s">
        <v>81</v>
      </c>
      <c r="AV147" s="13" t="s">
        <v>81</v>
      </c>
      <c r="AW147" s="13" t="s">
        <v>29</v>
      </c>
      <c r="AX147" s="13" t="s">
        <v>79</v>
      </c>
      <c r="AY147" s="216" t="s">
        <v>149</v>
      </c>
    </row>
    <row r="148" spans="2:63" s="12" customFormat="1" ht="22.9" customHeight="1">
      <c r="B148" s="175"/>
      <c r="C148" s="176"/>
      <c r="D148" s="177" t="s">
        <v>71</v>
      </c>
      <c r="E148" s="189" t="s">
        <v>192</v>
      </c>
      <c r="F148" s="189" t="s">
        <v>245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SUM(P149:P155)</f>
        <v>0</v>
      </c>
      <c r="Q148" s="183"/>
      <c r="R148" s="184">
        <f>SUM(R149:R155)</f>
        <v>33.357099999999996</v>
      </c>
      <c r="S148" s="183"/>
      <c r="T148" s="185">
        <f>SUM(T149:T155)</f>
        <v>0.002</v>
      </c>
      <c r="AR148" s="186" t="s">
        <v>79</v>
      </c>
      <c r="AT148" s="187" t="s">
        <v>71</v>
      </c>
      <c r="AU148" s="187" t="s">
        <v>79</v>
      </c>
      <c r="AY148" s="186" t="s">
        <v>149</v>
      </c>
      <c r="BK148" s="188">
        <f>SUM(BK149:BK155)</f>
        <v>0</v>
      </c>
    </row>
    <row r="149" spans="1:65" s="2" customFormat="1" ht="24.2" customHeight="1">
      <c r="A149" s="33"/>
      <c r="B149" s="34"/>
      <c r="C149" s="191" t="s">
        <v>192</v>
      </c>
      <c r="D149" s="191" t="s">
        <v>151</v>
      </c>
      <c r="E149" s="192" t="s">
        <v>408</v>
      </c>
      <c r="F149" s="193" t="s">
        <v>409</v>
      </c>
      <c r="G149" s="194" t="s">
        <v>249</v>
      </c>
      <c r="H149" s="195">
        <v>6</v>
      </c>
      <c r="I149" s="196"/>
      <c r="J149" s="197">
        <f>ROUND(I149*H149,2)</f>
        <v>0</v>
      </c>
      <c r="K149" s="198"/>
      <c r="L149" s="38"/>
      <c r="M149" s="199" t="s">
        <v>1</v>
      </c>
      <c r="N149" s="200" t="s">
        <v>37</v>
      </c>
      <c r="O149" s="70"/>
      <c r="P149" s="201">
        <f>O149*H149</f>
        <v>0</v>
      </c>
      <c r="Q149" s="201">
        <v>0.00084</v>
      </c>
      <c r="R149" s="201">
        <f>Q149*H149</f>
        <v>0.00504</v>
      </c>
      <c r="S149" s="201">
        <v>0</v>
      </c>
      <c r="T149" s="20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3" t="s">
        <v>155</v>
      </c>
      <c r="AT149" s="203" t="s">
        <v>151</v>
      </c>
      <c r="AU149" s="203" t="s">
        <v>81</v>
      </c>
      <c r="AY149" s="16" t="s">
        <v>149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6" t="s">
        <v>79</v>
      </c>
      <c r="BK149" s="204">
        <f>ROUND(I149*H149,2)</f>
        <v>0</v>
      </c>
      <c r="BL149" s="16" t="s">
        <v>155</v>
      </c>
      <c r="BM149" s="203" t="s">
        <v>775</v>
      </c>
    </row>
    <row r="150" spans="2:51" s="13" customFormat="1" ht="11.25">
      <c r="B150" s="205"/>
      <c r="C150" s="206"/>
      <c r="D150" s="207" t="s">
        <v>157</v>
      </c>
      <c r="E150" s="208" t="s">
        <v>1</v>
      </c>
      <c r="F150" s="209" t="s">
        <v>776</v>
      </c>
      <c r="G150" s="206"/>
      <c r="H150" s="210">
        <v>6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157</v>
      </c>
      <c r="AU150" s="216" t="s">
        <v>81</v>
      </c>
      <c r="AV150" s="13" t="s">
        <v>81</v>
      </c>
      <c r="AW150" s="13" t="s">
        <v>29</v>
      </c>
      <c r="AX150" s="13" t="s">
        <v>79</v>
      </c>
      <c r="AY150" s="216" t="s">
        <v>149</v>
      </c>
    </row>
    <row r="151" spans="1:65" s="2" customFormat="1" ht="16.5" customHeight="1">
      <c r="A151" s="33"/>
      <c r="B151" s="34"/>
      <c r="C151" s="217" t="s">
        <v>199</v>
      </c>
      <c r="D151" s="217" t="s">
        <v>187</v>
      </c>
      <c r="E151" s="218" t="s">
        <v>412</v>
      </c>
      <c r="F151" s="219" t="s">
        <v>413</v>
      </c>
      <c r="G151" s="220" t="s">
        <v>249</v>
      </c>
      <c r="H151" s="221">
        <v>6</v>
      </c>
      <c r="I151" s="222"/>
      <c r="J151" s="223">
        <f>ROUND(I151*H151,2)</f>
        <v>0</v>
      </c>
      <c r="K151" s="224"/>
      <c r="L151" s="225"/>
      <c r="M151" s="226" t="s">
        <v>1</v>
      </c>
      <c r="N151" s="227" t="s">
        <v>37</v>
      </c>
      <c r="O151" s="70"/>
      <c r="P151" s="201">
        <f>O151*H151</f>
        <v>0</v>
      </c>
      <c r="Q151" s="201">
        <v>0.01893</v>
      </c>
      <c r="R151" s="201">
        <f>Q151*H151</f>
        <v>0.11357999999999999</v>
      </c>
      <c r="S151" s="201">
        <v>0</v>
      </c>
      <c r="T151" s="20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03" t="s">
        <v>186</v>
      </c>
      <c r="AT151" s="203" t="s">
        <v>187</v>
      </c>
      <c r="AU151" s="203" t="s">
        <v>81</v>
      </c>
      <c r="AY151" s="16" t="s">
        <v>149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6" t="s">
        <v>79</v>
      </c>
      <c r="BK151" s="204">
        <f>ROUND(I151*H151,2)</f>
        <v>0</v>
      </c>
      <c r="BL151" s="16" t="s">
        <v>155</v>
      </c>
      <c r="BM151" s="203" t="s">
        <v>777</v>
      </c>
    </row>
    <row r="152" spans="1:65" s="2" customFormat="1" ht="24.2" customHeight="1">
      <c r="A152" s="33"/>
      <c r="B152" s="34"/>
      <c r="C152" s="191" t="s">
        <v>204</v>
      </c>
      <c r="D152" s="191" t="s">
        <v>151</v>
      </c>
      <c r="E152" s="192" t="s">
        <v>778</v>
      </c>
      <c r="F152" s="193" t="s">
        <v>779</v>
      </c>
      <c r="G152" s="194" t="s">
        <v>253</v>
      </c>
      <c r="H152" s="195">
        <v>2</v>
      </c>
      <c r="I152" s="196"/>
      <c r="J152" s="197">
        <f>ROUND(I152*H152,2)</f>
        <v>0</v>
      </c>
      <c r="K152" s="198"/>
      <c r="L152" s="38"/>
      <c r="M152" s="199" t="s">
        <v>1</v>
      </c>
      <c r="N152" s="200" t="s">
        <v>37</v>
      </c>
      <c r="O152" s="70"/>
      <c r="P152" s="201">
        <f>O152*H152</f>
        <v>0</v>
      </c>
      <c r="Q152" s="201">
        <v>14.14974</v>
      </c>
      <c r="R152" s="201">
        <f>Q152*H152</f>
        <v>28.29948</v>
      </c>
      <c r="S152" s="201">
        <v>0</v>
      </c>
      <c r="T152" s="20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3" t="s">
        <v>155</v>
      </c>
      <c r="AT152" s="203" t="s">
        <v>151</v>
      </c>
      <c r="AU152" s="203" t="s">
        <v>81</v>
      </c>
      <c r="AY152" s="16" t="s">
        <v>149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6" t="s">
        <v>79</v>
      </c>
      <c r="BK152" s="204">
        <f>ROUND(I152*H152,2)</f>
        <v>0</v>
      </c>
      <c r="BL152" s="16" t="s">
        <v>155</v>
      </c>
      <c r="BM152" s="203" t="s">
        <v>780</v>
      </c>
    </row>
    <row r="153" spans="1:65" s="2" customFormat="1" ht="24.2" customHeight="1">
      <c r="A153" s="33"/>
      <c r="B153" s="34"/>
      <c r="C153" s="191" t="s">
        <v>209</v>
      </c>
      <c r="D153" s="191" t="s">
        <v>151</v>
      </c>
      <c r="E153" s="192" t="s">
        <v>781</v>
      </c>
      <c r="F153" s="193" t="s">
        <v>782</v>
      </c>
      <c r="G153" s="194" t="s">
        <v>249</v>
      </c>
      <c r="H153" s="195">
        <v>4</v>
      </c>
      <c r="I153" s="196"/>
      <c r="J153" s="197">
        <f>ROUND(I153*H153,2)</f>
        <v>0</v>
      </c>
      <c r="K153" s="198"/>
      <c r="L153" s="38"/>
      <c r="M153" s="199" t="s">
        <v>1</v>
      </c>
      <c r="N153" s="200" t="s">
        <v>37</v>
      </c>
      <c r="O153" s="70"/>
      <c r="P153" s="201">
        <f>O153*H153</f>
        <v>0</v>
      </c>
      <c r="Q153" s="201">
        <v>0.88535</v>
      </c>
      <c r="R153" s="201">
        <f>Q153*H153</f>
        <v>3.5414</v>
      </c>
      <c r="S153" s="201">
        <v>0</v>
      </c>
      <c r="T153" s="20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3" t="s">
        <v>155</v>
      </c>
      <c r="AT153" s="203" t="s">
        <v>151</v>
      </c>
      <c r="AU153" s="203" t="s">
        <v>81</v>
      </c>
      <c r="AY153" s="16" t="s">
        <v>149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6" t="s">
        <v>79</v>
      </c>
      <c r="BK153" s="204">
        <f>ROUND(I153*H153,2)</f>
        <v>0</v>
      </c>
      <c r="BL153" s="16" t="s">
        <v>155</v>
      </c>
      <c r="BM153" s="203" t="s">
        <v>783</v>
      </c>
    </row>
    <row r="154" spans="1:65" s="2" customFormat="1" ht="24.2" customHeight="1">
      <c r="A154" s="33"/>
      <c r="B154" s="34"/>
      <c r="C154" s="217" t="s">
        <v>216</v>
      </c>
      <c r="D154" s="217" t="s">
        <v>187</v>
      </c>
      <c r="E154" s="218" t="s">
        <v>784</v>
      </c>
      <c r="F154" s="219" t="s">
        <v>785</v>
      </c>
      <c r="G154" s="220" t="s">
        <v>786</v>
      </c>
      <c r="H154" s="221">
        <v>2</v>
      </c>
      <c r="I154" s="222"/>
      <c r="J154" s="223">
        <f>ROUND(I154*H154,2)</f>
        <v>0</v>
      </c>
      <c r="K154" s="224"/>
      <c r="L154" s="225"/>
      <c r="M154" s="226" t="s">
        <v>1</v>
      </c>
      <c r="N154" s="227" t="s">
        <v>37</v>
      </c>
      <c r="O154" s="70"/>
      <c r="P154" s="201">
        <f>O154*H154</f>
        <v>0</v>
      </c>
      <c r="Q154" s="201">
        <v>0.6988</v>
      </c>
      <c r="R154" s="201">
        <f>Q154*H154</f>
        <v>1.3976</v>
      </c>
      <c r="S154" s="201">
        <v>0</v>
      </c>
      <c r="T154" s="20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3" t="s">
        <v>186</v>
      </c>
      <c r="AT154" s="203" t="s">
        <v>187</v>
      </c>
      <c r="AU154" s="203" t="s">
        <v>81</v>
      </c>
      <c r="AY154" s="16" t="s">
        <v>149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6" t="s">
        <v>79</v>
      </c>
      <c r="BK154" s="204">
        <f>ROUND(I154*H154,2)</f>
        <v>0</v>
      </c>
      <c r="BL154" s="16" t="s">
        <v>155</v>
      </c>
      <c r="BM154" s="203" t="s">
        <v>787</v>
      </c>
    </row>
    <row r="155" spans="1:65" s="2" customFormat="1" ht="24.2" customHeight="1">
      <c r="A155" s="33"/>
      <c r="B155" s="34"/>
      <c r="C155" s="191" t="s">
        <v>221</v>
      </c>
      <c r="D155" s="191" t="s">
        <v>151</v>
      </c>
      <c r="E155" s="192" t="s">
        <v>422</v>
      </c>
      <c r="F155" s="193" t="s">
        <v>423</v>
      </c>
      <c r="G155" s="194" t="s">
        <v>154</v>
      </c>
      <c r="H155" s="195">
        <v>2</v>
      </c>
      <c r="I155" s="196"/>
      <c r="J155" s="197">
        <f>ROUND(I155*H155,2)</f>
        <v>0</v>
      </c>
      <c r="K155" s="198"/>
      <c r="L155" s="38"/>
      <c r="M155" s="199" t="s">
        <v>1</v>
      </c>
      <c r="N155" s="200" t="s">
        <v>37</v>
      </c>
      <c r="O155" s="70"/>
      <c r="P155" s="201">
        <f>O155*H155</f>
        <v>0</v>
      </c>
      <c r="Q155" s="201">
        <v>0</v>
      </c>
      <c r="R155" s="201">
        <f>Q155*H155</f>
        <v>0</v>
      </c>
      <c r="S155" s="201">
        <v>0.001</v>
      </c>
      <c r="T155" s="202">
        <f>S155*H155</f>
        <v>0.002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3" t="s">
        <v>155</v>
      </c>
      <c r="AT155" s="203" t="s">
        <v>151</v>
      </c>
      <c r="AU155" s="203" t="s">
        <v>81</v>
      </c>
      <c r="AY155" s="16" t="s">
        <v>149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6" t="s">
        <v>79</v>
      </c>
      <c r="BK155" s="204">
        <f>ROUND(I155*H155,2)</f>
        <v>0</v>
      </c>
      <c r="BL155" s="16" t="s">
        <v>155</v>
      </c>
      <c r="BM155" s="203" t="s">
        <v>788</v>
      </c>
    </row>
    <row r="156" spans="2:63" s="12" customFormat="1" ht="22.9" customHeight="1">
      <c r="B156" s="175"/>
      <c r="C156" s="176"/>
      <c r="D156" s="177" t="s">
        <v>71</v>
      </c>
      <c r="E156" s="189" t="s">
        <v>310</v>
      </c>
      <c r="F156" s="189" t="s">
        <v>311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P157</f>
        <v>0</v>
      </c>
      <c r="Q156" s="183"/>
      <c r="R156" s="184">
        <f>R157</f>
        <v>0</v>
      </c>
      <c r="S156" s="183"/>
      <c r="T156" s="185">
        <f>T157</f>
        <v>0</v>
      </c>
      <c r="AR156" s="186" t="s">
        <v>79</v>
      </c>
      <c r="AT156" s="187" t="s">
        <v>71</v>
      </c>
      <c r="AU156" s="187" t="s">
        <v>79</v>
      </c>
      <c r="AY156" s="186" t="s">
        <v>149</v>
      </c>
      <c r="BK156" s="188">
        <f>BK157</f>
        <v>0</v>
      </c>
    </row>
    <row r="157" spans="1:65" s="2" customFormat="1" ht="24.2" customHeight="1">
      <c r="A157" s="33"/>
      <c r="B157" s="34"/>
      <c r="C157" s="191" t="s">
        <v>8</v>
      </c>
      <c r="D157" s="191" t="s">
        <v>151</v>
      </c>
      <c r="E157" s="192" t="s">
        <v>789</v>
      </c>
      <c r="F157" s="193" t="s">
        <v>790</v>
      </c>
      <c r="G157" s="194" t="s">
        <v>178</v>
      </c>
      <c r="H157" s="195">
        <v>41.754</v>
      </c>
      <c r="I157" s="196"/>
      <c r="J157" s="197">
        <f>ROUND(I157*H157,2)</f>
        <v>0</v>
      </c>
      <c r="K157" s="198"/>
      <c r="L157" s="38"/>
      <c r="M157" s="228" t="s">
        <v>1</v>
      </c>
      <c r="N157" s="229" t="s">
        <v>37</v>
      </c>
      <c r="O157" s="230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3" t="s">
        <v>155</v>
      </c>
      <c r="AT157" s="203" t="s">
        <v>151</v>
      </c>
      <c r="AU157" s="203" t="s">
        <v>81</v>
      </c>
      <c r="AY157" s="16" t="s">
        <v>149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6" t="s">
        <v>79</v>
      </c>
      <c r="BK157" s="204">
        <f>ROUND(I157*H157,2)</f>
        <v>0</v>
      </c>
      <c r="BL157" s="16" t="s">
        <v>155</v>
      </c>
      <c r="BM157" s="203" t="s">
        <v>791</v>
      </c>
    </row>
    <row r="158" spans="1:31" s="2" customFormat="1" ht="6.95" customHeight="1">
      <c r="A158" s="33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38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sheetProtection algorithmName="SHA-512" hashValue="zDfbBbU2aCzmt8frXusx72HwjzrVYVwpabJLFk/JRPNoZMf6byNRLEcD/FnxSD43/UVmcGoaT7MQ3Cgk7PSR3g==" saltValue="/CuzY9p24vc2xvhnfox8UiUMLb1nMi1zsGb1NkECum4GHr7DJ+ZF4cLeuJwYGrS9CrwaRgoRfyK07IS+B2Sm0A==" spinCount="100000" sheet="1" objects="1" scenarios="1" formatColumns="0" formatRows="0" autoFilter="0"/>
  <autoFilter ref="C125:K15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6" t="s">
        <v>113</v>
      </c>
      <c r="AZ2" s="246" t="s">
        <v>792</v>
      </c>
      <c r="BA2" s="246" t="s">
        <v>792</v>
      </c>
      <c r="BB2" s="246" t="s">
        <v>1</v>
      </c>
      <c r="BC2" s="246" t="s">
        <v>793</v>
      </c>
      <c r="BD2" s="246" t="s">
        <v>81</v>
      </c>
    </row>
    <row r="3" spans="2:56" s="1" customFormat="1" ht="6.95" customHeight="1" hidden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  <c r="AZ3" s="246" t="s">
        <v>794</v>
      </c>
      <c r="BA3" s="246" t="s">
        <v>794</v>
      </c>
      <c r="BB3" s="246" t="s">
        <v>1</v>
      </c>
      <c r="BC3" s="246" t="s">
        <v>795</v>
      </c>
      <c r="BD3" s="246" t="s">
        <v>81</v>
      </c>
    </row>
    <row r="4" spans="2:56" s="1" customFormat="1" ht="24.95" customHeight="1" hidden="1">
      <c r="B4" s="19"/>
      <c r="D4" s="116" t="s">
        <v>117</v>
      </c>
      <c r="L4" s="19"/>
      <c r="M4" s="117" t="s">
        <v>10</v>
      </c>
      <c r="AT4" s="16" t="s">
        <v>4</v>
      </c>
      <c r="AZ4" s="246" t="s">
        <v>796</v>
      </c>
      <c r="BA4" s="246" t="s">
        <v>796</v>
      </c>
      <c r="BB4" s="246" t="s">
        <v>1</v>
      </c>
      <c r="BC4" s="246" t="s">
        <v>797</v>
      </c>
      <c r="BD4" s="246" t="s">
        <v>81</v>
      </c>
    </row>
    <row r="5" spans="2:56" s="1" customFormat="1" ht="6.95" customHeight="1" hidden="1">
      <c r="B5" s="19"/>
      <c r="L5" s="19"/>
      <c r="AZ5" s="246" t="s">
        <v>798</v>
      </c>
      <c r="BA5" s="246" t="s">
        <v>798</v>
      </c>
      <c r="BB5" s="246" t="s">
        <v>1</v>
      </c>
      <c r="BC5" s="246" t="s">
        <v>81</v>
      </c>
      <c r="BD5" s="246" t="s">
        <v>81</v>
      </c>
    </row>
    <row r="6" spans="2:56" s="1" customFormat="1" ht="12" customHeight="1" hidden="1">
      <c r="B6" s="19"/>
      <c r="D6" s="118" t="s">
        <v>15</v>
      </c>
      <c r="L6" s="19"/>
      <c r="AZ6" s="246" t="s">
        <v>799</v>
      </c>
      <c r="BA6" s="246" t="s">
        <v>799</v>
      </c>
      <c r="BB6" s="246" t="s">
        <v>1</v>
      </c>
      <c r="BC6" s="246" t="s">
        <v>800</v>
      </c>
      <c r="BD6" s="246" t="s">
        <v>81</v>
      </c>
    </row>
    <row r="7" spans="2:56" s="1" customFormat="1" ht="16.5" customHeight="1" hidden="1">
      <c r="B7" s="19"/>
      <c r="E7" s="307" t="str">
        <f>'Rekapitulace stavby'!K6</f>
        <v>LABSKÁ STEZKA (Cyklotrasa č. 2) v úseku STANOVICE - ŽIREČ</v>
      </c>
      <c r="F7" s="308"/>
      <c r="G7" s="308"/>
      <c r="H7" s="308"/>
      <c r="L7" s="19"/>
      <c r="AZ7" s="246" t="s">
        <v>801</v>
      </c>
      <c r="BA7" s="246" t="s">
        <v>801</v>
      </c>
      <c r="BB7" s="246" t="s">
        <v>1</v>
      </c>
      <c r="BC7" s="246" t="s">
        <v>802</v>
      </c>
      <c r="BD7" s="246" t="s">
        <v>81</v>
      </c>
    </row>
    <row r="8" spans="2:56" s="1" customFormat="1" ht="12" customHeight="1" hidden="1">
      <c r="B8" s="19"/>
      <c r="D8" s="118" t="s">
        <v>118</v>
      </c>
      <c r="L8" s="19"/>
      <c r="AZ8" s="246" t="s">
        <v>803</v>
      </c>
      <c r="BA8" s="246" t="s">
        <v>803</v>
      </c>
      <c r="BB8" s="246" t="s">
        <v>1</v>
      </c>
      <c r="BC8" s="246" t="s">
        <v>804</v>
      </c>
      <c r="BD8" s="246" t="s">
        <v>81</v>
      </c>
    </row>
    <row r="9" spans="1:56" s="2" customFormat="1" ht="16.5" customHeight="1" hidden="1">
      <c r="A9" s="33"/>
      <c r="B9" s="38"/>
      <c r="C9" s="33"/>
      <c r="D9" s="33"/>
      <c r="E9" s="307" t="s">
        <v>626</v>
      </c>
      <c r="F9" s="309"/>
      <c r="G9" s="309"/>
      <c r="H9" s="30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246" t="s">
        <v>805</v>
      </c>
      <c r="BA9" s="246" t="s">
        <v>805</v>
      </c>
      <c r="BB9" s="246" t="s">
        <v>1</v>
      </c>
      <c r="BC9" s="246" t="s">
        <v>804</v>
      </c>
      <c r="BD9" s="246" t="s">
        <v>81</v>
      </c>
    </row>
    <row r="10" spans="1:56" s="2" customFormat="1" ht="12" customHeight="1" hidden="1">
      <c r="A10" s="33"/>
      <c r="B10" s="38"/>
      <c r="C10" s="33"/>
      <c r="D10" s="118" t="s">
        <v>120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246" t="s">
        <v>806</v>
      </c>
      <c r="BA10" s="246" t="s">
        <v>806</v>
      </c>
      <c r="BB10" s="246" t="s">
        <v>1</v>
      </c>
      <c r="BC10" s="246" t="s">
        <v>79</v>
      </c>
      <c r="BD10" s="246" t="s">
        <v>81</v>
      </c>
    </row>
    <row r="11" spans="1:56" s="2" customFormat="1" ht="16.5" customHeight="1" hidden="1">
      <c r="A11" s="33"/>
      <c r="B11" s="38"/>
      <c r="C11" s="33"/>
      <c r="D11" s="33"/>
      <c r="E11" s="310" t="s">
        <v>527</v>
      </c>
      <c r="F11" s="309"/>
      <c r="G11" s="309"/>
      <c r="H11" s="309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246" t="s">
        <v>807</v>
      </c>
      <c r="BA11" s="246" t="s">
        <v>807</v>
      </c>
      <c r="BB11" s="246" t="s">
        <v>1</v>
      </c>
      <c r="BC11" s="246" t="s">
        <v>240</v>
      </c>
      <c r="BD11" s="246" t="s">
        <v>81</v>
      </c>
    </row>
    <row r="12" spans="1:56" s="2" customFormat="1" ht="11.25" hidden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246" t="s">
        <v>808</v>
      </c>
      <c r="BA12" s="246" t="s">
        <v>808</v>
      </c>
      <c r="BB12" s="246" t="s">
        <v>1</v>
      </c>
      <c r="BC12" s="246" t="s">
        <v>809</v>
      </c>
      <c r="BD12" s="246" t="s">
        <v>81</v>
      </c>
    </row>
    <row r="13" spans="1:56" s="2" customFormat="1" ht="12" customHeight="1" hidden="1">
      <c r="A13" s="33"/>
      <c r="B13" s="38"/>
      <c r="C13" s="33"/>
      <c r="D13" s="118" t="s">
        <v>17</v>
      </c>
      <c r="E13" s="33"/>
      <c r="F13" s="109" t="s">
        <v>1</v>
      </c>
      <c r="G13" s="33"/>
      <c r="H13" s="33"/>
      <c r="I13" s="118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246" t="s">
        <v>810</v>
      </c>
      <c r="BA13" s="246" t="s">
        <v>810</v>
      </c>
      <c r="BB13" s="246" t="s">
        <v>1</v>
      </c>
      <c r="BC13" s="246" t="s">
        <v>811</v>
      </c>
      <c r="BD13" s="246" t="s">
        <v>81</v>
      </c>
    </row>
    <row r="14" spans="1:56" s="2" customFormat="1" ht="12" customHeight="1" hidden="1">
      <c r="A14" s="33"/>
      <c r="B14" s="38"/>
      <c r="C14" s="33"/>
      <c r="D14" s="118" t="s">
        <v>19</v>
      </c>
      <c r="E14" s="33"/>
      <c r="F14" s="109" t="s">
        <v>20</v>
      </c>
      <c r="G14" s="33"/>
      <c r="H14" s="33"/>
      <c r="I14" s="118" t="s">
        <v>21</v>
      </c>
      <c r="J14" s="119" t="str">
        <f>'Rekapitulace stavby'!AN8</f>
        <v>3. 12. 2021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246" t="s">
        <v>812</v>
      </c>
      <c r="BA14" s="246" t="s">
        <v>812</v>
      </c>
      <c r="BB14" s="246" t="s">
        <v>1</v>
      </c>
      <c r="BC14" s="246" t="s">
        <v>813</v>
      </c>
      <c r="BD14" s="246" t="s">
        <v>81</v>
      </c>
    </row>
    <row r="15" spans="1:56" s="2" customFormat="1" ht="10.9" customHeight="1" hidden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246" t="s">
        <v>814</v>
      </c>
      <c r="BA15" s="246" t="s">
        <v>814</v>
      </c>
      <c r="BB15" s="246" t="s">
        <v>1</v>
      </c>
      <c r="BC15" s="246" t="s">
        <v>815</v>
      </c>
      <c r="BD15" s="246" t="s">
        <v>81</v>
      </c>
    </row>
    <row r="16" spans="1:56" s="2" customFormat="1" ht="12" customHeight="1" hidden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246" t="s">
        <v>816</v>
      </c>
      <c r="BA16" s="246" t="s">
        <v>816</v>
      </c>
      <c r="BB16" s="246" t="s">
        <v>1</v>
      </c>
      <c r="BC16" s="246" t="s">
        <v>817</v>
      </c>
      <c r="BD16" s="246" t="s">
        <v>81</v>
      </c>
    </row>
    <row r="17" spans="1:56" s="2" customFormat="1" ht="18" customHeight="1" hidden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18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246" t="s">
        <v>818</v>
      </c>
      <c r="BA17" s="246" t="s">
        <v>818</v>
      </c>
      <c r="BB17" s="246" t="s">
        <v>1</v>
      </c>
      <c r="BC17" s="246" t="s">
        <v>819</v>
      </c>
      <c r="BD17" s="246" t="s">
        <v>81</v>
      </c>
    </row>
    <row r="18" spans="1:56" s="2" customFormat="1" ht="6.95" customHeight="1" hidden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246" t="s">
        <v>820</v>
      </c>
      <c r="BA18" s="246" t="s">
        <v>820</v>
      </c>
      <c r="BB18" s="246" t="s">
        <v>1</v>
      </c>
      <c r="BC18" s="246" t="s">
        <v>821</v>
      </c>
      <c r="BD18" s="246" t="s">
        <v>81</v>
      </c>
    </row>
    <row r="19" spans="1:56" s="2" customFormat="1" ht="12" customHeight="1" hidden="1">
      <c r="A19" s="33"/>
      <c r="B19" s="38"/>
      <c r="C19" s="33"/>
      <c r="D19" s="118" t="s">
        <v>26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246" t="s">
        <v>822</v>
      </c>
      <c r="BA19" s="246" t="s">
        <v>822</v>
      </c>
      <c r="BB19" s="246" t="s">
        <v>1</v>
      </c>
      <c r="BC19" s="246" t="s">
        <v>221</v>
      </c>
      <c r="BD19" s="246" t="s">
        <v>81</v>
      </c>
    </row>
    <row r="20" spans="1:56" s="2" customFormat="1" ht="18" customHeight="1" hidden="1">
      <c r="A20" s="33"/>
      <c r="B20" s="38"/>
      <c r="C20" s="33"/>
      <c r="D20" s="33"/>
      <c r="E20" s="311" t="str">
        <f>'Rekapitulace stavby'!E14</f>
        <v>Vyplň údaj</v>
      </c>
      <c r="F20" s="312"/>
      <c r="G20" s="312"/>
      <c r="H20" s="312"/>
      <c r="I20" s="118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Z20" s="246" t="s">
        <v>823</v>
      </c>
      <c r="BA20" s="246" t="s">
        <v>823</v>
      </c>
      <c r="BB20" s="246" t="s">
        <v>1</v>
      </c>
      <c r="BC20" s="246" t="s">
        <v>821</v>
      </c>
      <c r="BD20" s="246" t="s">
        <v>81</v>
      </c>
    </row>
    <row r="21" spans="1:56" s="2" customFormat="1" ht="6.95" customHeight="1" hidden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Z21" s="246" t="s">
        <v>824</v>
      </c>
      <c r="BA21" s="246" t="s">
        <v>824</v>
      </c>
      <c r="BB21" s="246" t="s">
        <v>1</v>
      </c>
      <c r="BC21" s="246" t="s">
        <v>821</v>
      </c>
      <c r="BD21" s="246" t="s">
        <v>81</v>
      </c>
    </row>
    <row r="22" spans="1:56" s="2" customFormat="1" ht="12" customHeight="1" hidden="1">
      <c r="A22" s="33"/>
      <c r="B22" s="38"/>
      <c r="C22" s="33"/>
      <c r="D22" s="118" t="s">
        <v>28</v>
      </c>
      <c r="E22" s="33"/>
      <c r="F22" s="33"/>
      <c r="G22" s="33"/>
      <c r="H22" s="33"/>
      <c r="I22" s="118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Z22" s="246" t="s">
        <v>825</v>
      </c>
      <c r="BA22" s="246" t="s">
        <v>825</v>
      </c>
      <c r="BB22" s="246" t="s">
        <v>1</v>
      </c>
      <c r="BC22" s="246" t="s">
        <v>826</v>
      </c>
      <c r="BD22" s="246" t="s">
        <v>81</v>
      </c>
    </row>
    <row r="23" spans="1:56" s="2" customFormat="1" ht="18" customHeight="1" hidden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18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Z23" s="246" t="s">
        <v>827</v>
      </c>
      <c r="BA23" s="246" t="s">
        <v>827</v>
      </c>
      <c r="BB23" s="246" t="s">
        <v>1</v>
      </c>
      <c r="BC23" s="246" t="s">
        <v>828</v>
      </c>
      <c r="BD23" s="246" t="s">
        <v>81</v>
      </c>
    </row>
    <row r="24" spans="1:56" s="2" customFormat="1" ht="6.95" customHeight="1" hidden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Z24" s="246" t="s">
        <v>829</v>
      </c>
      <c r="BA24" s="246" t="s">
        <v>829</v>
      </c>
      <c r="BB24" s="246" t="s">
        <v>1</v>
      </c>
      <c r="BC24" s="246" t="s">
        <v>830</v>
      </c>
      <c r="BD24" s="246" t="s">
        <v>81</v>
      </c>
    </row>
    <row r="25" spans="1:56" s="2" customFormat="1" ht="12" customHeight="1" hidden="1">
      <c r="A25" s="33"/>
      <c r="B25" s="38"/>
      <c r="C25" s="33"/>
      <c r="D25" s="118" t="s">
        <v>30</v>
      </c>
      <c r="E25" s="33"/>
      <c r="F25" s="33"/>
      <c r="G25" s="33"/>
      <c r="H25" s="33"/>
      <c r="I25" s="118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Z25" s="246" t="s">
        <v>831</v>
      </c>
      <c r="BA25" s="246" t="s">
        <v>831</v>
      </c>
      <c r="BB25" s="246" t="s">
        <v>1</v>
      </c>
      <c r="BC25" s="246" t="s">
        <v>832</v>
      </c>
      <c r="BD25" s="246" t="s">
        <v>81</v>
      </c>
    </row>
    <row r="26" spans="1:56" s="2" customFormat="1" ht="18" customHeight="1" hidden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18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Z26" s="246" t="s">
        <v>833</v>
      </c>
      <c r="BA26" s="246" t="s">
        <v>833</v>
      </c>
      <c r="BB26" s="246" t="s">
        <v>1</v>
      </c>
      <c r="BC26" s="246" t="s">
        <v>834</v>
      </c>
      <c r="BD26" s="246" t="s">
        <v>81</v>
      </c>
    </row>
    <row r="27" spans="1:56" s="2" customFormat="1" ht="6.95" customHeight="1" hidden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Z27" s="246" t="s">
        <v>835</v>
      </c>
      <c r="BA27" s="246" t="s">
        <v>835</v>
      </c>
      <c r="BB27" s="246" t="s">
        <v>1</v>
      </c>
      <c r="BC27" s="246" t="s">
        <v>7</v>
      </c>
      <c r="BD27" s="246" t="s">
        <v>81</v>
      </c>
    </row>
    <row r="28" spans="1:56" s="2" customFormat="1" ht="12" customHeight="1" hidden="1">
      <c r="A28" s="33"/>
      <c r="B28" s="38"/>
      <c r="C28" s="33"/>
      <c r="D28" s="118" t="s">
        <v>31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Z28" s="246" t="s">
        <v>836</v>
      </c>
      <c r="BA28" s="246" t="s">
        <v>836</v>
      </c>
      <c r="BB28" s="246" t="s">
        <v>1</v>
      </c>
      <c r="BC28" s="246" t="s">
        <v>837</v>
      </c>
      <c r="BD28" s="246" t="s">
        <v>81</v>
      </c>
    </row>
    <row r="29" spans="1:56" s="8" customFormat="1" ht="23.25" customHeight="1" hidden="1">
      <c r="A29" s="120"/>
      <c r="B29" s="121"/>
      <c r="C29" s="120"/>
      <c r="D29" s="120"/>
      <c r="E29" s="313" t="s">
        <v>838</v>
      </c>
      <c r="F29" s="313"/>
      <c r="G29" s="313"/>
      <c r="H29" s="313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Z29" s="247" t="s">
        <v>839</v>
      </c>
      <c r="BA29" s="247" t="s">
        <v>839</v>
      </c>
      <c r="BB29" s="247" t="s">
        <v>1</v>
      </c>
      <c r="BC29" s="247" t="s">
        <v>840</v>
      </c>
      <c r="BD29" s="247" t="s">
        <v>81</v>
      </c>
    </row>
    <row r="30" spans="1:56" s="2" customFormat="1" ht="6.95" customHeight="1" hidden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Z30" s="246" t="s">
        <v>841</v>
      </c>
      <c r="BA30" s="246" t="s">
        <v>841</v>
      </c>
      <c r="BB30" s="246" t="s">
        <v>1</v>
      </c>
      <c r="BC30" s="246" t="s">
        <v>842</v>
      </c>
      <c r="BD30" s="246" t="s">
        <v>81</v>
      </c>
    </row>
    <row r="31" spans="1:56" s="2" customFormat="1" ht="6.95" customHeight="1" hidden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Z31" s="246" t="s">
        <v>843</v>
      </c>
      <c r="BA31" s="246" t="s">
        <v>843</v>
      </c>
      <c r="BB31" s="246" t="s">
        <v>1</v>
      </c>
      <c r="BC31" s="246" t="s">
        <v>844</v>
      </c>
      <c r="BD31" s="246" t="s">
        <v>81</v>
      </c>
    </row>
    <row r="32" spans="1:56" s="2" customFormat="1" ht="25.35" customHeight="1" hidden="1">
      <c r="A32" s="33"/>
      <c r="B32" s="38"/>
      <c r="C32" s="33"/>
      <c r="D32" s="124" t="s">
        <v>32</v>
      </c>
      <c r="E32" s="33"/>
      <c r="F32" s="33"/>
      <c r="G32" s="33"/>
      <c r="H32" s="33"/>
      <c r="I32" s="33"/>
      <c r="J32" s="125">
        <f>ROUND(J127,2)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Z32" s="246" t="s">
        <v>845</v>
      </c>
      <c r="BA32" s="246" t="s">
        <v>845</v>
      </c>
      <c r="BB32" s="246" t="s">
        <v>1</v>
      </c>
      <c r="BC32" s="246" t="s">
        <v>846</v>
      </c>
      <c r="BD32" s="246" t="s">
        <v>81</v>
      </c>
    </row>
    <row r="33" spans="1:56" s="2" customFormat="1" ht="6.95" customHeight="1" hidden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Z33" s="246" t="s">
        <v>847</v>
      </c>
      <c r="BA33" s="246" t="s">
        <v>847</v>
      </c>
      <c r="BB33" s="246" t="s">
        <v>1</v>
      </c>
      <c r="BC33" s="246" t="s">
        <v>237</v>
      </c>
      <c r="BD33" s="246" t="s">
        <v>81</v>
      </c>
    </row>
    <row r="34" spans="1:56" s="2" customFormat="1" ht="14.45" customHeight="1" hidden="1">
      <c r="A34" s="33"/>
      <c r="B34" s="38"/>
      <c r="C34" s="33"/>
      <c r="D34" s="33"/>
      <c r="E34" s="33"/>
      <c r="F34" s="126" t="s">
        <v>34</v>
      </c>
      <c r="G34" s="33"/>
      <c r="H34" s="33"/>
      <c r="I34" s="126" t="s">
        <v>33</v>
      </c>
      <c r="J34" s="126" t="s">
        <v>35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Z34" s="246" t="s">
        <v>848</v>
      </c>
      <c r="BA34" s="246" t="s">
        <v>848</v>
      </c>
      <c r="BB34" s="246" t="s">
        <v>1</v>
      </c>
      <c r="BC34" s="246" t="s">
        <v>849</v>
      </c>
      <c r="BD34" s="246" t="s">
        <v>81</v>
      </c>
    </row>
    <row r="35" spans="1:56" s="2" customFormat="1" ht="14.45" customHeight="1" hidden="1">
      <c r="A35" s="33"/>
      <c r="B35" s="38"/>
      <c r="C35" s="33"/>
      <c r="D35" s="127" t="s">
        <v>36</v>
      </c>
      <c r="E35" s="118" t="s">
        <v>37</v>
      </c>
      <c r="F35" s="128">
        <f>ROUND((SUM(BE127:BE385)),2)</f>
        <v>0</v>
      </c>
      <c r="G35" s="33"/>
      <c r="H35" s="33"/>
      <c r="I35" s="129">
        <v>0.21</v>
      </c>
      <c r="J35" s="128">
        <f>ROUND(((SUM(BE127:BE385))*I35),2)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Z35" s="246" t="s">
        <v>850</v>
      </c>
      <c r="BA35" s="246" t="s">
        <v>850</v>
      </c>
      <c r="BB35" s="246" t="s">
        <v>1</v>
      </c>
      <c r="BC35" s="246" t="s">
        <v>851</v>
      </c>
      <c r="BD35" s="246" t="s">
        <v>81</v>
      </c>
    </row>
    <row r="36" spans="1:56" s="2" customFormat="1" ht="14.45" customHeight="1" hidden="1">
      <c r="A36" s="33"/>
      <c r="B36" s="38"/>
      <c r="C36" s="33"/>
      <c r="D36" s="33"/>
      <c r="E36" s="118" t="s">
        <v>38</v>
      </c>
      <c r="F36" s="128">
        <f>ROUND((SUM(BF127:BF385)),2)</f>
        <v>0</v>
      </c>
      <c r="G36" s="33"/>
      <c r="H36" s="33"/>
      <c r="I36" s="129">
        <v>0.15</v>
      </c>
      <c r="J36" s="128">
        <f>ROUND(((SUM(BF127:BF385))*I36),2)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Z36" s="246" t="s">
        <v>852</v>
      </c>
      <c r="BA36" s="246" t="s">
        <v>852</v>
      </c>
      <c r="BB36" s="246" t="s">
        <v>1</v>
      </c>
      <c r="BC36" s="246" t="s">
        <v>853</v>
      </c>
      <c r="BD36" s="246" t="s">
        <v>81</v>
      </c>
    </row>
    <row r="37" spans="1:56" s="2" customFormat="1" ht="14.45" customHeight="1" hidden="1">
      <c r="A37" s="33"/>
      <c r="B37" s="38"/>
      <c r="C37" s="33"/>
      <c r="D37" s="33"/>
      <c r="E37" s="118" t="s">
        <v>39</v>
      </c>
      <c r="F37" s="128">
        <f>ROUND((SUM(BG127:BG385)),2)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Z37" s="246" t="s">
        <v>854</v>
      </c>
      <c r="BA37" s="246" t="s">
        <v>854</v>
      </c>
      <c r="BB37" s="246" t="s">
        <v>1</v>
      </c>
      <c r="BC37" s="246" t="s">
        <v>851</v>
      </c>
      <c r="BD37" s="246" t="s">
        <v>81</v>
      </c>
    </row>
    <row r="38" spans="1:56" s="2" customFormat="1" ht="14.45" customHeight="1" hidden="1">
      <c r="A38" s="33"/>
      <c r="B38" s="38"/>
      <c r="C38" s="33"/>
      <c r="D38" s="33"/>
      <c r="E38" s="118" t="s">
        <v>40</v>
      </c>
      <c r="F38" s="128">
        <f>ROUND((SUM(BH127:BH385)),2)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Z38" s="246" t="s">
        <v>855</v>
      </c>
      <c r="BA38" s="246" t="s">
        <v>855</v>
      </c>
      <c r="BB38" s="246" t="s">
        <v>1</v>
      </c>
      <c r="BC38" s="246" t="s">
        <v>856</v>
      </c>
      <c r="BD38" s="246" t="s">
        <v>81</v>
      </c>
    </row>
    <row r="39" spans="1:56" s="2" customFormat="1" ht="14.45" customHeight="1" hidden="1">
      <c r="A39" s="33"/>
      <c r="B39" s="38"/>
      <c r="C39" s="33"/>
      <c r="D39" s="33"/>
      <c r="E39" s="118" t="s">
        <v>41</v>
      </c>
      <c r="F39" s="128">
        <f>ROUND((SUM(BI127:BI385)),2)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Z39" s="246" t="s">
        <v>857</v>
      </c>
      <c r="BA39" s="246" t="s">
        <v>857</v>
      </c>
      <c r="BB39" s="246" t="s">
        <v>1</v>
      </c>
      <c r="BC39" s="246" t="s">
        <v>858</v>
      </c>
      <c r="BD39" s="246" t="s">
        <v>81</v>
      </c>
    </row>
    <row r="40" spans="1:56" s="2" customFormat="1" ht="6.9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Z40" s="246" t="s">
        <v>859</v>
      </c>
      <c r="BA40" s="246" t="s">
        <v>859</v>
      </c>
      <c r="BB40" s="246" t="s">
        <v>1</v>
      </c>
      <c r="BC40" s="246" t="s">
        <v>860</v>
      </c>
      <c r="BD40" s="246" t="s">
        <v>81</v>
      </c>
    </row>
    <row r="41" spans="1:56" s="2" customFormat="1" ht="25.35" customHeight="1" hidden="1">
      <c r="A41" s="33"/>
      <c r="B41" s="38"/>
      <c r="C41" s="130"/>
      <c r="D41" s="131" t="s">
        <v>42</v>
      </c>
      <c r="E41" s="132"/>
      <c r="F41" s="132"/>
      <c r="G41" s="133" t="s">
        <v>43</v>
      </c>
      <c r="H41" s="134" t="s">
        <v>44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Z41" s="246" t="s">
        <v>861</v>
      </c>
      <c r="BA41" s="246" t="s">
        <v>861</v>
      </c>
      <c r="BB41" s="246" t="s">
        <v>1</v>
      </c>
      <c r="BC41" s="246" t="s">
        <v>862</v>
      </c>
      <c r="BD41" s="246" t="s">
        <v>81</v>
      </c>
    </row>
    <row r="42" spans="1:56" s="2" customFormat="1" ht="14.45" customHeight="1" hidden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Z42" s="246" t="s">
        <v>863</v>
      </c>
      <c r="BA42" s="246" t="s">
        <v>863</v>
      </c>
      <c r="BB42" s="246" t="s">
        <v>1</v>
      </c>
      <c r="BC42" s="246" t="s">
        <v>864</v>
      </c>
      <c r="BD42" s="246" t="s">
        <v>81</v>
      </c>
    </row>
    <row r="43" spans="2:56" s="1" customFormat="1" ht="14.45" customHeight="1" hidden="1">
      <c r="B43" s="19"/>
      <c r="L43" s="19"/>
      <c r="AZ43" s="246" t="s">
        <v>865</v>
      </c>
      <c r="BA43" s="246" t="s">
        <v>865</v>
      </c>
      <c r="BB43" s="246" t="s">
        <v>1</v>
      </c>
      <c r="BC43" s="246" t="s">
        <v>866</v>
      </c>
      <c r="BD43" s="246" t="s">
        <v>81</v>
      </c>
    </row>
    <row r="44" spans="2:56" s="1" customFormat="1" ht="14.45" customHeight="1" hidden="1">
      <c r="B44" s="19"/>
      <c r="L44" s="19"/>
      <c r="AZ44" s="246" t="s">
        <v>867</v>
      </c>
      <c r="BA44" s="246" t="s">
        <v>867</v>
      </c>
      <c r="BB44" s="246" t="s">
        <v>1</v>
      </c>
      <c r="BC44" s="246" t="s">
        <v>694</v>
      </c>
      <c r="BD44" s="246" t="s">
        <v>81</v>
      </c>
    </row>
    <row r="45" spans="2:56" s="1" customFormat="1" ht="14.45" customHeight="1" hidden="1">
      <c r="B45" s="19"/>
      <c r="L45" s="19"/>
      <c r="AZ45" s="246" t="s">
        <v>868</v>
      </c>
      <c r="BA45" s="246" t="s">
        <v>868</v>
      </c>
      <c r="BB45" s="246" t="s">
        <v>1</v>
      </c>
      <c r="BC45" s="246" t="s">
        <v>694</v>
      </c>
      <c r="BD45" s="246" t="s">
        <v>81</v>
      </c>
    </row>
    <row r="46" spans="2:56" s="1" customFormat="1" ht="14.45" customHeight="1" hidden="1">
      <c r="B46" s="19"/>
      <c r="L46" s="19"/>
      <c r="AZ46" s="246" t="s">
        <v>869</v>
      </c>
      <c r="BA46" s="246" t="s">
        <v>869</v>
      </c>
      <c r="BB46" s="246" t="s">
        <v>1</v>
      </c>
      <c r="BC46" s="246" t="s">
        <v>870</v>
      </c>
      <c r="BD46" s="246" t="s">
        <v>81</v>
      </c>
    </row>
    <row r="47" spans="2:56" s="1" customFormat="1" ht="14.45" customHeight="1" hidden="1">
      <c r="B47" s="19"/>
      <c r="L47" s="19"/>
      <c r="AZ47" s="246" t="s">
        <v>871</v>
      </c>
      <c r="BA47" s="246" t="s">
        <v>871</v>
      </c>
      <c r="BB47" s="246" t="s">
        <v>1</v>
      </c>
      <c r="BC47" s="246" t="s">
        <v>872</v>
      </c>
      <c r="BD47" s="246" t="s">
        <v>81</v>
      </c>
    </row>
    <row r="48" spans="2:56" s="1" customFormat="1" ht="14.45" customHeight="1" hidden="1">
      <c r="B48" s="19"/>
      <c r="L48" s="19"/>
      <c r="AZ48" s="246" t="s">
        <v>873</v>
      </c>
      <c r="BA48" s="246" t="s">
        <v>873</v>
      </c>
      <c r="BB48" s="246" t="s">
        <v>1</v>
      </c>
      <c r="BC48" s="246" t="s">
        <v>874</v>
      </c>
      <c r="BD48" s="246" t="s">
        <v>81</v>
      </c>
    </row>
    <row r="49" spans="2:56" s="1" customFormat="1" ht="14.45" customHeight="1" hidden="1">
      <c r="B49" s="19"/>
      <c r="L49" s="19"/>
      <c r="AZ49" s="246" t="s">
        <v>875</v>
      </c>
      <c r="BA49" s="246" t="s">
        <v>875</v>
      </c>
      <c r="BB49" s="246" t="s">
        <v>1</v>
      </c>
      <c r="BC49" s="246" t="s">
        <v>876</v>
      </c>
      <c r="BD49" s="246" t="s">
        <v>81</v>
      </c>
    </row>
    <row r="50" spans="2:56" s="2" customFormat="1" ht="14.45" customHeight="1" hidden="1">
      <c r="B50" s="50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0"/>
      <c r="AZ50" s="246" t="s">
        <v>877</v>
      </c>
      <c r="BA50" s="246" t="s">
        <v>877</v>
      </c>
      <c r="BB50" s="246" t="s">
        <v>1</v>
      </c>
      <c r="BC50" s="246" t="s">
        <v>876</v>
      </c>
      <c r="BD50" s="246" t="s">
        <v>81</v>
      </c>
    </row>
    <row r="51" spans="2:56" ht="11.25" hidden="1">
      <c r="B51" s="19"/>
      <c r="L51" s="19"/>
      <c r="AZ51" s="246" t="s">
        <v>878</v>
      </c>
      <c r="BA51" s="246" t="s">
        <v>878</v>
      </c>
      <c r="BB51" s="246" t="s">
        <v>1</v>
      </c>
      <c r="BC51" s="246" t="s">
        <v>879</v>
      </c>
      <c r="BD51" s="246" t="s">
        <v>81</v>
      </c>
    </row>
    <row r="52" spans="2:56" ht="11.25" hidden="1">
      <c r="B52" s="19"/>
      <c r="L52" s="19"/>
      <c r="AZ52" s="246" t="s">
        <v>880</v>
      </c>
      <c r="BA52" s="246" t="s">
        <v>880</v>
      </c>
      <c r="BB52" s="246" t="s">
        <v>1</v>
      </c>
      <c r="BC52" s="246" t="s">
        <v>881</v>
      </c>
      <c r="BD52" s="246" t="s">
        <v>81</v>
      </c>
    </row>
    <row r="53" spans="2:56" ht="11.25" hidden="1">
      <c r="B53" s="19"/>
      <c r="L53" s="19"/>
      <c r="AZ53" s="246" t="s">
        <v>882</v>
      </c>
      <c r="BA53" s="246" t="s">
        <v>882</v>
      </c>
      <c r="BB53" s="246" t="s">
        <v>1</v>
      </c>
      <c r="BC53" s="246" t="s">
        <v>883</v>
      </c>
      <c r="BD53" s="246" t="s">
        <v>81</v>
      </c>
    </row>
    <row r="54" spans="2:56" ht="11.25" hidden="1">
      <c r="B54" s="19"/>
      <c r="L54" s="19"/>
      <c r="AZ54" s="246" t="s">
        <v>884</v>
      </c>
      <c r="BA54" s="246" t="s">
        <v>884</v>
      </c>
      <c r="BB54" s="246" t="s">
        <v>1</v>
      </c>
      <c r="BC54" s="246" t="s">
        <v>221</v>
      </c>
      <c r="BD54" s="246" t="s">
        <v>81</v>
      </c>
    </row>
    <row r="55" spans="2:56" ht="11.25" hidden="1">
      <c r="B55" s="19"/>
      <c r="L55" s="19"/>
      <c r="AZ55" s="246" t="s">
        <v>885</v>
      </c>
      <c r="BA55" s="246" t="s">
        <v>885</v>
      </c>
      <c r="BB55" s="246" t="s">
        <v>1</v>
      </c>
      <c r="BC55" s="246" t="s">
        <v>221</v>
      </c>
      <c r="BD55" s="246" t="s">
        <v>81</v>
      </c>
    </row>
    <row r="56" spans="2:56" ht="11.25" hidden="1">
      <c r="B56" s="19"/>
      <c r="L56" s="19"/>
      <c r="AZ56" s="246" t="s">
        <v>886</v>
      </c>
      <c r="BA56" s="246" t="s">
        <v>886</v>
      </c>
      <c r="BB56" s="246" t="s">
        <v>1</v>
      </c>
      <c r="BC56" s="246" t="s">
        <v>887</v>
      </c>
      <c r="BD56" s="246" t="s">
        <v>81</v>
      </c>
    </row>
    <row r="57" spans="2:56" ht="11.25" hidden="1">
      <c r="B57" s="19"/>
      <c r="L57" s="19"/>
      <c r="AZ57" s="246" t="s">
        <v>888</v>
      </c>
      <c r="BA57" s="246" t="s">
        <v>888</v>
      </c>
      <c r="BB57" s="246" t="s">
        <v>1</v>
      </c>
      <c r="BC57" s="246" t="s">
        <v>889</v>
      </c>
      <c r="BD57" s="246" t="s">
        <v>81</v>
      </c>
    </row>
    <row r="58" spans="2:56" ht="11.25" hidden="1">
      <c r="B58" s="19"/>
      <c r="L58" s="19"/>
      <c r="AZ58" s="246" t="s">
        <v>890</v>
      </c>
      <c r="BA58" s="246" t="s">
        <v>890</v>
      </c>
      <c r="BB58" s="246" t="s">
        <v>1</v>
      </c>
      <c r="BC58" s="246" t="s">
        <v>891</v>
      </c>
      <c r="BD58" s="246" t="s">
        <v>81</v>
      </c>
    </row>
    <row r="59" spans="2:56" ht="11.25" hidden="1">
      <c r="B59" s="19"/>
      <c r="L59" s="19"/>
      <c r="AZ59" s="246" t="s">
        <v>892</v>
      </c>
      <c r="BA59" s="246" t="s">
        <v>892</v>
      </c>
      <c r="BB59" s="246" t="s">
        <v>1</v>
      </c>
      <c r="BC59" s="246" t="s">
        <v>891</v>
      </c>
      <c r="BD59" s="246" t="s">
        <v>81</v>
      </c>
    </row>
    <row r="60" spans="2:56" ht="11.25" hidden="1">
      <c r="B60" s="19"/>
      <c r="L60" s="19"/>
      <c r="AZ60" s="246" t="s">
        <v>893</v>
      </c>
      <c r="BA60" s="246" t="s">
        <v>893</v>
      </c>
      <c r="BB60" s="246" t="s">
        <v>1</v>
      </c>
      <c r="BC60" s="246" t="s">
        <v>694</v>
      </c>
      <c r="BD60" s="246" t="s">
        <v>81</v>
      </c>
    </row>
    <row r="61" spans="1:56" s="2" customFormat="1" ht="12.75" hidden="1">
      <c r="A61" s="33"/>
      <c r="B61" s="38"/>
      <c r="C61" s="33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Z61" s="246" t="s">
        <v>894</v>
      </c>
      <c r="BA61" s="246" t="s">
        <v>894</v>
      </c>
      <c r="BB61" s="246" t="s">
        <v>1</v>
      </c>
      <c r="BC61" s="246" t="s">
        <v>895</v>
      </c>
      <c r="BD61" s="246" t="s">
        <v>81</v>
      </c>
    </row>
    <row r="62" spans="2:56" ht="11.25" hidden="1">
      <c r="B62" s="19"/>
      <c r="L62" s="19"/>
      <c r="AZ62" s="246" t="s">
        <v>896</v>
      </c>
      <c r="BA62" s="246" t="s">
        <v>896</v>
      </c>
      <c r="BB62" s="246" t="s">
        <v>1</v>
      </c>
      <c r="BC62" s="246" t="s">
        <v>897</v>
      </c>
      <c r="BD62" s="246" t="s">
        <v>81</v>
      </c>
    </row>
    <row r="63" spans="2:56" ht="11.25" hidden="1">
      <c r="B63" s="19"/>
      <c r="L63" s="19"/>
      <c r="AZ63" s="246" t="s">
        <v>898</v>
      </c>
      <c r="BA63" s="246" t="s">
        <v>898</v>
      </c>
      <c r="BB63" s="246" t="s">
        <v>1</v>
      </c>
      <c r="BC63" s="246" t="s">
        <v>853</v>
      </c>
      <c r="BD63" s="246" t="s">
        <v>81</v>
      </c>
    </row>
    <row r="64" spans="2:56" ht="11.25" hidden="1">
      <c r="B64" s="19"/>
      <c r="L64" s="19"/>
      <c r="AZ64" s="246" t="s">
        <v>899</v>
      </c>
      <c r="BA64" s="246" t="s">
        <v>899</v>
      </c>
      <c r="BB64" s="246" t="s">
        <v>1</v>
      </c>
      <c r="BC64" s="246" t="s">
        <v>221</v>
      </c>
      <c r="BD64" s="246" t="s">
        <v>81</v>
      </c>
    </row>
    <row r="65" spans="1:56" s="2" customFormat="1" ht="12.75" hidden="1">
      <c r="A65" s="33"/>
      <c r="B65" s="38"/>
      <c r="C65" s="33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Z65" s="246" t="s">
        <v>900</v>
      </c>
      <c r="BA65" s="246" t="s">
        <v>900</v>
      </c>
      <c r="BB65" s="246" t="s">
        <v>1</v>
      </c>
      <c r="BC65" s="246" t="s">
        <v>821</v>
      </c>
      <c r="BD65" s="246" t="s">
        <v>81</v>
      </c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3"/>
      <c r="B76" s="38"/>
      <c r="C76" s="33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1.25" hidden="1"/>
    <row r="79" ht="11.25" hidden="1"/>
    <row r="80" ht="11.25" hidden="1"/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LABSKÁ STEZKA (Cyklotrasa č. 2) v úseku STANOVICE - ŽIREČ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14" t="s">
        <v>626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67" t="str">
        <f>E11</f>
        <v>SO 201 -  Lávka přes Labe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 xml:space="preserve"> </v>
      </c>
      <c r="G91" s="35"/>
      <c r="H91" s="35"/>
      <c r="I91" s="28" t="s">
        <v>21</v>
      </c>
      <c r="J91" s="65" t="str">
        <f>IF(J14="","",J14)</f>
        <v>3. 12. 2021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28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124</v>
      </c>
      <c r="D96" s="149"/>
      <c r="E96" s="149"/>
      <c r="F96" s="149"/>
      <c r="G96" s="149"/>
      <c r="H96" s="149"/>
      <c r="I96" s="149"/>
      <c r="J96" s="150" t="s">
        <v>125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126</v>
      </c>
      <c r="D98" s="35"/>
      <c r="E98" s="35"/>
      <c r="F98" s="35"/>
      <c r="G98" s="35"/>
      <c r="H98" s="35"/>
      <c r="I98" s="35"/>
      <c r="J98" s="83">
        <f>J127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127</v>
      </c>
    </row>
    <row r="99" spans="2:12" s="9" customFormat="1" ht="24.95" customHeight="1">
      <c r="B99" s="152"/>
      <c r="C99" s="153"/>
      <c r="D99" s="154" t="s">
        <v>529</v>
      </c>
      <c r="E99" s="155"/>
      <c r="F99" s="155"/>
      <c r="G99" s="155"/>
      <c r="H99" s="155"/>
      <c r="I99" s="155"/>
      <c r="J99" s="156">
        <f>J128</f>
        <v>0</v>
      </c>
      <c r="K99" s="153"/>
      <c r="L99" s="157"/>
    </row>
    <row r="100" spans="2:12" s="9" customFormat="1" ht="24.95" customHeight="1">
      <c r="B100" s="152"/>
      <c r="C100" s="153"/>
      <c r="D100" s="154" t="s">
        <v>901</v>
      </c>
      <c r="E100" s="155"/>
      <c r="F100" s="155"/>
      <c r="G100" s="155"/>
      <c r="H100" s="155"/>
      <c r="I100" s="155"/>
      <c r="J100" s="156">
        <f>J156</f>
        <v>0</v>
      </c>
      <c r="K100" s="153"/>
      <c r="L100" s="157"/>
    </row>
    <row r="101" spans="2:12" s="9" customFormat="1" ht="24.95" customHeight="1">
      <c r="B101" s="152"/>
      <c r="C101" s="153"/>
      <c r="D101" s="154" t="s">
        <v>902</v>
      </c>
      <c r="E101" s="155"/>
      <c r="F101" s="155"/>
      <c r="G101" s="155"/>
      <c r="H101" s="155"/>
      <c r="I101" s="155"/>
      <c r="J101" s="156">
        <f>J232</f>
        <v>0</v>
      </c>
      <c r="K101" s="153"/>
      <c r="L101" s="157"/>
    </row>
    <row r="102" spans="2:12" s="9" customFormat="1" ht="24.95" customHeight="1">
      <c r="B102" s="152"/>
      <c r="C102" s="153"/>
      <c r="D102" s="154" t="s">
        <v>903</v>
      </c>
      <c r="E102" s="155"/>
      <c r="F102" s="155"/>
      <c r="G102" s="155"/>
      <c r="H102" s="155"/>
      <c r="I102" s="155"/>
      <c r="J102" s="156">
        <f>J269</f>
        <v>0</v>
      </c>
      <c r="K102" s="153"/>
      <c r="L102" s="157"/>
    </row>
    <row r="103" spans="2:12" s="9" customFormat="1" ht="24.95" customHeight="1">
      <c r="B103" s="152"/>
      <c r="C103" s="153"/>
      <c r="D103" s="154" t="s">
        <v>904</v>
      </c>
      <c r="E103" s="155"/>
      <c r="F103" s="155"/>
      <c r="G103" s="155"/>
      <c r="H103" s="155"/>
      <c r="I103" s="155"/>
      <c r="J103" s="156">
        <f>J279</f>
        <v>0</v>
      </c>
      <c r="K103" s="153"/>
      <c r="L103" s="157"/>
    </row>
    <row r="104" spans="2:12" s="9" customFormat="1" ht="24.95" customHeight="1">
      <c r="B104" s="152"/>
      <c r="C104" s="153"/>
      <c r="D104" s="154" t="s">
        <v>905</v>
      </c>
      <c r="E104" s="155"/>
      <c r="F104" s="155"/>
      <c r="G104" s="155"/>
      <c r="H104" s="155"/>
      <c r="I104" s="155"/>
      <c r="J104" s="156">
        <f>J328</f>
        <v>0</v>
      </c>
      <c r="K104" s="153"/>
      <c r="L104" s="157"/>
    </row>
    <row r="105" spans="2:12" s="9" customFormat="1" ht="24.95" customHeight="1">
      <c r="B105" s="152"/>
      <c r="C105" s="153"/>
      <c r="D105" s="154" t="s">
        <v>906</v>
      </c>
      <c r="E105" s="155"/>
      <c r="F105" s="155"/>
      <c r="G105" s="155"/>
      <c r="H105" s="155"/>
      <c r="I105" s="155"/>
      <c r="J105" s="156">
        <f>J366</f>
        <v>0</v>
      </c>
      <c r="K105" s="153"/>
      <c r="L105" s="157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134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15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314" t="str">
        <f>E7</f>
        <v>LABSKÁ STEZKA (Cyklotrasa č. 2) v úseku STANOVICE - ŽIREČ</v>
      </c>
      <c r="F115" s="315"/>
      <c r="G115" s="315"/>
      <c r="H115" s="31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2:12" s="1" customFormat="1" ht="12" customHeight="1">
      <c r="B116" s="20"/>
      <c r="C116" s="28" t="s">
        <v>118</v>
      </c>
      <c r="D116" s="21"/>
      <c r="E116" s="21"/>
      <c r="F116" s="21"/>
      <c r="G116" s="21"/>
      <c r="H116" s="21"/>
      <c r="I116" s="21"/>
      <c r="J116" s="21"/>
      <c r="K116" s="21"/>
      <c r="L116" s="19"/>
    </row>
    <row r="117" spans="1:31" s="2" customFormat="1" ht="16.5" customHeight="1">
      <c r="A117" s="33"/>
      <c r="B117" s="34"/>
      <c r="C117" s="35"/>
      <c r="D117" s="35"/>
      <c r="E117" s="314" t="s">
        <v>626</v>
      </c>
      <c r="F117" s="316"/>
      <c r="G117" s="316"/>
      <c r="H117" s="316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120</v>
      </c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5"/>
      <c r="D119" s="35"/>
      <c r="E119" s="267" t="str">
        <f>E11</f>
        <v>SO 201 -  Lávka přes Labe</v>
      </c>
      <c r="F119" s="316"/>
      <c r="G119" s="316"/>
      <c r="H119" s="316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19</v>
      </c>
      <c r="D121" s="35"/>
      <c r="E121" s="35"/>
      <c r="F121" s="26" t="str">
        <f>F14</f>
        <v xml:space="preserve"> </v>
      </c>
      <c r="G121" s="35"/>
      <c r="H121" s="35"/>
      <c r="I121" s="28" t="s">
        <v>21</v>
      </c>
      <c r="J121" s="65" t="str">
        <f>IF(J14="","",J14)</f>
        <v>3. 12. 2021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23</v>
      </c>
      <c r="D123" s="35"/>
      <c r="E123" s="35"/>
      <c r="F123" s="26" t="str">
        <f>E17</f>
        <v xml:space="preserve"> </v>
      </c>
      <c r="G123" s="35"/>
      <c r="H123" s="35"/>
      <c r="I123" s="28" t="s">
        <v>28</v>
      </c>
      <c r="J123" s="31" t="str">
        <f>E23</f>
        <v xml:space="preserve"> 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26</v>
      </c>
      <c r="D124" s="35"/>
      <c r="E124" s="35"/>
      <c r="F124" s="26" t="str">
        <f>IF(E20="","",E20)</f>
        <v>Vyplň údaj</v>
      </c>
      <c r="G124" s="35"/>
      <c r="H124" s="35"/>
      <c r="I124" s="28" t="s">
        <v>30</v>
      </c>
      <c r="J124" s="31" t="str">
        <f>E26</f>
        <v xml:space="preserve"> 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63"/>
      <c r="B126" s="164"/>
      <c r="C126" s="165" t="s">
        <v>135</v>
      </c>
      <c r="D126" s="166" t="s">
        <v>57</v>
      </c>
      <c r="E126" s="166" t="s">
        <v>53</v>
      </c>
      <c r="F126" s="166" t="s">
        <v>54</v>
      </c>
      <c r="G126" s="166" t="s">
        <v>136</v>
      </c>
      <c r="H126" s="166" t="s">
        <v>137</v>
      </c>
      <c r="I126" s="166" t="s">
        <v>138</v>
      </c>
      <c r="J126" s="167" t="s">
        <v>125</v>
      </c>
      <c r="K126" s="168" t="s">
        <v>139</v>
      </c>
      <c r="L126" s="169"/>
      <c r="M126" s="74" t="s">
        <v>1</v>
      </c>
      <c r="N126" s="75" t="s">
        <v>36</v>
      </c>
      <c r="O126" s="75" t="s">
        <v>140</v>
      </c>
      <c r="P126" s="75" t="s">
        <v>141</v>
      </c>
      <c r="Q126" s="75" t="s">
        <v>142</v>
      </c>
      <c r="R126" s="75" t="s">
        <v>143</v>
      </c>
      <c r="S126" s="75" t="s">
        <v>144</v>
      </c>
      <c r="T126" s="76" t="s">
        <v>145</v>
      </c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</row>
    <row r="127" spans="1:63" s="2" customFormat="1" ht="22.9" customHeight="1">
      <c r="A127" s="33"/>
      <c r="B127" s="34"/>
      <c r="C127" s="81" t="s">
        <v>146</v>
      </c>
      <c r="D127" s="35"/>
      <c r="E127" s="35"/>
      <c r="F127" s="35"/>
      <c r="G127" s="35"/>
      <c r="H127" s="35"/>
      <c r="I127" s="35"/>
      <c r="J127" s="170">
        <f>BK127</f>
        <v>0</v>
      </c>
      <c r="K127" s="35"/>
      <c r="L127" s="38"/>
      <c r="M127" s="77"/>
      <c r="N127" s="171"/>
      <c r="O127" s="78"/>
      <c r="P127" s="172">
        <f>P128+P156+P232+P269+P279+P328+P366</f>
        <v>0</v>
      </c>
      <c r="Q127" s="78"/>
      <c r="R127" s="172">
        <f>R128+R156+R232+R269+R279+R328+R366</f>
        <v>0</v>
      </c>
      <c r="S127" s="78"/>
      <c r="T127" s="173">
        <f>T128+T156+T232+T269+T279+T328+T366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71</v>
      </c>
      <c r="AU127" s="16" t="s">
        <v>127</v>
      </c>
      <c r="BK127" s="174">
        <f>BK128+BK156+BK232+BK269+BK279+BK328+BK366</f>
        <v>0</v>
      </c>
    </row>
    <row r="128" spans="2:63" s="12" customFormat="1" ht="25.9" customHeight="1">
      <c r="B128" s="175"/>
      <c r="C128" s="176"/>
      <c r="D128" s="177" t="s">
        <v>71</v>
      </c>
      <c r="E128" s="178" t="s">
        <v>72</v>
      </c>
      <c r="F128" s="178" t="s">
        <v>530</v>
      </c>
      <c r="G128" s="176"/>
      <c r="H128" s="176"/>
      <c r="I128" s="179"/>
      <c r="J128" s="180">
        <f>BK128</f>
        <v>0</v>
      </c>
      <c r="K128" s="176"/>
      <c r="L128" s="181"/>
      <c r="M128" s="182"/>
      <c r="N128" s="183"/>
      <c r="O128" s="183"/>
      <c r="P128" s="184">
        <f>SUM(P129:P155)</f>
        <v>0</v>
      </c>
      <c r="Q128" s="183"/>
      <c r="R128" s="184">
        <f>SUM(R129:R155)</f>
        <v>0</v>
      </c>
      <c r="S128" s="183"/>
      <c r="T128" s="185">
        <f>SUM(T129:T155)</f>
        <v>0</v>
      </c>
      <c r="AR128" s="186" t="s">
        <v>79</v>
      </c>
      <c r="AT128" s="187" t="s">
        <v>71</v>
      </c>
      <c r="AU128" s="187" t="s">
        <v>72</v>
      </c>
      <c r="AY128" s="186" t="s">
        <v>149</v>
      </c>
      <c r="BK128" s="188">
        <f>SUM(BK129:BK155)</f>
        <v>0</v>
      </c>
    </row>
    <row r="129" spans="1:65" s="2" customFormat="1" ht="16.5" customHeight="1">
      <c r="A129" s="33"/>
      <c r="B129" s="34"/>
      <c r="C129" s="191" t="s">
        <v>79</v>
      </c>
      <c r="D129" s="191" t="s">
        <v>151</v>
      </c>
      <c r="E129" s="192" t="s">
        <v>907</v>
      </c>
      <c r="F129" s="193" t="s">
        <v>908</v>
      </c>
      <c r="G129" s="194" t="s">
        <v>909</v>
      </c>
      <c r="H129" s="195">
        <v>123.5</v>
      </c>
      <c r="I129" s="196"/>
      <c r="J129" s="197">
        <f>ROUND(I129*H129,2)</f>
        <v>0</v>
      </c>
      <c r="K129" s="198"/>
      <c r="L129" s="38"/>
      <c r="M129" s="199" t="s">
        <v>1</v>
      </c>
      <c r="N129" s="200" t="s">
        <v>37</v>
      </c>
      <c r="O129" s="7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155</v>
      </c>
      <c r="AT129" s="203" t="s">
        <v>151</v>
      </c>
      <c r="AU129" s="203" t="s">
        <v>79</v>
      </c>
      <c r="AY129" s="16" t="s">
        <v>149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79</v>
      </c>
      <c r="BK129" s="204">
        <f>ROUND(I129*H129,2)</f>
        <v>0</v>
      </c>
      <c r="BL129" s="16" t="s">
        <v>155</v>
      </c>
      <c r="BM129" s="203" t="s">
        <v>910</v>
      </c>
    </row>
    <row r="130" spans="2:51" s="14" customFormat="1" ht="22.5">
      <c r="B130" s="236"/>
      <c r="C130" s="237"/>
      <c r="D130" s="207" t="s">
        <v>157</v>
      </c>
      <c r="E130" s="238" t="s">
        <v>1</v>
      </c>
      <c r="F130" s="239" t="s">
        <v>911</v>
      </c>
      <c r="G130" s="237"/>
      <c r="H130" s="238" t="s">
        <v>1</v>
      </c>
      <c r="I130" s="240"/>
      <c r="J130" s="237"/>
      <c r="K130" s="237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157</v>
      </c>
      <c r="AU130" s="245" t="s">
        <v>79</v>
      </c>
      <c r="AV130" s="14" t="s">
        <v>79</v>
      </c>
      <c r="AW130" s="14" t="s">
        <v>29</v>
      </c>
      <c r="AX130" s="14" t="s">
        <v>72</v>
      </c>
      <c r="AY130" s="245" t="s">
        <v>149</v>
      </c>
    </row>
    <row r="131" spans="2:51" s="13" customFormat="1" ht="11.25">
      <c r="B131" s="205"/>
      <c r="C131" s="206"/>
      <c r="D131" s="207" t="s">
        <v>157</v>
      </c>
      <c r="E131" s="208" t="s">
        <v>912</v>
      </c>
      <c r="F131" s="209" t="s">
        <v>913</v>
      </c>
      <c r="G131" s="206"/>
      <c r="H131" s="210">
        <v>199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157</v>
      </c>
      <c r="AU131" s="216" t="s">
        <v>79</v>
      </c>
      <c r="AV131" s="13" t="s">
        <v>81</v>
      </c>
      <c r="AW131" s="13" t="s">
        <v>29</v>
      </c>
      <c r="AX131" s="13" t="s">
        <v>72</v>
      </c>
      <c r="AY131" s="216" t="s">
        <v>149</v>
      </c>
    </row>
    <row r="132" spans="2:51" s="13" customFormat="1" ht="11.25">
      <c r="B132" s="205"/>
      <c r="C132" s="206"/>
      <c r="D132" s="207" t="s">
        <v>157</v>
      </c>
      <c r="E132" s="208" t="s">
        <v>801</v>
      </c>
      <c r="F132" s="209" t="s">
        <v>914</v>
      </c>
      <c r="G132" s="206"/>
      <c r="H132" s="210">
        <v>-75.5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157</v>
      </c>
      <c r="AU132" s="216" t="s">
        <v>79</v>
      </c>
      <c r="AV132" s="13" t="s">
        <v>81</v>
      </c>
      <c r="AW132" s="13" t="s">
        <v>29</v>
      </c>
      <c r="AX132" s="13" t="s">
        <v>72</v>
      </c>
      <c r="AY132" s="216" t="s">
        <v>149</v>
      </c>
    </row>
    <row r="133" spans="2:51" s="13" customFormat="1" ht="11.25">
      <c r="B133" s="205"/>
      <c r="C133" s="206"/>
      <c r="D133" s="207" t="s">
        <v>157</v>
      </c>
      <c r="E133" s="208" t="s">
        <v>915</v>
      </c>
      <c r="F133" s="209" t="s">
        <v>916</v>
      </c>
      <c r="G133" s="206"/>
      <c r="H133" s="210">
        <v>123.5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157</v>
      </c>
      <c r="AU133" s="216" t="s">
        <v>79</v>
      </c>
      <c r="AV133" s="13" t="s">
        <v>81</v>
      </c>
      <c r="AW133" s="13" t="s">
        <v>29</v>
      </c>
      <c r="AX133" s="13" t="s">
        <v>79</v>
      </c>
      <c r="AY133" s="216" t="s">
        <v>149</v>
      </c>
    </row>
    <row r="134" spans="1:65" s="2" customFormat="1" ht="24.2" customHeight="1">
      <c r="A134" s="33"/>
      <c r="B134" s="34"/>
      <c r="C134" s="191" t="s">
        <v>81</v>
      </c>
      <c r="D134" s="191" t="s">
        <v>151</v>
      </c>
      <c r="E134" s="192" t="s">
        <v>917</v>
      </c>
      <c r="F134" s="193" t="s">
        <v>918</v>
      </c>
      <c r="G134" s="194" t="s">
        <v>533</v>
      </c>
      <c r="H134" s="195">
        <v>1</v>
      </c>
      <c r="I134" s="196"/>
      <c r="J134" s="197">
        <f>ROUND(I134*H134,2)</f>
        <v>0</v>
      </c>
      <c r="K134" s="198"/>
      <c r="L134" s="38"/>
      <c r="M134" s="199" t="s">
        <v>1</v>
      </c>
      <c r="N134" s="200" t="s">
        <v>37</v>
      </c>
      <c r="O134" s="7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3" t="s">
        <v>155</v>
      </c>
      <c r="AT134" s="203" t="s">
        <v>151</v>
      </c>
      <c r="AU134" s="203" t="s">
        <v>79</v>
      </c>
      <c r="AY134" s="16" t="s">
        <v>149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79</v>
      </c>
      <c r="BK134" s="204">
        <f>ROUND(I134*H134,2)</f>
        <v>0</v>
      </c>
      <c r="BL134" s="16" t="s">
        <v>155</v>
      </c>
      <c r="BM134" s="203" t="s">
        <v>919</v>
      </c>
    </row>
    <row r="135" spans="2:51" s="14" customFormat="1" ht="22.5">
      <c r="B135" s="236"/>
      <c r="C135" s="237"/>
      <c r="D135" s="207" t="s">
        <v>157</v>
      </c>
      <c r="E135" s="238" t="s">
        <v>1</v>
      </c>
      <c r="F135" s="239" t="s">
        <v>920</v>
      </c>
      <c r="G135" s="237"/>
      <c r="H135" s="238" t="s">
        <v>1</v>
      </c>
      <c r="I135" s="240"/>
      <c r="J135" s="237"/>
      <c r="K135" s="237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157</v>
      </c>
      <c r="AU135" s="245" t="s">
        <v>79</v>
      </c>
      <c r="AV135" s="14" t="s">
        <v>79</v>
      </c>
      <c r="AW135" s="14" t="s">
        <v>29</v>
      </c>
      <c r="AX135" s="14" t="s">
        <v>72</v>
      </c>
      <c r="AY135" s="245" t="s">
        <v>149</v>
      </c>
    </row>
    <row r="136" spans="2:51" s="14" customFormat="1" ht="22.5">
      <c r="B136" s="236"/>
      <c r="C136" s="237"/>
      <c r="D136" s="207" t="s">
        <v>157</v>
      </c>
      <c r="E136" s="238" t="s">
        <v>1</v>
      </c>
      <c r="F136" s="239" t="s">
        <v>921</v>
      </c>
      <c r="G136" s="237"/>
      <c r="H136" s="238" t="s">
        <v>1</v>
      </c>
      <c r="I136" s="240"/>
      <c r="J136" s="237"/>
      <c r="K136" s="237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157</v>
      </c>
      <c r="AU136" s="245" t="s">
        <v>79</v>
      </c>
      <c r="AV136" s="14" t="s">
        <v>79</v>
      </c>
      <c r="AW136" s="14" t="s">
        <v>29</v>
      </c>
      <c r="AX136" s="14" t="s">
        <v>72</v>
      </c>
      <c r="AY136" s="245" t="s">
        <v>149</v>
      </c>
    </row>
    <row r="137" spans="2:51" s="13" customFormat="1" ht="11.25">
      <c r="B137" s="205"/>
      <c r="C137" s="206"/>
      <c r="D137" s="207" t="s">
        <v>157</v>
      </c>
      <c r="E137" s="208" t="s">
        <v>922</v>
      </c>
      <c r="F137" s="209" t="s">
        <v>79</v>
      </c>
      <c r="G137" s="206"/>
      <c r="H137" s="210">
        <v>1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157</v>
      </c>
      <c r="AU137" s="216" t="s">
        <v>79</v>
      </c>
      <c r="AV137" s="13" t="s">
        <v>81</v>
      </c>
      <c r="AW137" s="13" t="s">
        <v>29</v>
      </c>
      <c r="AX137" s="13" t="s">
        <v>79</v>
      </c>
      <c r="AY137" s="216" t="s">
        <v>149</v>
      </c>
    </row>
    <row r="138" spans="1:65" s="2" customFormat="1" ht="24.2" customHeight="1">
      <c r="A138" s="33"/>
      <c r="B138" s="34"/>
      <c r="C138" s="191" t="s">
        <v>162</v>
      </c>
      <c r="D138" s="191" t="s">
        <v>151</v>
      </c>
      <c r="E138" s="192" t="s">
        <v>923</v>
      </c>
      <c r="F138" s="193" t="s">
        <v>924</v>
      </c>
      <c r="G138" s="194" t="s">
        <v>533</v>
      </c>
      <c r="H138" s="195">
        <v>1</v>
      </c>
      <c r="I138" s="196"/>
      <c r="J138" s="197">
        <f>ROUND(I138*H138,2)</f>
        <v>0</v>
      </c>
      <c r="K138" s="198"/>
      <c r="L138" s="38"/>
      <c r="M138" s="199" t="s">
        <v>1</v>
      </c>
      <c r="N138" s="200" t="s">
        <v>37</v>
      </c>
      <c r="O138" s="70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155</v>
      </c>
      <c r="AT138" s="203" t="s">
        <v>151</v>
      </c>
      <c r="AU138" s="203" t="s">
        <v>79</v>
      </c>
      <c r="AY138" s="16" t="s">
        <v>149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79</v>
      </c>
      <c r="BK138" s="204">
        <f>ROUND(I138*H138,2)</f>
        <v>0</v>
      </c>
      <c r="BL138" s="16" t="s">
        <v>155</v>
      </c>
      <c r="BM138" s="203" t="s">
        <v>925</v>
      </c>
    </row>
    <row r="139" spans="2:51" s="14" customFormat="1" ht="33.75">
      <c r="B139" s="236"/>
      <c r="C139" s="237"/>
      <c r="D139" s="207" t="s">
        <v>157</v>
      </c>
      <c r="E139" s="238" t="s">
        <v>1</v>
      </c>
      <c r="F139" s="239" t="s">
        <v>926</v>
      </c>
      <c r="G139" s="237"/>
      <c r="H139" s="238" t="s">
        <v>1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157</v>
      </c>
      <c r="AU139" s="245" t="s">
        <v>79</v>
      </c>
      <c r="AV139" s="14" t="s">
        <v>79</v>
      </c>
      <c r="AW139" s="14" t="s">
        <v>29</v>
      </c>
      <c r="AX139" s="14" t="s">
        <v>72</v>
      </c>
      <c r="AY139" s="245" t="s">
        <v>149</v>
      </c>
    </row>
    <row r="140" spans="2:51" s="14" customFormat="1" ht="33.75">
      <c r="B140" s="236"/>
      <c r="C140" s="237"/>
      <c r="D140" s="207" t="s">
        <v>157</v>
      </c>
      <c r="E140" s="238" t="s">
        <v>1</v>
      </c>
      <c r="F140" s="239" t="s">
        <v>927</v>
      </c>
      <c r="G140" s="237"/>
      <c r="H140" s="238" t="s">
        <v>1</v>
      </c>
      <c r="I140" s="240"/>
      <c r="J140" s="237"/>
      <c r="K140" s="237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157</v>
      </c>
      <c r="AU140" s="245" t="s">
        <v>79</v>
      </c>
      <c r="AV140" s="14" t="s">
        <v>79</v>
      </c>
      <c r="AW140" s="14" t="s">
        <v>29</v>
      </c>
      <c r="AX140" s="14" t="s">
        <v>72</v>
      </c>
      <c r="AY140" s="245" t="s">
        <v>149</v>
      </c>
    </row>
    <row r="141" spans="2:51" s="13" customFormat="1" ht="11.25">
      <c r="B141" s="205"/>
      <c r="C141" s="206"/>
      <c r="D141" s="207" t="s">
        <v>157</v>
      </c>
      <c r="E141" s="208" t="s">
        <v>928</v>
      </c>
      <c r="F141" s="209" t="s">
        <v>79</v>
      </c>
      <c r="G141" s="206"/>
      <c r="H141" s="210">
        <v>1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157</v>
      </c>
      <c r="AU141" s="216" t="s">
        <v>79</v>
      </c>
      <c r="AV141" s="13" t="s">
        <v>81</v>
      </c>
      <c r="AW141" s="13" t="s">
        <v>29</v>
      </c>
      <c r="AX141" s="13" t="s">
        <v>79</v>
      </c>
      <c r="AY141" s="216" t="s">
        <v>149</v>
      </c>
    </row>
    <row r="142" spans="1:65" s="2" customFormat="1" ht="24.2" customHeight="1">
      <c r="A142" s="33"/>
      <c r="B142" s="34"/>
      <c r="C142" s="191" t="s">
        <v>155</v>
      </c>
      <c r="D142" s="191" t="s">
        <v>151</v>
      </c>
      <c r="E142" s="192" t="s">
        <v>929</v>
      </c>
      <c r="F142" s="193" t="s">
        <v>930</v>
      </c>
      <c r="G142" s="194" t="s">
        <v>533</v>
      </c>
      <c r="H142" s="195">
        <v>1</v>
      </c>
      <c r="I142" s="196"/>
      <c r="J142" s="197">
        <f>ROUND(I142*H142,2)</f>
        <v>0</v>
      </c>
      <c r="K142" s="198"/>
      <c r="L142" s="38"/>
      <c r="M142" s="199" t="s">
        <v>1</v>
      </c>
      <c r="N142" s="200" t="s">
        <v>37</v>
      </c>
      <c r="O142" s="70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155</v>
      </c>
      <c r="AT142" s="203" t="s">
        <v>151</v>
      </c>
      <c r="AU142" s="203" t="s">
        <v>79</v>
      </c>
      <c r="AY142" s="16" t="s">
        <v>149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79</v>
      </c>
      <c r="BK142" s="204">
        <f>ROUND(I142*H142,2)</f>
        <v>0</v>
      </c>
      <c r="BL142" s="16" t="s">
        <v>155</v>
      </c>
      <c r="BM142" s="203" t="s">
        <v>931</v>
      </c>
    </row>
    <row r="143" spans="2:51" s="14" customFormat="1" ht="22.5">
      <c r="B143" s="236"/>
      <c r="C143" s="237"/>
      <c r="D143" s="207" t="s">
        <v>157</v>
      </c>
      <c r="E143" s="238" t="s">
        <v>1</v>
      </c>
      <c r="F143" s="239" t="s">
        <v>932</v>
      </c>
      <c r="G143" s="237"/>
      <c r="H143" s="238" t="s">
        <v>1</v>
      </c>
      <c r="I143" s="240"/>
      <c r="J143" s="237"/>
      <c r="K143" s="237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157</v>
      </c>
      <c r="AU143" s="245" t="s">
        <v>79</v>
      </c>
      <c r="AV143" s="14" t="s">
        <v>79</v>
      </c>
      <c r="AW143" s="14" t="s">
        <v>29</v>
      </c>
      <c r="AX143" s="14" t="s">
        <v>72</v>
      </c>
      <c r="AY143" s="245" t="s">
        <v>149</v>
      </c>
    </row>
    <row r="144" spans="2:51" s="14" customFormat="1" ht="33.75">
      <c r="B144" s="236"/>
      <c r="C144" s="237"/>
      <c r="D144" s="207" t="s">
        <v>157</v>
      </c>
      <c r="E144" s="238" t="s">
        <v>1</v>
      </c>
      <c r="F144" s="239" t="s">
        <v>933</v>
      </c>
      <c r="G144" s="237"/>
      <c r="H144" s="238" t="s">
        <v>1</v>
      </c>
      <c r="I144" s="240"/>
      <c r="J144" s="237"/>
      <c r="K144" s="237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157</v>
      </c>
      <c r="AU144" s="245" t="s">
        <v>79</v>
      </c>
      <c r="AV144" s="14" t="s">
        <v>79</v>
      </c>
      <c r="AW144" s="14" t="s">
        <v>29</v>
      </c>
      <c r="AX144" s="14" t="s">
        <v>72</v>
      </c>
      <c r="AY144" s="245" t="s">
        <v>149</v>
      </c>
    </row>
    <row r="145" spans="2:51" s="13" customFormat="1" ht="11.25">
      <c r="B145" s="205"/>
      <c r="C145" s="206"/>
      <c r="D145" s="207" t="s">
        <v>157</v>
      </c>
      <c r="E145" s="208" t="s">
        <v>934</v>
      </c>
      <c r="F145" s="209" t="s">
        <v>79</v>
      </c>
      <c r="G145" s="206"/>
      <c r="H145" s="210">
        <v>1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157</v>
      </c>
      <c r="AU145" s="216" t="s">
        <v>79</v>
      </c>
      <c r="AV145" s="13" t="s">
        <v>81</v>
      </c>
      <c r="AW145" s="13" t="s">
        <v>29</v>
      </c>
      <c r="AX145" s="13" t="s">
        <v>79</v>
      </c>
      <c r="AY145" s="216" t="s">
        <v>149</v>
      </c>
    </row>
    <row r="146" spans="1:65" s="2" customFormat="1" ht="21.75" customHeight="1">
      <c r="A146" s="33"/>
      <c r="B146" s="34"/>
      <c r="C146" s="191" t="s">
        <v>171</v>
      </c>
      <c r="D146" s="191" t="s">
        <v>151</v>
      </c>
      <c r="E146" s="192" t="s">
        <v>935</v>
      </c>
      <c r="F146" s="193" t="s">
        <v>936</v>
      </c>
      <c r="G146" s="194" t="s">
        <v>540</v>
      </c>
      <c r="H146" s="195">
        <v>1</v>
      </c>
      <c r="I146" s="196"/>
      <c r="J146" s="197">
        <f>ROUND(I146*H146,2)</f>
        <v>0</v>
      </c>
      <c r="K146" s="198"/>
      <c r="L146" s="38"/>
      <c r="M146" s="199" t="s">
        <v>1</v>
      </c>
      <c r="N146" s="200" t="s">
        <v>37</v>
      </c>
      <c r="O146" s="7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3" t="s">
        <v>155</v>
      </c>
      <c r="AT146" s="203" t="s">
        <v>151</v>
      </c>
      <c r="AU146" s="203" t="s">
        <v>79</v>
      </c>
      <c r="AY146" s="16" t="s">
        <v>149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6" t="s">
        <v>79</v>
      </c>
      <c r="BK146" s="204">
        <f>ROUND(I146*H146,2)</f>
        <v>0</v>
      </c>
      <c r="BL146" s="16" t="s">
        <v>155</v>
      </c>
      <c r="BM146" s="203" t="s">
        <v>937</v>
      </c>
    </row>
    <row r="147" spans="2:51" s="14" customFormat="1" ht="33.75">
      <c r="B147" s="236"/>
      <c r="C147" s="237"/>
      <c r="D147" s="207" t="s">
        <v>157</v>
      </c>
      <c r="E147" s="238" t="s">
        <v>1</v>
      </c>
      <c r="F147" s="239" t="s">
        <v>938</v>
      </c>
      <c r="G147" s="237"/>
      <c r="H147" s="238" t="s">
        <v>1</v>
      </c>
      <c r="I147" s="240"/>
      <c r="J147" s="237"/>
      <c r="K147" s="237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157</v>
      </c>
      <c r="AU147" s="245" t="s">
        <v>79</v>
      </c>
      <c r="AV147" s="14" t="s">
        <v>79</v>
      </c>
      <c r="AW147" s="14" t="s">
        <v>29</v>
      </c>
      <c r="AX147" s="14" t="s">
        <v>72</v>
      </c>
      <c r="AY147" s="245" t="s">
        <v>149</v>
      </c>
    </row>
    <row r="148" spans="2:51" s="14" customFormat="1" ht="22.5">
      <c r="B148" s="236"/>
      <c r="C148" s="237"/>
      <c r="D148" s="207" t="s">
        <v>157</v>
      </c>
      <c r="E148" s="238" t="s">
        <v>1</v>
      </c>
      <c r="F148" s="239" t="s">
        <v>543</v>
      </c>
      <c r="G148" s="237"/>
      <c r="H148" s="238" t="s">
        <v>1</v>
      </c>
      <c r="I148" s="240"/>
      <c r="J148" s="237"/>
      <c r="K148" s="237"/>
      <c r="L148" s="241"/>
      <c r="M148" s="242"/>
      <c r="N148" s="243"/>
      <c r="O148" s="243"/>
      <c r="P148" s="243"/>
      <c r="Q148" s="243"/>
      <c r="R148" s="243"/>
      <c r="S148" s="243"/>
      <c r="T148" s="244"/>
      <c r="AT148" s="245" t="s">
        <v>157</v>
      </c>
      <c r="AU148" s="245" t="s">
        <v>79</v>
      </c>
      <c r="AV148" s="14" t="s">
        <v>79</v>
      </c>
      <c r="AW148" s="14" t="s">
        <v>29</v>
      </c>
      <c r="AX148" s="14" t="s">
        <v>72</v>
      </c>
      <c r="AY148" s="245" t="s">
        <v>149</v>
      </c>
    </row>
    <row r="149" spans="2:51" s="14" customFormat="1" ht="11.25">
      <c r="B149" s="236"/>
      <c r="C149" s="237"/>
      <c r="D149" s="207" t="s">
        <v>157</v>
      </c>
      <c r="E149" s="238" t="s">
        <v>1</v>
      </c>
      <c r="F149" s="239" t="s">
        <v>544</v>
      </c>
      <c r="G149" s="237"/>
      <c r="H149" s="238" t="s">
        <v>1</v>
      </c>
      <c r="I149" s="240"/>
      <c r="J149" s="237"/>
      <c r="K149" s="237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157</v>
      </c>
      <c r="AU149" s="245" t="s">
        <v>79</v>
      </c>
      <c r="AV149" s="14" t="s">
        <v>79</v>
      </c>
      <c r="AW149" s="14" t="s">
        <v>29</v>
      </c>
      <c r="AX149" s="14" t="s">
        <v>72</v>
      </c>
      <c r="AY149" s="245" t="s">
        <v>149</v>
      </c>
    </row>
    <row r="150" spans="2:51" s="13" customFormat="1" ht="11.25">
      <c r="B150" s="205"/>
      <c r="C150" s="206"/>
      <c r="D150" s="207" t="s">
        <v>157</v>
      </c>
      <c r="E150" s="208" t="s">
        <v>939</v>
      </c>
      <c r="F150" s="209" t="s">
        <v>79</v>
      </c>
      <c r="G150" s="206"/>
      <c r="H150" s="210">
        <v>1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157</v>
      </c>
      <c r="AU150" s="216" t="s">
        <v>79</v>
      </c>
      <c r="AV150" s="13" t="s">
        <v>81</v>
      </c>
      <c r="AW150" s="13" t="s">
        <v>29</v>
      </c>
      <c r="AX150" s="13" t="s">
        <v>79</v>
      </c>
      <c r="AY150" s="216" t="s">
        <v>149</v>
      </c>
    </row>
    <row r="151" spans="1:65" s="2" customFormat="1" ht="24.2" customHeight="1">
      <c r="A151" s="33"/>
      <c r="B151" s="34"/>
      <c r="C151" s="191" t="s">
        <v>175</v>
      </c>
      <c r="D151" s="191" t="s">
        <v>151</v>
      </c>
      <c r="E151" s="192" t="s">
        <v>940</v>
      </c>
      <c r="F151" s="193" t="s">
        <v>941</v>
      </c>
      <c r="G151" s="194" t="s">
        <v>533</v>
      </c>
      <c r="H151" s="195">
        <v>1</v>
      </c>
      <c r="I151" s="196"/>
      <c r="J151" s="197">
        <f>ROUND(I151*H151,2)</f>
        <v>0</v>
      </c>
      <c r="K151" s="198"/>
      <c r="L151" s="38"/>
      <c r="M151" s="199" t="s">
        <v>1</v>
      </c>
      <c r="N151" s="200" t="s">
        <v>37</v>
      </c>
      <c r="O151" s="70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03" t="s">
        <v>155</v>
      </c>
      <c r="AT151" s="203" t="s">
        <v>151</v>
      </c>
      <c r="AU151" s="203" t="s">
        <v>79</v>
      </c>
      <c r="AY151" s="16" t="s">
        <v>149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6" t="s">
        <v>79</v>
      </c>
      <c r="BK151" s="204">
        <f>ROUND(I151*H151,2)</f>
        <v>0</v>
      </c>
      <c r="BL151" s="16" t="s">
        <v>155</v>
      </c>
      <c r="BM151" s="203" t="s">
        <v>942</v>
      </c>
    </row>
    <row r="152" spans="2:51" s="14" customFormat="1" ht="11.25">
      <c r="B152" s="236"/>
      <c r="C152" s="237"/>
      <c r="D152" s="207" t="s">
        <v>157</v>
      </c>
      <c r="E152" s="238" t="s">
        <v>1</v>
      </c>
      <c r="F152" s="239" t="s">
        <v>943</v>
      </c>
      <c r="G152" s="237"/>
      <c r="H152" s="238" t="s">
        <v>1</v>
      </c>
      <c r="I152" s="240"/>
      <c r="J152" s="237"/>
      <c r="K152" s="237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157</v>
      </c>
      <c r="AU152" s="245" t="s">
        <v>79</v>
      </c>
      <c r="AV152" s="14" t="s">
        <v>79</v>
      </c>
      <c r="AW152" s="14" t="s">
        <v>29</v>
      </c>
      <c r="AX152" s="14" t="s">
        <v>72</v>
      </c>
      <c r="AY152" s="245" t="s">
        <v>149</v>
      </c>
    </row>
    <row r="153" spans="2:51" s="14" customFormat="1" ht="33.75">
      <c r="B153" s="236"/>
      <c r="C153" s="237"/>
      <c r="D153" s="207" t="s">
        <v>157</v>
      </c>
      <c r="E153" s="238" t="s">
        <v>1</v>
      </c>
      <c r="F153" s="239" t="s">
        <v>944</v>
      </c>
      <c r="G153" s="237"/>
      <c r="H153" s="238" t="s">
        <v>1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157</v>
      </c>
      <c r="AU153" s="245" t="s">
        <v>79</v>
      </c>
      <c r="AV153" s="14" t="s">
        <v>79</v>
      </c>
      <c r="AW153" s="14" t="s">
        <v>29</v>
      </c>
      <c r="AX153" s="14" t="s">
        <v>72</v>
      </c>
      <c r="AY153" s="245" t="s">
        <v>149</v>
      </c>
    </row>
    <row r="154" spans="2:51" s="14" customFormat="1" ht="33.75">
      <c r="B154" s="236"/>
      <c r="C154" s="237"/>
      <c r="D154" s="207" t="s">
        <v>157</v>
      </c>
      <c r="E154" s="238" t="s">
        <v>1</v>
      </c>
      <c r="F154" s="239" t="s">
        <v>945</v>
      </c>
      <c r="G154" s="237"/>
      <c r="H154" s="238" t="s">
        <v>1</v>
      </c>
      <c r="I154" s="240"/>
      <c r="J154" s="237"/>
      <c r="K154" s="237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157</v>
      </c>
      <c r="AU154" s="245" t="s">
        <v>79</v>
      </c>
      <c r="AV154" s="14" t="s">
        <v>79</v>
      </c>
      <c r="AW154" s="14" t="s">
        <v>29</v>
      </c>
      <c r="AX154" s="14" t="s">
        <v>72</v>
      </c>
      <c r="AY154" s="245" t="s">
        <v>149</v>
      </c>
    </row>
    <row r="155" spans="2:51" s="13" customFormat="1" ht="11.25">
      <c r="B155" s="205"/>
      <c r="C155" s="206"/>
      <c r="D155" s="207" t="s">
        <v>157</v>
      </c>
      <c r="E155" s="208" t="s">
        <v>946</v>
      </c>
      <c r="F155" s="209" t="s">
        <v>79</v>
      </c>
      <c r="G155" s="206"/>
      <c r="H155" s="210">
        <v>1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157</v>
      </c>
      <c r="AU155" s="216" t="s">
        <v>79</v>
      </c>
      <c r="AV155" s="13" t="s">
        <v>81</v>
      </c>
      <c r="AW155" s="13" t="s">
        <v>29</v>
      </c>
      <c r="AX155" s="13" t="s">
        <v>79</v>
      </c>
      <c r="AY155" s="216" t="s">
        <v>149</v>
      </c>
    </row>
    <row r="156" spans="2:63" s="12" customFormat="1" ht="25.9" customHeight="1">
      <c r="B156" s="175"/>
      <c r="C156" s="176"/>
      <c r="D156" s="177" t="s">
        <v>71</v>
      </c>
      <c r="E156" s="178" t="s">
        <v>79</v>
      </c>
      <c r="F156" s="178" t="s">
        <v>150</v>
      </c>
      <c r="G156" s="176"/>
      <c r="H156" s="176"/>
      <c r="I156" s="179"/>
      <c r="J156" s="180">
        <f>BK156</f>
        <v>0</v>
      </c>
      <c r="K156" s="176"/>
      <c r="L156" s="181"/>
      <c r="M156" s="182"/>
      <c r="N156" s="183"/>
      <c r="O156" s="183"/>
      <c r="P156" s="184">
        <f>SUM(P157:P231)</f>
        <v>0</v>
      </c>
      <c r="Q156" s="183"/>
      <c r="R156" s="184">
        <f>SUM(R157:R231)</f>
        <v>0</v>
      </c>
      <c r="S156" s="183"/>
      <c r="T156" s="185">
        <f>SUM(T157:T231)</f>
        <v>0</v>
      </c>
      <c r="AR156" s="186" t="s">
        <v>79</v>
      </c>
      <c r="AT156" s="187" t="s">
        <v>71</v>
      </c>
      <c r="AU156" s="187" t="s">
        <v>72</v>
      </c>
      <c r="AY156" s="186" t="s">
        <v>149</v>
      </c>
      <c r="BK156" s="188">
        <f>SUM(BK157:BK231)</f>
        <v>0</v>
      </c>
    </row>
    <row r="157" spans="1:65" s="2" customFormat="1" ht="16.5" customHeight="1">
      <c r="A157" s="33"/>
      <c r="B157" s="34"/>
      <c r="C157" s="191" t="s">
        <v>181</v>
      </c>
      <c r="D157" s="191" t="s">
        <v>151</v>
      </c>
      <c r="E157" s="192" t="s">
        <v>947</v>
      </c>
      <c r="F157" s="193" t="s">
        <v>948</v>
      </c>
      <c r="G157" s="194" t="s">
        <v>949</v>
      </c>
      <c r="H157" s="195">
        <v>190.8</v>
      </c>
      <c r="I157" s="196"/>
      <c r="J157" s="197">
        <f>ROUND(I157*H157,2)</f>
        <v>0</v>
      </c>
      <c r="K157" s="198"/>
      <c r="L157" s="38"/>
      <c r="M157" s="199" t="s">
        <v>1</v>
      </c>
      <c r="N157" s="200" t="s">
        <v>37</v>
      </c>
      <c r="O157" s="70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3" t="s">
        <v>155</v>
      </c>
      <c r="AT157" s="203" t="s">
        <v>151</v>
      </c>
      <c r="AU157" s="203" t="s">
        <v>79</v>
      </c>
      <c r="AY157" s="16" t="s">
        <v>149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6" t="s">
        <v>79</v>
      </c>
      <c r="BK157" s="204">
        <f>ROUND(I157*H157,2)</f>
        <v>0</v>
      </c>
      <c r="BL157" s="16" t="s">
        <v>155</v>
      </c>
      <c r="BM157" s="203" t="s">
        <v>950</v>
      </c>
    </row>
    <row r="158" spans="2:51" s="14" customFormat="1" ht="22.5">
      <c r="B158" s="236"/>
      <c r="C158" s="237"/>
      <c r="D158" s="207" t="s">
        <v>157</v>
      </c>
      <c r="E158" s="238" t="s">
        <v>1</v>
      </c>
      <c r="F158" s="239" t="s">
        <v>951</v>
      </c>
      <c r="G158" s="237"/>
      <c r="H158" s="238" t="s">
        <v>1</v>
      </c>
      <c r="I158" s="240"/>
      <c r="J158" s="237"/>
      <c r="K158" s="237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157</v>
      </c>
      <c r="AU158" s="245" t="s">
        <v>79</v>
      </c>
      <c r="AV158" s="14" t="s">
        <v>79</v>
      </c>
      <c r="AW158" s="14" t="s">
        <v>29</v>
      </c>
      <c r="AX158" s="14" t="s">
        <v>72</v>
      </c>
      <c r="AY158" s="245" t="s">
        <v>149</v>
      </c>
    </row>
    <row r="159" spans="2:51" s="13" customFormat="1" ht="11.25">
      <c r="B159" s="205"/>
      <c r="C159" s="206"/>
      <c r="D159" s="207" t="s">
        <v>157</v>
      </c>
      <c r="E159" s="208" t="s">
        <v>952</v>
      </c>
      <c r="F159" s="209" t="s">
        <v>953</v>
      </c>
      <c r="G159" s="206"/>
      <c r="H159" s="210">
        <v>76.8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157</v>
      </c>
      <c r="AU159" s="216" t="s">
        <v>79</v>
      </c>
      <c r="AV159" s="13" t="s">
        <v>81</v>
      </c>
      <c r="AW159" s="13" t="s">
        <v>29</v>
      </c>
      <c r="AX159" s="13" t="s">
        <v>72</v>
      </c>
      <c r="AY159" s="216" t="s">
        <v>149</v>
      </c>
    </row>
    <row r="160" spans="2:51" s="13" customFormat="1" ht="11.25">
      <c r="B160" s="205"/>
      <c r="C160" s="206"/>
      <c r="D160" s="207" t="s">
        <v>157</v>
      </c>
      <c r="E160" s="208" t="s">
        <v>803</v>
      </c>
      <c r="F160" s="209" t="s">
        <v>954</v>
      </c>
      <c r="G160" s="206"/>
      <c r="H160" s="210">
        <v>114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157</v>
      </c>
      <c r="AU160" s="216" t="s">
        <v>79</v>
      </c>
      <c r="AV160" s="13" t="s">
        <v>81</v>
      </c>
      <c r="AW160" s="13" t="s">
        <v>29</v>
      </c>
      <c r="AX160" s="13" t="s">
        <v>72</v>
      </c>
      <c r="AY160" s="216" t="s">
        <v>149</v>
      </c>
    </row>
    <row r="161" spans="2:51" s="13" customFormat="1" ht="11.25">
      <c r="B161" s="205"/>
      <c r="C161" s="206"/>
      <c r="D161" s="207" t="s">
        <v>157</v>
      </c>
      <c r="E161" s="208" t="s">
        <v>955</v>
      </c>
      <c r="F161" s="209" t="s">
        <v>956</v>
      </c>
      <c r="G161" s="206"/>
      <c r="H161" s="210">
        <v>190.8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157</v>
      </c>
      <c r="AU161" s="216" t="s">
        <v>79</v>
      </c>
      <c r="AV161" s="13" t="s">
        <v>81</v>
      </c>
      <c r="AW161" s="13" t="s">
        <v>29</v>
      </c>
      <c r="AX161" s="13" t="s">
        <v>79</v>
      </c>
      <c r="AY161" s="216" t="s">
        <v>149</v>
      </c>
    </row>
    <row r="162" spans="1:65" s="2" customFormat="1" ht="16.5" customHeight="1">
      <c r="A162" s="33"/>
      <c r="B162" s="34"/>
      <c r="C162" s="191" t="s">
        <v>186</v>
      </c>
      <c r="D162" s="191" t="s">
        <v>151</v>
      </c>
      <c r="E162" s="192" t="s">
        <v>957</v>
      </c>
      <c r="F162" s="193" t="s">
        <v>958</v>
      </c>
      <c r="G162" s="194" t="s">
        <v>949</v>
      </c>
      <c r="H162" s="195">
        <v>190.8</v>
      </c>
      <c r="I162" s="196"/>
      <c r="J162" s="197">
        <f>ROUND(I162*H162,2)</f>
        <v>0</v>
      </c>
      <c r="K162" s="198"/>
      <c r="L162" s="38"/>
      <c r="M162" s="199" t="s">
        <v>1</v>
      </c>
      <c r="N162" s="200" t="s">
        <v>37</v>
      </c>
      <c r="O162" s="70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3" t="s">
        <v>155</v>
      </c>
      <c r="AT162" s="203" t="s">
        <v>151</v>
      </c>
      <c r="AU162" s="203" t="s">
        <v>79</v>
      </c>
      <c r="AY162" s="16" t="s">
        <v>149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6" t="s">
        <v>79</v>
      </c>
      <c r="BK162" s="204">
        <f>ROUND(I162*H162,2)</f>
        <v>0</v>
      </c>
      <c r="BL162" s="16" t="s">
        <v>155</v>
      </c>
      <c r="BM162" s="203" t="s">
        <v>959</v>
      </c>
    </row>
    <row r="163" spans="2:51" s="14" customFormat="1" ht="22.5">
      <c r="B163" s="236"/>
      <c r="C163" s="237"/>
      <c r="D163" s="207" t="s">
        <v>157</v>
      </c>
      <c r="E163" s="238" t="s">
        <v>1</v>
      </c>
      <c r="F163" s="239" t="s">
        <v>951</v>
      </c>
      <c r="G163" s="237"/>
      <c r="H163" s="238" t="s">
        <v>1</v>
      </c>
      <c r="I163" s="240"/>
      <c r="J163" s="237"/>
      <c r="K163" s="237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157</v>
      </c>
      <c r="AU163" s="245" t="s">
        <v>79</v>
      </c>
      <c r="AV163" s="14" t="s">
        <v>79</v>
      </c>
      <c r="AW163" s="14" t="s">
        <v>29</v>
      </c>
      <c r="AX163" s="14" t="s">
        <v>72</v>
      </c>
      <c r="AY163" s="245" t="s">
        <v>149</v>
      </c>
    </row>
    <row r="164" spans="2:51" s="13" customFormat="1" ht="11.25">
      <c r="B164" s="205"/>
      <c r="C164" s="206"/>
      <c r="D164" s="207" t="s">
        <v>157</v>
      </c>
      <c r="E164" s="208" t="s">
        <v>960</v>
      </c>
      <c r="F164" s="209" t="s">
        <v>953</v>
      </c>
      <c r="G164" s="206"/>
      <c r="H164" s="210">
        <v>76.8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157</v>
      </c>
      <c r="AU164" s="216" t="s">
        <v>79</v>
      </c>
      <c r="AV164" s="13" t="s">
        <v>81</v>
      </c>
      <c r="AW164" s="13" t="s">
        <v>29</v>
      </c>
      <c r="AX164" s="13" t="s">
        <v>72</v>
      </c>
      <c r="AY164" s="216" t="s">
        <v>149</v>
      </c>
    </row>
    <row r="165" spans="2:51" s="13" customFormat="1" ht="11.25">
      <c r="B165" s="205"/>
      <c r="C165" s="206"/>
      <c r="D165" s="207" t="s">
        <v>157</v>
      </c>
      <c r="E165" s="208" t="s">
        <v>805</v>
      </c>
      <c r="F165" s="209" t="s">
        <v>954</v>
      </c>
      <c r="G165" s="206"/>
      <c r="H165" s="210">
        <v>114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157</v>
      </c>
      <c r="AU165" s="216" t="s">
        <v>79</v>
      </c>
      <c r="AV165" s="13" t="s">
        <v>81</v>
      </c>
      <c r="AW165" s="13" t="s">
        <v>29</v>
      </c>
      <c r="AX165" s="13" t="s">
        <v>72</v>
      </c>
      <c r="AY165" s="216" t="s">
        <v>149</v>
      </c>
    </row>
    <row r="166" spans="2:51" s="13" customFormat="1" ht="11.25">
      <c r="B166" s="205"/>
      <c r="C166" s="206"/>
      <c r="D166" s="207" t="s">
        <v>157</v>
      </c>
      <c r="E166" s="208" t="s">
        <v>961</v>
      </c>
      <c r="F166" s="209" t="s">
        <v>962</v>
      </c>
      <c r="G166" s="206"/>
      <c r="H166" s="210">
        <v>190.8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157</v>
      </c>
      <c r="AU166" s="216" t="s">
        <v>79</v>
      </c>
      <c r="AV166" s="13" t="s">
        <v>81</v>
      </c>
      <c r="AW166" s="13" t="s">
        <v>29</v>
      </c>
      <c r="AX166" s="13" t="s">
        <v>79</v>
      </c>
      <c r="AY166" s="216" t="s">
        <v>149</v>
      </c>
    </row>
    <row r="167" spans="1:65" s="2" customFormat="1" ht="24.2" customHeight="1">
      <c r="A167" s="33"/>
      <c r="B167" s="34"/>
      <c r="C167" s="191" t="s">
        <v>192</v>
      </c>
      <c r="D167" s="191" t="s">
        <v>151</v>
      </c>
      <c r="E167" s="192" t="s">
        <v>963</v>
      </c>
      <c r="F167" s="193" t="s">
        <v>964</v>
      </c>
      <c r="G167" s="194" t="s">
        <v>540</v>
      </c>
      <c r="H167" s="195">
        <v>2</v>
      </c>
      <c r="I167" s="196"/>
      <c r="J167" s="197">
        <f>ROUND(I167*H167,2)</f>
        <v>0</v>
      </c>
      <c r="K167" s="198"/>
      <c r="L167" s="38"/>
      <c r="M167" s="199" t="s">
        <v>1</v>
      </c>
      <c r="N167" s="200" t="s">
        <v>37</v>
      </c>
      <c r="O167" s="70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3" t="s">
        <v>155</v>
      </c>
      <c r="AT167" s="203" t="s">
        <v>151</v>
      </c>
      <c r="AU167" s="203" t="s">
        <v>79</v>
      </c>
      <c r="AY167" s="16" t="s">
        <v>149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6" t="s">
        <v>79</v>
      </c>
      <c r="BK167" s="204">
        <f>ROUND(I167*H167,2)</f>
        <v>0</v>
      </c>
      <c r="BL167" s="16" t="s">
        <v>155</v>
      </c>
      <c r="BM167" s="203" t="s">
        <v>965</v>
      </c>
    </row>
    <row r="168" spans="2:51" s="14" customFormat="1" ht="22.5">
      <c r="B168" s="236"/>
      <c r="C168" s="237"/>
      <c r="D168" s="207" t="s">
        <v>157</v>
      </c>
      <c r="E168" s="238" t="s">
        <v>1</v>
      </c>
      <c r="F168" s="239" t="s">
        <v>951</v>
      </c>
      <c r="G168" s="237"/>
      <c r="H168" s="238" t="s">
        <v>1</v>
      </c>
      <c r="I168" s="240"/>
      <c r="J168" s="237"/>
      <c r="K168" s="237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157</v>
      </c>
      <c r="AU168" s="245" t="s">
        <v>79</v>
      </c>
      <c r="AV168" s="14" t="s">
        <v>79</v>
      </c>
      <c r="AW168" s="14" t="s">
        <v>29</v>
      </c>
      <c r="AX168" s="14" t="s">
        <v>72</v>
      </c>
      <c r="AY168" s="245" t="s">
        <v>149</v>
      </c>
    </row>
    <row r="169" spans="2:51" s="13" customFormat="1" ht="11.25">
      <c r="B169" s="205"/>
      <c r="C169" s="206"/>
      <c r="D169" s="207" t="s">
        <v>157</v>
      </c>
      <c r="E169" s="208" t="s">
        <v>966</v>
      </c>
      <c r="F169" s="209" t="s">
        <v>967</v>
      </c>
      <c r="G169" s="206"/>
      <c r="H169" s="210">
        <v>1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157</v>
      </c>
      <c r="AU169" s="216" t="s">
        <v>79</v>
      </c>
      <c r="AV169" s="13" t="s">
        <v>81</v>
      </c>
      <c r="AW169" s="13" t="s">
        <v>29</v>
      </c>
      <c r="AX169" s="13" t="s">
        <v>72</v>
      </c>
      <c r="AY169" s="216" t="s">
        <v>149</v>
      </c>
    </row>
    <row r="170" spans="2:51" s="13" customFormat="1" ht="11.25">
      <c r="B170" s="205"/>
      <c r="C170" s="206"/>
      <c r="D170" s="207" t="s">
        <v>157</v>
      </c>
      <c r="E170" s="208" t="s">
        <v>806</v>
      </c>
      <c r="F170" s="209" t="s">
        <v>968</v>
      </c>
      <c r="G170" s="206"/>
      <c r="H170" s="210">
        <v>1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157</v>
      </c>
      <c r="AU170" s="216" t="s">
        <v>79</v>
      </c>
      <c r="AV170" s="13" t="s">
        <v>81</v>
      </c>
      <c r="AW170" s="13" t="s">
        <v>29</v>
      </c>
      <c r="AX170" s="13" t="s">
        <v>72</v>
      </c>
      <c r="AY170" s="216" t="s">
        <v>149</v>
      </c>
    </row>
    <row r="171" spans="2:51" s="13" customFormat="1" ht="11.25">
      <c r="B171" s="205"/>
      <c r="C171" s="206"/>
      <c r="D171" s="207" t="s">
        <v>157</v>
      </c>
      <c r="E171" s="208" t="s">
        <v>969</v>
      </c>
      <c r="F171" s="209" t="s">
        <v>970</v>
      </c>
      <c r="G171" s="206"/>
      <c r="H171" s="210">
        <v>2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157</v>
      </c>
      <c r="AU171" s="216" t="s">
        <v>79</v>
      </c>
      <c r="AV171" s="13" t="s">
        <v>81</v>
      </c>
      <c r="AW171" s="13" t="s">
        <v>29</v>
      </c>
      <c r="AX171" s="13" t="s">
        <v>79</v>
      </c>
      <c r="AY171" s="216" t="s">
        <v>149</v>
      </c>
    </row>
    <row r="172" spans="1:65" s="2" customFormat="1" ht="16.5" customHeight="1">
      <c r="A172" s="33"/>
      <c r="B172" s="34"/>
      <c r="C172" s="191" t="s">
        <v>199</v>
      </c>
      <c r="D172" s="191" t="s">
        <v>151</v>
      </c>
      <c r="E172" s="192" t="s">
        <v>971</v>
      </c>
      <c r="F172" s="193" t="s">
        <v>972</v>
      </c>
      <c r="G172" s="194" t="s">
        <v>909</v>
      </c>
      <c r="H172" s="195">
        <v>31.8</v>
      </c>
      <c r="I172" s="196"/>
      <c r="J172" s="197">
        <f>ROUND(I172*H172,2)</f>
        <v>0</v>
      </c>
      <c r="K172" s="198"/>
      <c r="L172" s="38"/>
      <c r="M172" s="199" t="s">
        <v>1</v>
      </c>
      <c r="N172" s="200" t="s">
        <v>37</v>
      </c>
      <c r="O172" s="70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3" t="s">
        <v>155</v>
      </c>
      <c r="AT172" s="203" t="s">
        <v>151</v>
      </c>
      <c r="AU172" s="203" t="s">
        <v>79</v>
      </c>
      <c r="AY172" s="16" t="s">
        <v>149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6" t="s">
        <v>79</v>
      </c>
      <c r="BK172" s="204">
        <f>ROUND(I172*H172,2)</f>
        <v>0</v>
      </c>
      <c r="BL172" s="16" t="s">
        <v>155</v>
      </c>
      <c r="BM172" s="203" t="s">
        <v>973</v>
      </c>
    </row>
    <row r="173" spans="2:51" s="14" customFormat="1" ht="22.5">
      <c r="B173" s="236"/>
      <c r="C173" s="237"/>
      <c r="D173" s="207" t="s">
        <v>157</v>
      </c>
      <c r="E173" s="238" t="s">
        <v>1</v>
      </c>
      <c r="F173" s="239" t="s">
        <v>974</v>
      </c>
      <c r="G173" s="237"/>
      <c r="H173" s="238" t="s">
        <v>1</v>
      </c>
      <c r="I173" s="240"/>
      <c r="J173" s="237"/>
      <c r="K173" s="237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157</v>
      </c>
      <c r="AU173" s="245" t="s">
        <v>79</v>
      </c>
      <c r="AV173" s="14" t="s">
        <v>79</v>
      </c>
      <c r="AW173" s="14" t="s">
        <v>29</v>
      </c>
      <c r="AX173" s="14" t="s">
        <v>72</v>
      </c>
      <c r="AY173" s="245" t="s">
        <v>149</v>
      </c>
    </row>
    <row r="174" spans="2:51" s="13" customFormat="1" ht="11.25">
      <c r="B174" s="205"/>
      <c r="C174" s="206"/>
      <c r="D174" s="207" t="s">
        <v>157</v>
      </c>
      <c r="E174" s="208" t="s">
        <v>975</v>
      </c>
      <c r="F174" s="209" t="s">
        <v>976</v>
      </c>
      <c r="G174" s="206"/>
      <c r="H174" s="210">
        <v>12.8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157</v>
      </c>
      <c r="AU174" s="216" t="s">
        <v>79</v>
      </c>
      <c r="AV174" s="13" t="s">
        <v>81</v>
      </c>
      <c r="AW174" s="13" t="s">
        <v>29</v>
      </c>
      <c r="AX174" s="13" t="s">
        <v>72</v>
      </c>
      <c r="AY174" s="216" t="s">
        <v>149</v>
      </c>
    </row>
    <row r="175" spans="2:51" s="13" customFormat="1" ht="11.25">
      <c r="B175" s="205"/>
      <c r="C175" s="206"/>
      <c r="D175" s="207" t="s">
        <v>157</v>
      </c>
      <c r="E175" s="208" t="s">
        <v>807</v>
      </c>
      <c r="F175" s="209" t="s">
        <v>977</v>
      </c>
      <c r="G175" s="206"/>
      <c r="H175" s="210">
        <v>19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157</v>
      </c>
      <c r="AU175" s="216" t="s">
        <v>79</v>
      </c>
      <c r="AV175" s="13" t="s">
        <v>81</v>
      </c>
      <c r="AW175" s="13" t="s">
        <v>29</v>
      </c>
      <c r="AX175" s="13" t="s">
        <v>72</v>
      </c>
      <c r="AY175" s="216" t="s">
        <v>149</v>
      </c>
    </row>
    <row r="176" spans="2:51" s="13" customFormat="1" ht="11.25">
      <c r="B176" s="205"/>
      <c r="C176" s="206"/>
      <c r="D176" s="207" t="s">
        <v>157</v>
      </c>
      <c r="E176" s="208" t="s">
        <v>978</v>
      </c>
      <c r="F176" s="209" t="s">
        <v>979</v>
      </c>
      <c r="G176" s="206"/>
      <c r="H176" s="210">
        <v>31.8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157</v>
      </c>
      <c r="AU176" s="216" t="s">
        <v>79</v>
      </c>
      <c r="AV176" s="13" t="s">
        <v>81</v>
      </c>
      <c r="AW176" s="13" t="s">
        <v>29</v>
      </c>
      <c r="AX176" s="13" t="s">
        <v>79</v>
      </c>
      <c r="AY176" s="216" t="s">
        <v>149</v>
      </c>
    </row>
    <row r="177" spans="1:65" s="2" customFormat="1" ht="16.5" customHeight="1">
      <c r="A177" s="33"/>
      <c r="B177" s="34"/>
      <c r="C177" s="191" t="s">
        <v>204</v>
      </c>
      <c r="D177" s="191" t="s">
        <v>151</v>
      </c>
      <c r="E177" s="192" t="s">
        <v>980</v>
      </c>
      <c r="F177" s="193" t="s">
        <v>981</v>
      </c>
      <c r="G177" s="194" t="s">
        <v>909</v>
      </c>
      <c r="H177" s="195">
        <v>75.46</v>
      </c>
      <c r="I177" s="196"/>
      <c r="J177" s="197">
        <f>ROUND(I177*H177,2)</f>
        <v>0</v>
      </c>
      <c r="K177" s="198"/>
      <c r="L177" s="38"/>
      <c r="M177" s="199" t="s">
        <v>1</v>
      </c>
      <c r="N177" s="200" t="s">
        <v>37</v>
      </c>
      <c r="O177" s="70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03" t="s">
        <v>155</v>
      </c>
      <c r="AT177" s="203" t="s">
        <v>151</v>
      </c>
      <c r="AU177" s="203" t="s">
        <v>79</v>
      </c>
      <c r="AY177" s="16" t="s">
        <v>149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6" t="s">
        <v>79</v>
      </c>
      <c r="BK177" s="204">
        <f>ROUND(I177*H177,2)</f>
        <v>0</v>
      </c>
      <c r="BL177" s="16" t="s">
        <v>155</v>
      </c>
      <c r="BM177" s="203" t="s">
        <v>982</v>
      </c>
    </row>
    <row r="178" spans="2:51" s="14" customFormat="1" ht="22.5">
      <c r="B178" s="236"/>
      <c r="C178" s="237"/>
      <c r="D178" s="207" t="s">
        <v>157</v>
      </c>
      <c r="E178" s="238" t="s">
        <v>1</v>
      </c>
      <c r="F178" s="239" t="s">
        <v>983</v>
      </c>
      <c r="G178" s="237"/>
      <c r="H178" s="238" t="s">
        <v>1</v>
      </c>
      <c r="I178" s="240"/>
      <c r="J178" s="237"/>
      <c r="K178" s="237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157</v>
      </c>
      <c r="AU178" s="245" t="s">
        <v>79</v>
      </c>
      <c r="AV178" s="14" t="s">
        <v>79</v>
      </c>
      <c r="AW178" s="14" t="s">
        <v>29</v>
      </c>
      <c r="AX178" s="14" t="s">
        <v>72</v>
      </c>
      <c r="AY178" s="245" t="s">
        <v>149</v>
      </c>
    </row>
    <row r="179" spans="2:51" s="13" customFormat="1" ht="11.25">
      <c r="B179" s="205"/>
      <c r="C179" s="206"/>
      <c r="D179" s="207" t="s">
        <v>157</v>
      </c>
      <c r="E179" s="208" t="s">
        <v>984</v>
      </c>
      <c r="F179" s="209" t="s">
        <v>985</v>
      </c>
      <c r="G179" s="206"/>
      <c r="H179" s="210">
        <v>59.7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157</v>
      </c>
      <c r="AU179" s="216" t="s">
        <v>79</v>
      </c>
      <c r="AV179" s="13" t="s">
        <v>81</v>
      </c>
      <c r="AW179" s="13" t="s">
        <v>29</v>
      </c>
      <c r="AX179" s="13" t="s">
        <v>72</v>
      </c>
      <c r="AY179" s="216" t="s">
        <v>149</v>
      </c>
    </row>
    <row r="180" spans="2:51" s="13" customFormat="1" ht="11.25">
      <c r="B180" s="205"/>
      <c r="C180" s="206"/>
      <c r="D180" s="207" t="s">
        <v>157</v>
      </c>
      <c r="E180" s="208" t="s">
        <v>808</v>
      </c>
      <c r="F180" s="209" t="s">
        <v>986</v>
      </c>
      <c r="G180" s="206"/>
      <c r="H180" s="210">
        <v>5.56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157</v>
      </c>
      <c r="AU180" s="216" t="s">
        <v>79</v>
      </c>
      <c r="AV180" s="13" t="s">
        <v>81</v>
      </c>
      <c r="AW180" s="13" t="s">
        <v>29</v>
      </c>
      <c r="AX180" s="13" t="s">
        <v>72</v>
      </c>
      <c r="AY180" s="216" t="s">
        <v>149</v>
      </c>
    </row>
    <row r="181" spans="2:51" s="13" customFormat="1" ht="11.25">
      <c r="B181" s="205"/>
      <c r="C181" s="206"/>
      <c r="D181" s="207" t="s">
        <v>157</v>
      </c>
      <c r="E181" s="208" t="s">
        <v>863</v>
      </c>
      <c r="F181" s="209" t="s">
        <v>987</v>
      </c>
      <c r="G181" s="206"/>
      <c r="H181" s="210">
        <v>10.2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157</v>
      </c>
      <c r="AU181" s="216" t="s">
        <v>79</v>
      </c>
      <c r="AV181" s="13" t="s">
        <v>81</v>
      </c>
      <c r="AW181" s="13" t="s">
        <v>29</v>
      </c>
      <c r="AX181" s="13" t="s">
        <v>72</v>
      </c>
      <c r="AY181" s="216" t="s">
        <v>149</v>
      </c>
    </row>
    <row r="182" spans="2:51" s="13" customFormat="1" ht="11.25">
      <c r="B182" s="205"/>
      <c r="C182" s="206"/>
      <c r="D182" s="207" t="s">
        <v>157</v>
      </c>
      <c r="E182" s="208" t="s">
        <v>988</v>
      </c>
      <c r="F182" s="209" t="s">
        <v>989</v>
      </c>
      <c r="G182" s="206"/>
      <c r="H182" s="210">
        <v>75.46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157</v>
      </c>
      <c r="AU182" s="216" t="s">
        <v>79</v>
      </c>
      <c r="AV182" s="13" t="s">
        <v>81</v>
      </c>
      <c r="AW182" s="13" t="s">
        <v>29</v>
      </c>
      <c r="AX182" s="13" t="s">
        <v>79</v>
      </c>
      <c r="AY182" s="216" t="s">
        <v>149</v>
      </c>
    </row>
    <row r="183" spans="1:65" s="2" customFormat="1" ht="16.5" customHeight="1">
      <c r="A183" s="33"/>
      <c r="B183" s="34"/>
      <c r="C183" s="191" t="s">
        <v>209</v>
      </c>
      <c r="D183" s="191" t="s">
        <v>151</v>
      </c>
      <c r="E183" s="192" t="s">
        <v>990</v>
      </c>
      <c r="F183" s="193" t="s">
        <v>991</v>
      </c>
      <c r="G183" s="194" t="s">
        <v>909</v>
      </c>
      <c r="H183" s="195">
        <v>167.2</v>
      </c>
      <c r="I183" s="196"/>
      <c r="J183" s="197">
        <f>ROUND(I183*H183,2)</f>
        <v>0</v>
      </c>
      <c r="K183" s="198"/>
      <c r="L183" s="38"/>
      <c r="M183" s="199" t="s">
        <v>1</v>
      </c>
      <c r="N183" s="200" t="s">
        <v>37</v>
      </c>
      <c r="O183" s="70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3" t="s">
        <v>155</v>
      </c>
      <c r="AT183" s="203" t="s">
        <v>151</v>
      </c>
      <c r="AU183" s="203" t="s">
        <v>79</v>
      </c>
      <c r="AY183" s="16" t="s">
        <v>149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6" t="s">
        <v>79</v>
      </c>
      <c r="BK183" s="204">
        <f>ROUND(I183*H183,2)</f>
        <v>0</v>
      </c>
      <c r="BL183" s="16" t="s">
        <v>155</v>
      </c>
      <c r="BM183" s="203" t="s">
        <v>992</v>
      </c>
    </row>
    <row r="184" spans="2:51" s="14" customFormat="1" ht="22.5">
      <c r="B184" s="236"/>
      <c r="C184" s="237"/>
      <c r="D184" s="207" t="s">
        <v>157</v>
      </c>
      <c r="E184" s="238" t="s">
        <v>1</v>
      </c>
      <c r="F184" s="239" t="s">
        <v>993</v>
      </c>
      <c r="G184" s="237"/>
      <c r="H184" s="238" t="s">
        <v>1</v>
      </c>
      <c r="I184" s="240"/>
      <c r="J184" s="237"/>
      <c r="K184" s="237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157</v>
      </c>
      <c r="AU184" s="245" t="s">
        <v>79</v>
      </c>
      <c r="AV184" s="14" t="s">
        <v>79</v>
      </c>
      <c r="AW184" s="14" t="s">
        <v>29</v>
      </c>
      <c r="AX184" s="14" t="s">
        <v>72</v>
      </c>
      <c r="AY184" s="245" t="s">
        <v>149</v>
      </c>
    </row>
    <row r="185" spans="2:51" s="13" customFormat="1" ht="22.5">
      <c r="B185" s="205"/>
      <c r="C185" s="206"/>
      <c r="D185" s="207" t="s">
        <v>157</v>
      </c>
      <c r="E185" s="208" t="s">
        <v>994</v>
      </c>
      <c r="F185" s="209" t="s">
        <v>995</v>
      </c>
      <c r="G185" s="206"/>
      <c r="H185" s="210">
        <v>52.2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157</v>
      </c>
      <c r="AU185" s="216" t="s">
        <v>79</v>
      </c>
      <c r="AV185" s="13" t="s">
        <v>81</v>
      </c>
      <c r="AW185" s="13" t="s">
        <v>29</v>
      </c>
      <c r="AX185" s="13" t="s">
        <v>72</v>
      </c>
      <c r="AY185" s="216" t="s">
        <v>149</v>
      </c>
    </row>
    <row r="186" spans="2:51" s="13" customFormat="1" ht="22.5">
      <c r="B186" s="205"/>
      <c r="C186" s="206"/>
      <c r="D186" s="207" t="s">
        <v>157</v>
      </c>
      <c r="E186" s="208" t="s">
        <v>810</v>
      </c>
      <c r="F186" s="209" t="s">
        <v>996</v>
      </c>
      <c r="G186" s="206"/>
      <c r="H186" s="210">
        <v>115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157</v>
      </c>
      <c r="AU186" s="216" t="s">
        <v>79</v>
      </c>
      <c r="AV186" s="13" t="s">
        <v>81</v>
      </c>
      <c r="AW186" s="13" t="s">
        <v>29</v>
      </c>
      <c r="AX186" s="13" t="s">
        <v>72</v>
      </c>
      <c r="AY186" s="216" t="s">
        <v>149</v>
      </c>
    </row>
    <row r="187" spans="2:51" s="13" customFormat="1" ht="11.25">
      <c r="B187" s="205"/>
      <c r="C187" s="206"/>
      <c r="D187" s="207" t="s">
        <v>157</v>
      </c>
      <c r="E187" s="208" t="s">
        <v>997</v>
      </c>
      <c r="F187" s="209" t="s">
        <v>998</v>
      </c>
      <c r="G187" s="206"/>
      <c r="H187" s="210">
        <v>167.2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157</v>
      </c>
      <c r="AU187" s="216" t="s">
        <v>79</v>
      </c>
      <c r="AV187" s="13" t="s">
        <v>81</v>
      </c>
      <c r="AW187" s="13" t="s">
        <v>29</v>
      </c>
      <c r="AX187" s="13" t="s">
        <v>79</v>
      </c>
      <c r="AY187" s="216" t="s">
        <v>149</v>
      </c>
    </row>
    <row r="188" spans="1:65" s="2" customFormat="1" ht="24.2" customHeight="1">
      <c r="A188" s="33"/>
      <c r="B188" s="34"/>
      <c r="C188" s="191" t="s">
        <v>216</v>
      </c>
      <c r="D188" s="191" t="s">
        <v>151</v>
      </c>
      <c r="E188" s="192" t="s">
        <v>999</v>
      </c>
      <c r="F188" s="193" t="s">
        <v>1000</v>
      </c>
      <c r="G188" s="194" t="s">
        <v>909</v>
      </c>
      <c r="H188" s="195">
        <v>199</v>
      </c>
      <c r="I188" s="196"/>
      <c r="J188" s="197">
        <f>ROUND(I188*H188,2)</f>
        <v>0</v>
      </c>
      <c r="K188" s="198"/>
      <c r="L188" s="38"/>
      <c r="M188" s="199" t="s">
        <v>1</v>
      </c>
      <c r="N188" s="200" t="s">
        <v>37</v>
      </c>
      <c r="O188" s="70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03" t="s">
        <v>155</v>
      </c>
      <c r="AT188" s="203" t="s">
        <v>151</v>
      </c>
      <c r="AU188" s="203" t="s">
        <v>79</v>
      </c>
      <c r="AY188" s="16" t="s">
        <v>149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6" t="s">
        <v>79</v>
      </c>
      <c r="BK188" s="204">
        <f>ROUND(I188*H188,2)</f>
        <v>0</v>
      </c>
      <c r="BL188" s="16" t="s">
        <v>155</v>
      </c>
      <c r="BM188" s="203" t="s">
        <v>1001</v>
      </c>
    </row>
    <row r="189" spans="2:51" s="14" customFormat="1" ht="22.5">
      <c r="B189" s="236"/>
      <c r="C189" s="237"/>
      <c r="D189" s="207" t="s">
        <v>157</v>
      </c>
      <c r="E189" s="238" t="s">
        <v>1</v>
      </c>
      <c r="F189" s="239" t="s">
        <v>1002</v>
      </c>
      <c r="G189" s="237"/>
      <c r="H189" s="238" t="s">
        <v>1</v>
      </c>
      <c r="I189" s="240"/>
      <c r="J189" s="237"/>
      <c r="K189" s="237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157</v>
      </c>
      <c r="AU189" s="245" t="s">
        <v>79</v>
      </c>
      <c r="AV189" s="14" t="s">
        <v>79</v>
      </c>
      <c r="AW189" s="14" t="s">
        <v>29</v>
      </c>
      <c r="AX189" s="14" t="s">
        <v>72</v>
      </c>
      <c r="AY189" s="245" t="s">
        <v>149</v>
      </c>
    </row>
    <row r="190" spans="2:51" s="13" customFormat="1" ht="11.25">
      <c r="B190" s="205"/>
      <c r="C190" s="206"/>
      <c r="D190" s="207" t="s">
        <v>157</v>
      </c>
      <c r="E190" s="208" t="s">
        <v>1003</v>
      </c>
      <c r="F190" s="209" t="s">
        <v>1004</v>
      </c>
      <c r="G190" s="206"/>
      <c r="H190" s="210">
        <v>31.8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157</v>
      </c>
      <c r="AU190" s="216" t="s">
        <v>79</v>
      </c>
      <c r="AV190" s="13" t="s">
        <v>81</v>
      </c>
      <c r="AW190" s="13" t="s">
        <v>29</v>
      </c>
      <c r="AX190" s="13" t="s">
        <v>72</v>
      </c>
      <c r="AY190" s="216" t="s">
        <v>149</v>
      </c>
    </row>
    <row r="191" spans="2:51" s="13" customFormat="1" ht="11.25">
      <c r="B191" s="205"/>
      <c r="C191" s="206"/>
      <c r="D191" s="207" t="s">
        <v>157</v>
      </c>
      <c r="E191" s="208" t="s">
        <v>812</v>
      </c>
      <c r="F191" s="209" t="s">
        <v>1005</v>
      </c>
      <c r="G191" s="206"/>
      <c r="H191" s="210">
        <v>167.2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157</v>
      </c>
      <c r="AU191" s="216" t="s">
        <v>79</v>
      </c>
      <c r="AV191" s="13" t="s">
        <v>81</v>
      </c>
      <c r="AW191" s="13" t="s">
        <v>29</v>
      </c>
      <c r="AX191" s="13" t="s">
        <v>72</v>
      </c>
      <c r="AY191" s="216" t="s">
        <v>149</v>
      </c>
    </row>
    <row r="192" spans="2:51" s="13" customFormat="1" ht="11.25">
      <c r="B192" s="205"/>
      <c r="C192" s="206"/>
      <c r="D192" s="207" t="s">
        <v>157</v>
      </c>
      <c r="E192" s="208" t="s">
        <v>1006</v>
      </c>
      <c r="F192" s="209" t="s">
        <v>1007</v>
      </c>
      <c r="G192" s="206"/>
      <c r="H192" s="210">
        <v>199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157</v>
      </c>
      <c r="AU192" s="216" t="s">
        <v>79</v>
      </c>
      <c r="AV192" s="13" t="s">
        <v>81</v>
      </c>
      <c r="AW192" s="13" t="s">
        <v>29</v>
      </c>
      <c r="AX192" s="13" t="s">
        <v>79</v>
      </c>
      <c r="AY192" s="216" t="s">
        <v>149</v>
      </c>
    </row>
    <row r="193" spans="1:65" s="2" customFormat="1" ht="24.2" customHeight="1">
      <c r="A193" s="33"/>
      <c r="B193" s="34"/>
      <c r="C193" s="191" t="s">
        <v>221</v>
      </c>
      <c r="D193" s="191" t="s">
        <v>151</v>
      </c>
      <c r="E193" s="192" t="s">
        <v>1008</v>
      </c>
      <c r="F193" s="193" t="s">
        <v>1009</v>
      </c>
      <c r="G193" s="194" t="s">
        <v>909</v>
      </c>
      <c r="H193" s="195">
        <v>62.403</v>
      </c>
      <c r="I193" s="196"/>
      <c r="J193" s="197">
        <f>ROUND(I193*H193,2)</f>
        <v>0</v>
      </c>
      <c r="K193" s="198"/>
      <c r="L193" s="38"/>
      <c r="M193" s="199" t="s">
        <v>1</v>
      </c>
      <c r="N193" s="200" t="s">
        <v>37</v>
      </c>
      <c r="O193" s="70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03" t="s">
        <v>155</v>
      </c>
      <c r="AT193" s="203" t="s">
        <v>151</v>
      </c>
      <c r="AU193" s="203" t="s">
        <v>79</v>
      </c>
      <c r="AY193" s="16" t="s">
        <v>149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6" t="s">
        <v>79</v>
      </c>
      <c r="BK193" s="204">
        <f>ROUND(I193*H193,2)</f>
        <v>0</v>
      </c>
      <c r="BL193" s="16" t="s">
        <v>155</v>
      </c>
      <c r="BM193" s="203" t="s">
        <v>1010</v>
      </c>
    </row>
    <row r="194" spans="2:51" s="14" customFormat="1" ht="22.5">
      <c r="B194" s="236"/>
      <c r="C194" s="237"/>
      <c r="D194" s="207" t="s">
        <v>157</v>
      </c>
      <c r="E194" s="238" t="s">
        <v>1</v>
      </c>
      <c r="F194" s="239" t="s">
        <v>1011</v>
      </c>
      <c r="G194" s="237"/>
      <c r="H194" s="238" t="s">
        <v>1</v>
      </c>
      <c r="I194" s="240"/>
      <c r="J194" s="237"/>
      <c r="K194" s="237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157</v>
      </c>
      <c r="AU194" s="245" t="s">
        <v>79</v>
      </c>
      <c r="AV194" s="14" t="s">
        <v>79</v>
      </c>
      <c r="AW194" s="14" t="s">
        <v>29</v>
      </c>
      <c r="AX194" s="14" t="s">
        <v>72</v>
      </c>
      <c r="AY194" s="245" t="s">
        <v>149</v>
      </c>
    </row>
    <row r="195" spans="2:51" s="13" customFormat="1" ht="22.5">
      <c r="B195" s="205"/>
      <c r="C195" s="206"/>
      <c r="D195" s="207" t="s">
        <v>157</v>
      </c>
      <c r="E195" s="208" t="s">
        <v>1012</v>
      </c>
      <c r="F195" s="209" t="s">
        <v>1013</v>
      </c>
      <c r="G195" s="206"/>
      <c r="H195" s="210">
        <v>44.103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157</v>
      </c>
      <c r="AU195" s="216" t="s">
        <v>79</v>
      </c>
      <c r="AV195" s="13" t="s">
        <v>81</v>
      </c>
      <c r="AW195" s="13" t="s">
        <v>29</v>
      </c>
      <c r="AX195" s="13" t="s">
        <v>72</v>
      </c>
      <c r="AY195" s="216" t="s">
        <v>149</v>
      </c>
    </row>
    <row r="196" spans="2:51" s="13" customFormat="1" ht="11.25">
      <c r="B196" s="205"/>
      <c r="C196" s="206"/>
      <c r="D196" s="207" t="s">
        <v>157</v>
      </c>
      <c r="E196" s="208" t="s">
        <v>814</v>
      </c>
      <c r="F196" s="209" t="s">
        <v>1014</v>
      </c>
      <c r="G196" s="206"/>
      <c r="H196" s="210">
        <v>18.3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157</v>
      </c>
      <c r="AU196" s="216" t="s">
        <v>79</v>
      </c>
      <c r="AV196" s="13" t="s">
        <v>81</v>
      </c>
      <c r="AW196" s="13" t="s">
        <v>29</v>
      </c>
      <c r="AX196" s="13" t="s">
        <v>72</v>
      </c>
      <c r="AY196" s="216" t="s">
        <v>149</v>
      </c>
    </row>
    <row r="197" spans="2:51" s="13" customFormat="1" ht="11.25">
      <c r="B197" s="205"/>
      <c r="C197" s="206"/>
      <c r="D197" s="207" t="s">
        <v>157</v>
      </c>
      <c r="E197" s="208" t="s">
        <v>1015</v>
      </c>
      <c r="F197" s="209" t="s">
        <v>1016</v>
      </c>
      <c r="G197" s="206"/>
      <c r="H197" s="210">
        <v>62.403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157</v>
      </c>
      <c r="AU197" s="216" t="s">
        <v>79</v>
      </c>
      <c r="AV197" s="13" t="s">
        <v>81</v>
      </c>
      <c r="AW197" s="13" t="s">
        <v>29</v>
      </c>
      <c r="AX197" s="13" t="s">
        <v>79</v>
      </c>
      <c r="AY197" s="216" t="s">
        <v>149</v>
      </c>
    </row>
    <row r="198" spans="1:65" s="2" customFormat="1" ht="16.5" customHeight="1">
      <c r="A198" s="33"/>
      <c r="B198" s="34"/>
      <c r="C198" s="191" t="s">
        <v>8</v>
      </c>
      <c r="D198" s="191" t="s">
        <v>151</v>
      </c>
      <c r="E198" s="192" t="s">
        <v>1017</v>
      </c>
      <c r="F198" s="193" t="s">
        <v>1018</v>
      </c>
      <c r="G198" s="194" t="s">
        <v>909</v>
      </c>
      <c r="H198" s="195">
        <v>59.7</v>
      </c>
      <c r="I198" s="196"/>
      <c r="J198" s="197">
        <f>ROUND(I198*H198,2)</f>
        <v>0</v>
      </c>
      <c r="K198" s="198"/>
      <c r="L198" s="38"/>
      <c r="M198" s="199" t="s">
        <v>1</v>
      </c>
      <c r="N198" s="200" t="s">
        <v>37</v>
      </c>
      <c r="O198" s="70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03" t="s">
        <v>155</v>
      </c>
      <c r="AT198" s="203" t="s">
        <v>151</v>
      </c>
      <c r="AU198" s="203" t="s">
        <v>79</v>
      </c>
      <c r="AY198" s="16" t="s">
        <v>149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6" t="s">
        <v>79</v>
      </c>
      <c r="BK198" s="204">
        <f>ROUND(I198*H198,2)</f>
        <v>0</v>
      </c>
      <c r="BL198" s="16" t="s">
        <v>155</v>
      </c>
      <c r="BM198" s="203" t="s">
        <v>1019</v>
      </c>
    </row>
    <row r="199" spans="2:51" s="13" customFormat="1" ht="22.5">
      <c r="B199" s="205"/>
      <c r="C199" s="206"/>
      <c r="D199" s="207" t="s">
        <v>157</v>
      </c>
      <c r="E199" s="208" t="s">
        <v>1020</v>
      </c>
      <c r="F199" s="209" t="s">
        <v>1021</v>
      </c>
      <c r="G199" s="206"/>
      <c r="H199" s="210">
        <v>27.3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157</v>
      </c>
      <c r="AU199" s="216" t="s">
        <v>79</v>
      </c>
      <c r="AV199" s="13" t="s">
        <v>81</v>
      </c>
      <c r="AW199" s="13" t="s">
        <v>29</v>
      </c>
      <c r="AX199" s="13" t="s">
        <v>72</v>
      </c>
      <c r="AY199" s="216" t="s">
        <v>149</v>
      </c>
    </row>
    <row r="200" spans="2:51" s="13" customFormat="1" ht="22.5">
      <c r="B200" s="205"/>
      <c r="C200" s="206"/>
      <c r="D200" s="207" t="s">
        <v>157</v>
      </c>
      <c r="E200" s="208" t="s">
        <v>816</v>
      </c>
      <c r="F200" s="209" t="s">
        <v>1022</v>
      </c>
      <c r="G200" s="206"/>
      <c r="H200" s="210">
        <v>32.4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157</v>
      </c>
      <c r="AU200" s="216" t="s">
        <v>79</v>
      </c>
      <c r="AV200" s="13" t="s">
        <v>81</v>
      </c>
      <c r="AW200" s="13" t="s">
        <v>29</v>
      </c>
      <c r="AX200" s="13" t="s">
        <v>72</v>
      </c>
      <c r="AY200" s="216" t="s">
        <v>149</v>
      </c>
    </row>
    <row r="201" spans="2:51" s="13" customFormat="1" ht="11.25">
      <c r="B201" s="205"/>
      <c r="C201" s="206"/>
      <c r="D201" s="207" t="s">
        <v>157</v>
      </c>
      <c r="E201" s="208" t="s">
        <v>1023</v>
      </c>
      <c r="F201" s="209" t="s">
        <v>1024</v>
      </c>
      <c r="G201" s="206"/>
      <c r="H201" s="210">
        <v>59.7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157</v>
      </c>
      <c r="AU201" s="216" t="s">
        <v>79</v>
      </c>
      <c r="AV201" s="13" t="s">
        <v>81</v>
      </c>
      <c r="AW201" s="13" t="s">
        <v>29</v>
      </c>
      <c r="AX201" s="13" t="s">
        <v>79</v>
      </c>
      <c r="AY201" s="216" t="s">
        <v>149</v>
      </c>
    </row>
    <row r="202" spans="1:65" s="2" customFormat="1" ht="21.75" customHeight="1">
      <c r="A202" s="33"/>
      <c r="B202" s="34"/>
      <c r="C202" s="191" t="s">
        <v>228</v>
      </c>
      <c r="D202" s="191" t="s">
        <v>151</v>
      </c>
      <c r="E202" s="192" t="s">
        <v>1025</v>
      </c>
      <c r="F202" s="193" t="s">
        <v>1026</v>
      </c>
      <c r="G202" s="194" t="s">
        <v>949</v>
      </c>
      <c r="H202" s="195">
        <v>174.68</v>
      </c>
      <c r="I202" s="196"/>
      <c r="J202" s="197">
        <f>ROUND(I202*H202,2)</f>
        <v>0</v>
      </c>
      <c r="K202" s="198"/>
      <c r="L202" s="38"/>
      <c r="M202" s="199" t="s">
        <v>1</v>
      </c>
      <c r="N202" s="200" t="s">
        <v>37</v>
      </c>
      <c r="O202" s="70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03" t="s">
        <v>155</v>
      </c>
      <c r="AT202" s="203" t="s">
        <v>151</v>
      </c>
      <c r="AU202" s="203" t="s">
        <v>79</v>
      </c>
      <c r="AY202" s="16" t="s">
        <v>149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6" t="s">
        <v>79</v>
      </c>
      <c r="BK202" s="204">
        <f>ROUND(I202*H202,2)</f>
        <v>0</v>
      </c>
      <c r="BL202" s="16" t="s">
        <v>155</v>
      </c>
      <c r="BM202" s="203" t="s">
        <v>1027</v>
      </c>
    </row>
    <row r="203" spans="2:51" s="13" customFormat="1" ht="11.25">
      <c r="B203" s="205"/>
      <c r="C203" s="206"/>
      <c r="D203" s="207" t="s">
        <v>157</v>
      </c>
      <c r="E203" s="208" t="s">
        <v>1028</v>
      </c>
      <c r="F203" s="209" t="s">
        <v>1029</v>
      </c>
      <c r="G203" s="206"/>
      <c r="H203" s="210">
        <v>23.5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157</v>
      </c>
      <c r="AU203" s="216" t="s">
        <v>79</v>
      </c>
      <c r="AV203" s="13" t="s">
        <v>81</v>
      </c>
      <c r="AW203" s="13" t="s">
        <v>29</v>
      </c>
      <c r="AX203" s="13" t="s">
        <v>72</v>
      </c>
      <c r="AY203" s="216" t="s">
        <v>149</v>
      </c>
    </row>
    <row r="204" spans="2:51" s="13" customFormat="1" ht="11.25">
      <c r="B204" s="205"/>
      <c r="C204" s="206"/>
      <c r="D204" s="207" t="s">
        <v>157</v>
      </c>
      <c r="E204" s="208" t="s">
        <v>818</v>
      </c>
      <c r="F204" s="209" t="s">
        <v>1030</v>
      </c>
      <c r="G204" s="206"/>
      <c r="H204" s="210">
        <v>16.92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157</v>
      </c>
      <c r="AU204" s="216" t="s">
        <v>79</v>
      </c>
      <c r="AV204" s="13" t="s">
        <v>81</v>
      </c>
      <c r="AW204" s="13" t="s">
        <v>29</v>
      </c>
      <c r="AX204" s="13" t="s">
        <v>72</v>
      </c>
      <c r="AY204" s="216" t="s">
        <v>149</v>
      </c>
    </row>
    <row r="205" spans="2:51" s="13" customFormat="1" ht="11.25">
      <c r="B205" s="205"/>
      <c r="C205" s="206"/>
      <c r="D205" s="207" t="s">
        <v>157</v>
      </c>
      <c r="E205" s="208" t="s">
        <v>865</v>
      </c>
      <c r="F205" s="209" t="s">
        <v>1031</v>
      </c>
      <c r="G205" s="206"/>
      <c r="H205" s="210">
        <v>35.52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157</v>
      </c>
      <c r="AU205" s="216" t="s">
        <v>79</v>
      </c>
      <c r="AV205" s="13" t="s">
        <v>81</v>
      </c>
      <c r="AW205" s="13" t="s">
        <v>29</v>
      </c>
      <c r="AX205" s="13" t="s">
        <v>72</v>
      </c>
      <c r="AY205" s="216" t="s">
        <v>149</v>
      </c>
    </row>
    <row r="206" spans="2:51" s="13" customFormat="1" ht="11.25">
      <c r="B206" s="205"/>
      <c r="C206" s="206"/>
      <c r="D206" s="207" t="s">
        <v>157</v>
      </c>
      <c r="E206" s="208" t="s">
        <v>882</v>
      </c>
      <c r="F206" s="209" t="s">
        <v>1032</v>
      </c>
      <c r="G206" s="206"/>
      <c r="H206" s="210">
        <v>19.9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157</v>
      </c>
      <c r="AU206" s="216" t="s">
        <v>79</v>
      </c>
      <c r="AV206" s="13" t="s">
        <v>81</v>
      </c>
      <c r="AW206" s="13" t="s">
        <v>29</v>
      </c>
      <c r="AX206" s="13" t="s">
        <v>72</v>
      </c>
      <c r="AY206" s="216" t="s">
        <v>149</v>
      </c>
    </row>
    <row r="207" spans="2:51" s="13" customFormat="1" ht="11.25">
      <c r="B207" s="205"/>
      <c r="C207" s="206"/>
      <c r="D207" s="207" t="s">
        <v>157</v>
      </c>
      <c r="E207" s="208" t="s">
        <v>893</v>
      </c>
      <c r="F207" s="209" t="s">
        <v>1033</v>
      </c>
      <c r="G207" s="206"/>
      <c r="H207" s="210">
        <v>37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157</v>
      </c>
      <c r="AU207" s="216" t="s">
        <v>79</v>
      </c>
      <c r="AV207" s="13" t="s">
        <v>81</v>
      </c>
      <c r="AW207" s="13" t="s">
        <v>29</v>
      </c>
      <c r="AX207" s="13" t="s">
        <v>72</v>
      </c>
      <c r="AY207" s="216" t="s">
        <v>149</v>
      </c>
    </row>
    <row r="208" spans="2:51" s="13" customFormat="1" ht="11.25">
      <c r="B208" s="205"/>
      <c r="C208" s="206"/>
      <c r="D208" s="207" t="s">
        <v>157</v>
      </c>
      <c r="E208" s="208" t="s">
        <v>896</v>
      </c>
      <c r="F208" s="209" t="s">
        <v>1034</v>
      </c>
      <c r="G208" s="206"/>
      <c r="H208" s="210">
        <v>9.6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157</v>
      </c>
      <c r="AU208" s="216" t="s">
        <v>79</v>
      </c>
      <c r="AV208" s="13" t="s">
        <v>81</v>
      </c>
      <c r="AW208" s="13" t="s">
        <v>29</v>
      </c>
      <c r="AX208" s="13" t="s">
        <v>72</v>
      </c>
      <c r="AY208" s="216" t="s">
        <v>149</v>
      </c>
    </row>
    <row r="209" spans="2:51" s="13" customFormat="1" ht="11.25">
      <c r="B209" s="205"/>
      <c r="C209" s="206"/>
      <c r="D209" s="207" t="s">
        <v>157</v>
      </c>
      <c r="E209" s="208" t="s">
        <v>899</v>
      </c>
      <c r="F209" s="209" t="s">
        <v>1035</v>
      </c>
      <c r="G209" s="206"/>
      <c r="H209" s="210">
        <v>14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157</v>
      </c>
      <c r="AU209" s="216" t="s">
        <v>79</v>
      </c>
      <c r="AV209" s="13" t="s">
        <v>81</v>
      </c>
      <c r="AW209" s="13" t="s">
        <v>29</v>
      </c>
      <c r="AX209" s="13" t="s">
        <v>72</v>
      </c>
      <c r="AY209" s="216" t="s">
        <v>149</v>
      </c>
    </row>
    <row r="210" spans="2:51" s="13" customFormat="1" ht="11.25">
      <c r="B210" s="205"/>
      <c r="C210" s="206"/>
      <c r="D210" s="207" t="s">
        <v>157</v>
      </c>
      <c r="E210" s="208" t="s">
        <v>900</v>
      </c>
      <c r="F210" s="209" t="s">
        <v>1036</v>
      </c>
      <c r="G210" s="206"/>
      <c r="H210" s="210">
        <v>18.24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157</v>
      </c>
      <c r="AU210" s="216" t="s">
        <v>79</v>
      </c>
      <c r="AV210" s="13" t="s">
        <v>81</v>
      </c>
      <c r="AW210" s="13" t="s">
        <v>29</v>
      </c>
      <c r="AX210" s="13" t="s">
        <v>72</v>
      </c>
      <c r="AY210" s="216" t="s">
        <v>149</v>
      </c>
    </row>
    <row r="211" spans="2:51" s="13" customFormat="1" ht="11.25">
      <c r="B211" s="205"/>
      <c r="C211" s="206"/>
      <c r="D211" s="207" t="s">
        <v>157</v>
      </c>
      <c r="E211" s="208" t="s">
        <v>1037</v>
      </c>
      <c r="F211" s="209" t="s">
        <v>1038</v>
      </c>
      <c r="G211" s="206"/>
      <c r="H211" s="210">
        <v>174.68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157</v>
      </c>
      <c r="AU211" s="216" t="s">
        <v>79</v>
      </c>
      <c r="AV211" s="13" t="s">
        <v>81</v>
      </c>
      <c r="AW211" s="13" t="s">
        <v>29</v>
      </c>
      <c r="AX211" s="13" t="s">
        <v>79</v>
      </c>
      <c r="AY211" s="216" t="s">
        <v>149</v>
      </c>
    </row>
    <row r="212" spans="1:65" s="2" customFormat="1" ht="21.75" customHeight="1">
      <c r="A212" s="33"/>
      <c r="B212" s="34"/>
      <c r="C212" s="191" t="s">
        <v>233</v>
      </c>
      <c r="D212" s="191" t="s">
        <v>151</v>
      </c>
      <c r="E212" s="192" t="s">
        <v>1039</v>
      </c>
      <c r="F212" s="193" t="s">
        <v>1040</v>
      </c>
      <c r="G212" s="194" t="s">
        <v>949</v>
      </c>
      <c r="H212" s="195">
        <v>27.84</v>
      </c>
      <c r="I212" s="196"/>
      <c r="J212" s="197">
        <f>ROUND(I212*H212,2)</f>
        <v>0</v>
      </c>
      <c r="K212" s="198"/>
      <c r="L212" s="38"/>
      <c r="M212" s="199" t="s">
        <v>1</v>
      </c>
      <c r="N212" s="200" t="s">
        <v>37</v>
      </c>
      <c r="O212" s="70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03" t="s">
        <v>155</v>
      </c>
      <c r="AT212" s="203" t="s">
        <v>151</v>
      </c>
      <c r="AU212" s="203" t="s">
        <v>79</v>
      </c>
      <c r="AY212" s="16" t="s">
        <v>149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6" t="s">
        <v>79</v>
      </c>
      <c r="BK212" s="204">
        <f>ROUND(I212*H212,2)</f>
        <v>0</v>
      </c>
      <c r="BL212" s="16" t="s">
        <v>155</v>
      </c>
      <c r="BM212" s="203" t="s">
        <v>1041</v>
      </c>
    </row>
    <row r="213" spans="2:51" s="13" customFormat="1" ht="11.25">
      <c r="B213" s="205"/>
      <c r="C213" s="206"/>
      <c r="D213" s="207" t="s">
        <v>157</v>
      </c>
      <c r="E213" s="208" t="s">
        <v>1042</v>
      </c>
      <c r="F213" s="209" t="s">
        <v>1043</v>
      </c>
      <c r="G213" s="206"/>
      <c r="H213" s="210">
        <v>9.6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157</v>
      </c>
      <c r="AU213" s="216" t="s">
        <v>79</v>
      </c>
      <c r="AV213" s="13" t="s">
        <v>81</v>
      </c>
      <c r="AW213" s="13" t="s">
        <v>29</v>
      </c>
      <c r="AX213" s="13" t="s">
        <v>72</v>
      </c>
      <c r="AY213" s="216" t="s">
        <v>149</v>
      </c>
    </row>
    <row r="214" spans="2:51" s="13" customFormat="1" ht="11.25">
      <c r="B214" s="205"/>
      <c r="C214" s="206"/>
      <c r="D214" s="207" t="s">
        <v>157</v>
      </c>
      <c r="E214" s="208" t="s">
        <v>820</v>
      </c>
      <c r="F214" s="209" t="s">
        <v>1044</v>
      </c>
      <c r="G214" s="206"/>
      <c r="H214" s="210">
        <v>18.24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157</v>
      </c>
      <c r="AU214" s="216" t="s">
        <v>79</v>
      </c>
      <c r="AV214" s="13" t="s">
        <v>81</v>
      </c>
      <c r="AW214" s="13" t="s">
        <v>29</v>
      </c>
      <c r="AX214" s="13" t="s">
        <v>72</v>
      </c>
      <c r="AY214" s="216" t="s">
        <v>149</v>
      </c>
    </row>
    <row r="215" spans="2:51" s="13" customFormat="1" ht="11.25">
      <c r="B215" s="205"/>
      <c r="C215" s="206"/>
      <c r="D215" s="207" t="s">
        <v>157</v>
      </c>
      <c r="E215" s="208" t="s">
        <v>1045</v>
      </c>
      <c r="F215" s="209" t="s">
        <v>1046</v>
      </c>
      <c r="G215" s="206"/>
      <c r="H215" s="210">
        <v>27.84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157</v>
      </c>
      <c r="AU215" s="216" t="s">
        <v>79</v>
      </c>
      <c r="AV215" s="13" t="s">
        <v>81</v>
      </c>
      <c r="AW215" s="13" t="s">
        <v>29</v>
      </c>
      <c r="AX215" s="13" t="s">
        <v>79</v>
      </c>
      <c r="AY215" s="216" t="s">
        <v>149</v>
      </c>
    </row>
    <row r="216" spans="1:65" s="2" customFormat="1" ht="21.75" customHeight="1">
      <c r="A216" s="33"/>
      <c r="B216" s="34"/>
      <c r="C216" s="191" t="s">
        <v>237</v>
      </c>
      <c r="D216" s="191" t="s">
        <v>151</v>
      </c>
      <c r="E216" s="192" t="s">
        <v>1047</v>
      </c>
      <c r="F216" s="193" t="s">
        <v>1048</v>
      </c>
      <c r="G216" s="194" t="s">
        <v>949</v>
      </c>
      <c r="H216" s="195">
        <v>51</v>
      </c>
      <c r="I216" s="196"/>
      <c r="J216" s="197">
        <f>ROUND(I216*H216,2)</f>
        <v>0</v>
      </c>
      <c r="K216" s="198"/>
      <c r="L216" s="38"/>
      <c r="M216" s="199" t="s">
        <v>1</v>
      </c>
      <c r="N216" s="200" t="s">
        <v>37</v>
      </c>
      <c r="O216" s="70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03" t="s">
        <v>155</v>
      </c>
      <c r="AT216" s="203" t="s">
        <v>151</v>
      </c>
      <c r="AU216" s="203" t="s">
        <v>79</v>
      </c>
      <c r="AY216" s="16" t="s">
        <v>149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6" t="s">
        <v>79</v>
      </c>
      <c r="BK216" s="204">
        <f>ROUND(I216*H216,2)</f>
        <v>0</v>
      </c>
      <c r="BL216" s="16" t="s">
        <v>155</v>
      </c>
      <c r="BM216" s="203" t="s">
        <v>1049</v>
      </c>
    </row>
    <row r="217" spans="2:51" s="13" customFormat="1" ht="11.25">
      <c r="B217" s="205"/>
      <c r="C217" s="206"/>
      <c r="D217" s="207" t="s">
        <v>157</v>
      </c>
      <c r="E217" s="208" t="s">
        <v>1050</v>
      </c>
      <c r="F217" s="209" t="s">
        <v>1051</v>
      </c>
      <c r="G217" s="206"/>
      <c r="H217" s="210">
        <v>37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157</v>
      </c>
      <c r="AU217" s="216" t="s">
        <v>79</v>
      </c>
      <c r="AV217" s="13" t="s">
        <v>81</v>
      </c>
      <c r="AW217" s="13" t="s">
        <v>29</v>
      </c>
      <c r="AX217" s="13" t="s">
        <v>72</v>
      </c>
      <c r="AY217" s="216" t="s">
        <v>149</v>
      </c>
    </row>
    <row r="218" spans="2:51" s="13" customFormat="1" ht="11.25">
      <c r="B218" s="205"/>
      <c r="C218" s="206"/>
      <c r="D218" s="207" t="s">
        <v>157</v>
      </c>
      <c r="E218" s="208" t="s">
        <v>822</v>
      </c>
      <c r="F218" s="209" t="s">
        <v>1052</v>
      </c>
      <c r="G218" s="206"/>
      <c r="H218" s="210">
        <v>14</v>
      </c>
      <c r="I218" s="211"/>
      <c r="J218" s="206"/>
      <c r="K218" s="206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157</v>
      </c>
      <c r="AU218" s="216" t="s">
        <v>79</v>
      </c>
      <c r="AV218" s="13" t="s">
        <v>81</v>
      </c>
      <c r="AW218" s="13" t="s">
        <v>29</v>
      </c>
      <c r="AX218" s="13" t="s">
        <v>72</v>
      </c>
      <c r="AY218" s="216" t="s">
        <v>149</v>
      </c>
    </row>
    <row r="219" spans="2:51" s="13" customFormat="1" ht="11.25">
      <c r="B219" s="205"/>
      <c r="C219" s="206"/>
      <c r="D219" s="207" t="s">
        <v>157</v>
      </c>
      <c r="E219" s="208" t="s">
        <v>1053</v>
      </c>
      <c r="F219" s="209" t="s">
        <v>1054</v>
      </c>
      <c r="G219" s="206"/>
      <c r="H219" s="210">
        <v>51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157</v>
      </c>
      <c r="AU219" s="216" t="s">
        <v>79</v>
      </c>
      <c r="AV219" s="13" t="s">
        <v>81</v>
      </c>
      <c r="AW219" s="13" t="s">
        <v>29</v>
      </c>
      <c r="AX219" s="13" t="s">
        <v>79</v>
      </c>
      <c r="AY219" s="216" t="s">
        <v>149</v>
      </c>
    </row>
    <row r="220" spans="1:65" s="2" customFormat="1" ht="16.5" customHeight="1">
      <c r="A220" s="33"/>
      <c r="B220" s="34"/>
      <c r="C220" s="191" t="s">
        <v>240</v>
      </c>
      <c r="D220" s="191" t="s">
        <v>151</v>
      </c>
      <c r="E220" s="192" t="s">
        <v>1055</v>
      </c>
      <c r="F220" s="193" t="s">
        <v>1056</v>
      </c>
      <c r="G220" s="194" t="s">
        <v>949</v>
      </c>
      <c r="H220" s="195">
        <v>78.84</v>
      </c>
      <c r="I220" s="196"/>
      <c r="J220" s="197">
        <f>ROUND(I220*H220,2)</f>
        <v>0</v>
      </c>
      <c r="K220" s="198"/>
      <c r="L220" s="38"/>
      <c r="M220" s="199" t="s">
        <v>1</v>
      </c>
      <c r="N220" s="200" t="s">
        <v>37</v>
      </c>
      <c r="O220" s="70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03" t="s">
        <v>155</v>
      </c>
      <c r="AT220" s="203" t="s">
        <v>151</v>
      </c>
      <c r="AU220" s="203" t="s">
        <v>79</v>
      </c>
      <c r="AY220" s="16" t="s">
        <v>149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16" t="s">
        <v>79</v>
      </c>
      <c r="BK220" s="204">
        <f>ROUND(I220*H220,2)</f>
        <v>0</v>
      </c>
      <c r="BL220" s="16" t="s">
        <v>155</v>
      </c>
      <c r="BM220" s="203" t="s">
        <v>1057</v>
      </c>
    </row>
    <row r="221" spans="2:51" s="13" customFormat="1" ht="11.25">
      <c r="B221" s="205"/>
      <c r="C221" s="206"/>
      <c r="D221" s="207" t="s">
        <v>157</v>
      </c>
      <c r="E221" s="208" t="s">
        <v>1058</v>
      </c>
      <c r="F221" s="209" t="s">
        <v>1043</v>
      </c>
      <c r="G221" s="206"/>
      <c r="H221" s="210">
        <v>9.6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157</v>
      </c>
      <c r="AU221" s="216" t="s">
        <v>79</v>
      </c>
      <c r="AV221" s="13" t="s">
        <v>81</v>
      </c>
      <c r="AW221" s="13" t="s">
        <v>29</v>
      </c>
      <c r="AX221" s="13" t="s">
        <v>72</v>
      </c>
      <c r="AY221" s="216" t="s">
        <v>149</v>
      </c>
    </row>
    <row r="222" spans="2:51" s="13" customFormat="1" ht="11.25">
      <c r="B222" s="205"/>
      <c r="C222" s="206"/>
      <c r="D222" s="207" t="s">
        <v>157</v>
      </c>
      <c r="E222" s="208" t="s">
        <v>823</v>
      </c>
      <c r="F222" s="209" t="s">
        <v>1044</v>
      </c>
      <c r="G222" s="206"/>
      <c r="H222" s="210">
        <v>18.24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157</v>
      </c>
      <c r="AU222" s="216" t="s">
        <v>79</v>
      </c>
      <c r="AV222" s="13" t="s">
        <v>81</v>
      </c>
      <c r="AW222" s="13" t="s">
        <v>29</v>
      </c>
      <c r="AX222" s="13" t="s">
        <v>72</v>
      </c>
      <c r="AY222" s="216" t="s">
        <v>149</v>
      </c>
    </row>
    <row r="223" spans="2:51" s="13" customFormat="1" ht="11.25">
      <c r="B223" s="205"/>
      <c r="C223" s="206"/>
      <c r="D223" s="207" t="s">
        <v>157</v>
      </c>
      <c r="E223" s="208" t="s">
        <v>867</v>
      </c>
      <c r="F223" s="209" t="s">
        <v>1051</v>
      </c>
      <c r="G223" s="206"/>
      <c r="H223" s="210">
        <v>37</v>
      </c>
      <c r="I223" s="211"/>
      <c r="J223" s="206"/>
      <c r="K223" s="206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157</v>
      </c>
      <c r="AU223" s="216" t="s">
        <v>79</v>
      </c>
      <c r="AV223" s="13" t="s">
        <v>81</v>
      </c>
      <c r="AW223" s="13" t="s">
        <v>29</v>
      </c>
      <c r="AX223" s="13" t="s">
        <v>72</v>
      </c>
      <c r="AY223" s="216" t="s">
        <v>149</v>
      </c>
    </row>
    <row r="224" spans="2:51" s="13" customFormat="1" ht="11.25">
      <c r="B224" s="205"/>
      <c r="C224" s="206"/>
      <c r="D224" s="207" t="s">
        <v>157</v>
      </c>
      <c r="E224" s="208" t="s">
        <v>884</v>
      </c>
      <c r="F224" s="209" t="s">
        <v>1052</v>
      </c>
      <c r="G224" s="206"/>
      <c r="H224" s="210">
        <v>14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157</v>
      </c>
      <c r="AU224" s="216" t="s">
        <v>79</v>
      </c>
      <c r="AV224" s="13" t="s">
        <v>81</v>
      </c>
      <c r="AW224" s="13" t="s">
        <v>29</v>
      </c>
      <c r="AX224" s="13" t="s">
        <v>72</v>
      </c>
      <c r="AY224" s="216" t="s">
        <v>149</v>
      </c>
    </row>
    <row r="225" spans="2:51" s="13" customFormat="1" ht="11.25">
      <c r="B225" s="205"/>
      <c r="C225" s="206"/>
      <c r="D225" s="207" t="s">
        <v>157</v>
      </c>
      <c r="E225" s="208" t="s">
        <v>1059</v>
      </c>
      <c r="F225" s="209" t="s">
        <v>1060</v>
      </c>
      <c r="G225" s="206"/>
      <c r="H225" s="210">
        <v>78.84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157</v>
      </c>
      <c r="AU225" s="216" t="s">
        <v>79</v>
      </c>
      <c r="AV225" s="13" t="s">
        <v>81</v>
      </c>
      <c r="AW225" s="13" t="s">
        <v>29</v>
      </c>
      <c r="AX225" s="13" t="s">
        <v>79</v>
      </c>
      <c r="AY225" s="216" t="s">
        <v>149</v>
      </c>
    </row>
    <row r="226" spans="1:65" s="2" customFormat="1" ht="16.5" customHeight="1">
      <c r="A226" s="33"/>
      <c r="B226" s="34"/>
      <c r="C226" s="191" t="s">
        <v>246</v>
      </c>
      <c r="D226" s="191" t="s">
        <v>151</v>
      </c>
      <c r="E226" s="192" t="s">
        <v>1061</v>
      </c>
      <c r="F226" s="193" t="s">
        <v>1062</v>
      </c>
      <c r="G226" s="194" t="s">
        <v>949</v>
      </c>
      <c r="H226" s="195">
        <v>78.84</v>
      </c>
      <c r="I226" s="196"/>
      <c r="J226" s="197">
        <f>ROUND(I226*H226,2)</f>
        <v>0</v>
      </c>
      <c r="K226" s="198"/>
      <c r="L226" s="38"/>
      <c r="M226" s="199" t="s">
        <v>1</v>
      </c>
      <c r="N226" s="200" t="s">
        <v>37</v>
      </c>
      <c r="O226" s="70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03" t="s">
        <v>155</v>
      </c>
      <c r="AT226" s="203" t="s">
        <v>151</v>
      </c>
      <c r="AU226" s="203" t="s">
        <v>79</v>
      </c>
      <c r="AY226" s="16" t="s">
        <v>149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6" t="s">
        <v>79</v>
      </c>
      <c r="BK226" s="204">
        <f>ROUND(I226*H226,2)</f>
        <v>0</v>
      </c>
      <c r="BL226" s="16" t="s">
        <v>155</v>
      </c>
      <c r="BM226" s="203" t="s">
        <v>1063</v>
      </c>
    </row>
    <row r="227" spans="2:51" s="13" customFormat="1" ht="11.25">
      <c r="B227" s="205"/>
      <c r="C227" s="206"/>
      <c r="D227" s="207" t="s">
        <v>157</v>
      </c>
      <c r="E227" s="208" t="s">
        <v>1064</v>
      </c>
      <c r="F227" s="209" t="s">
        <v>1043</v>
      </c>
      <c r="G227" s="206"/>
      <c r="H227" s="210">
        <v>9.6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157</v>
      </c>
      <c r="AU227" s="216" t="s">
        <v>79</v>
      </c>
      <c r="AV227" s="13" t="s">
        <v>81</v>
      </c>
      <c r="AW227" s="13" t="s">
        <v>29</v>
      </c>
      <c r="AX227" s="13" t="s">
        <v>72</v>
      </c>
      <c r="AY227" s="216" t="s">
        <v>149</v>
      </c>
    </row>
    <row r="228" spans="2:51" s="13" customFormat="1" ht="11.25">
      <c r="B228" s="205"/>
      <c r="C228" s="206"/>
      <c r="D228" s="207" t="s">
        <v>157</v>
      </c>
      <c r="E228" s="208" t="s">
        <v>824</v>
      </c>
      <c r="F228" s="209" t="s">
        <v>1044</v>
      </c>
      <c r="G228" s="206"/>
      <c r="H228" s="210">
        <v>18.24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157</v>
      </c>
      <c r="AU228" s="216" t="s">
        <v>79</v>
      </c>
      <c r="AV228" s="13" t="s">
        <v>81</v>
      </c>
      <c r="AW228" s="13" t="s">
        <v>29</v>
      </c>
      <c r="AX228" s="13" t="s">
        <v>72</v>
      </c>
      <c r="AY228" s="216" t="s">
        <v>149</v>
      </c>
    </row>
    <row r="229" spans="2:51" s="13" customFormat="1" ht="11.25">
      <c r="B229" s="205"/>
      <c r="C229" s="206"/>
      <c r="D229" s="207" t="s">
        <v>157</v>
      </c>
      <c r="E229" s="208" t="s">
        <v>868</v>
      </c>
      <c r="F229" s="209" t="s">
        <v>1051</v>
      </c>
      <c r="G229" s="206"/>
      <c r="H229" s="210">
        <v>37</v>
      </c>
      <c r="I229" s="211"/>
      <c r="J229" s="206"/>
      <c r="K229" s="206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157</v>
      </c>
      <c r="AU229" s="216" t="s">
        <v>79</v>
      </c>
      <c r="AV229" s="13" t="s">
        <v>81</v>
      </c>
      <c r="AW229" s="13" t="s">
        <v>29</v>
      </c>
      <c r="AX229" s="13" t="s">
        <v>72</v>
      </c>
      <c r="AY229" s="216" t="s">
        <v>149</v>
      </c>
    </row>
    <row r="230" spans="2:51" s="13" customFormat="1" ht="11.25">
      <c r="B230" s="205"/>
      <c r="C230" s="206"/>
      <c r="D230" s="207" t="s">
        <v>157</v>
      </c>
      <c r="E230" s="208" t="s">
        <v>885</v>
      </c>
      <c r="F230" s="209" t="s">
        <v>1052</v>
      </c>
      <c r="G230" s="206"/>
      <c r="H230" s="210">
        <v>14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157</v>
      </c>
      <c r="AU230" s="216" t="s">
        <v>79</v>
      </c>
      <c r="AV230" s="13" t="s">
        <v>81</v>
      </c>
      <c r="AW230" s="13" t="s">
        <v>29</v>
      </c>
      <c r="AX230" s="13" t="s">
        <v>72</v>
      </c>
      <c r="AY230" s="216" t="s">
        <v>149</v>
      </c>
    </row>
    <row r="231" spans="2:51" s="13" customFormat="1" ht="11.25">
      <c r="B231" s="205"/>
      <c r="C231" s="206"/>
      <c r="D231" s="207" t="s">
        <v>157</v>
      </c>
      <c r="E231" s="208" t="s">
        <v>1065</v>
      </c>
      <c r="F231" s="209" t="s">
        <v>1066</v>
      </c>
      <c r="G231" s="206"/>
      <c r="H231" s="210">
        <v>78.84</v>
      </c>
      <c r="I231" s="211"/>
      <c r="J231" s="206"/>
      <c r="K231" s="206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157</v>
      </c>
      <c r="AU231" s="216" t="s">
        <v>79</v>
      </c>
      <c r="AV231" s="13" t="s">
        <v>81</v>
      </c>
      <c r="AW231" s="13" t="s">
        <v>29</v>
      </c>
      <c r="AX231" s="13" t="s">
        <v>79</v>
      </c>
      <c r="AY231" s="216" t="s">
        <v>149</v>
      </c>
    </row>
    <row r="232" spans="2:63" s="12" customFormat="1" ht="25.9" customHeight="1">
      <c r="B232" s="175"/>
      <c r="C232" s="176"/>
      <c r="D232" s="177" t="s">
        <v>71</v>
      </c>
      <c r="E232" s="178" t="s">
        <v>81</v>
      </c>
      <c r="F232" s="178" t="s">
        <v>1067</v>
      </c>
      <c r="G232" s="176"/>
      <c r="H232" s="176"/>
      <c r="I232" s="179"/>
      <c r="J232" s="180">
        <f>BK232</f>
        <v>0</v>
      </c>
      <c r="K232" s="176"/>
      <c r="L232" s="181"/>
      <c r="M232" s="182"/>
      <c r="N232" s="183"/>
      <c r="O232" s="183"/>
      <c r="P232" s="184">
        <f>SUM(P233:P268)</f>
        <v>0</v>
      </c>
      <c r="Q232" s="183"/>
      <c r="R232" s="184">
        <f>SUM(R233:R268)</f>
        <v>0</v>
      </c>
      <c r="S232" s="183"/>
      <c r="T232" s="185">
        <f>SUM(T233:T268)</f>
        <v>0</v>
      </c>
      <c r="AR232" s="186" t="s">
        <v>79</v>
      </c>
      <c r="AT232" s="187" t="s">
        <v>71</v>
      </c>
      <c r="AU232" s="187" t="s">
        <v>72</v>
      </c>
      <c r="AY232" s="186" t="s">
        <v>149</v>
      </c>
      <c r="BK232" s="188">
        <f>SUM(BK233:BK268)</f>
        <v>0</v>
      </c>
    </row>
    <row r="233" spans="1:65" s="2" customFormat="1" ht="24.2" customHeight="1">
      <c r="A233" s="33"/>
      <c r="B233" s="34"/>
      <c r="C233" s="191" t="s">
        <v>7</v>
      </c>
      <c r="D233" s="191" t="s">
        <v>151</v>
      </c>
      <c r="E233" s="192" t="s">
        <v>1068</v>
      </c>
      <c r="F233" s="193" t="s">
        <v>1069</v>
      </c>
      <c r="G233" s="194" t="s">
        <v>187</v>
      </c>
      <c r="H233" s="195">
        <v>16.25</v>
      </c>
      <c r="I233" s="196"/>
      <c r="J233" s="197">
        <f>ROUND(I233*H233,2)</f>
        <v>0</v>
      </c>
      <c r="K233" s="198"/>
      <c r="L233" s="38"/>
      <c r="M233" s="199" t="s">
        <v>1</v>
      </c>
      <c r="N233" s="200" t="s">
        <v>37</v>
      </c>
      <c r="O233" s="70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03" t="s">
        <v>155</v>
      </c>
      <c r="AT233" s="203" t="s">
        <v>151</v>
      </c>
      <c r="AU233" s="203" t="s">
        <v>79</v>
      </c>
      <c r="AY233" s="16" t="s">
        <v>149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6" t="s">
        <v>79</v>
      </c>
      <c r="BK233" s="204">
        <f>ROUND(I233*H233,2)</f>
        <v>0</v>
      </c>
      <c r="BL233" s="16" t="s">
        <v>155</v>
      </c>
      <c r="BM233" s="203" t="s">
        <v>1070</v>
      </c>
    </row>
    <row r="234" spans="2:51" s="14" customFormat="1" ht="22.5">
      <c r="B234" s="236"/>
      <c r="C234" s="237"/>
      <c r="D234" s="207" t="s">
        <v>157</v>
      </c>
      <c r="E234" s="238" t="s">
        <v>1</v>
      </c>
      <c r="F234" s="239" t="s">
        <v>1071</v>
      </c>
      <c r="G234" s="237"/>
      <c r="H234" s="238" t="s">
        <v>1</v>
      </c>
      <c r="I234" s="240"/>
      <c r="J234" s="237"/>
      <c r="K234" s="237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157</v>
      </c>
      <c r="AU234" s="245" t="s">
        <v>79</v>
      </c>
      <c r="AV234" s="14" t="s">
        <v>79</v>
      </c>
      <c r="AW234" s="14" t="s">
        <v>29</v>
      </c>
      <c r="AX234" s="14" t="s">
        <v>72</v>
      </c>
      <c r="AY234" s="245" t="s">
        <v>149</v>
      </c>
    </row>
    <row r="235" spans="2:51" s="13" customFormat="1" ht="11.25">
      <c r="B235" s="205"/>
      <c r="C235" s="206"/>
      <c r="D235" s="207" t="s">
        <v>157</v>
      </c>
      <c r="E235" s="208" t="s">
        <v>1072</v>
      </c>
      <c r="F235" s="209" t="s">
        <v>1073</v>
      </c>
      <c r="G235" s="206"/>
      <c r="H235" s="210">
        <v>9.1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157</v>
      </c>
      <c r="AU235" s="216" t="s">
        <v>79</v>
      </c>
      <c r="AV235" s="13" t="s">
        <v>81</v>
      </c>
      <c r="AW235" s="13" t="s">
        <v>29</v>
      </c>
      <c r="AX235" s="13" t="s">
        <v>72</v>
      </c>
      <c r="AY235" s="216" t="s">
        <v>149</v>
      </c>
    </row>
    <row r="236" spans="2:51" s="13" customFormat="1" ht="11.25">
      <c r="B236" s="205"/>
      <c r="C236" s="206"/>
      <c r="D236" s="207" t="s">
        <v>157</v>
      </c>
      <c r="E236" s="208" t="s">
        <v>827</v>
      </c>
      <c r="F236" s="209" t="s">
        <v>1074</v>
      </c>
      <c r="G236" s="206"/>
      <c r="H236" s="210">
        <v>7.15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157</v>
      </c>
      <c r="AU236" s="216" t="s">
        <v>79</v>
      </c>
      <c r="AV236" s="13" t="s">
        <v>81</v>
      </c>
      <c r="AW236" s="13" t="s">
        <v>29</v>
      </c>
      <c r="AX236" s="13" t="s">
        <v>72</v>
      </c>
      <c r="AY236" s="216" t="s">
        <v>149</v>
      </c>
    </row>
    <row r="237" spans="2:51" s="13" customFormat="1" ht="11.25">
      <c r="B237" s="205"/>
      <c r="C237" s="206"/>
      <c r="D237" s="207" t="s">
        <v>157</v>
      </c>
      <c r="E237" s="208" t="s">
        <v>1075</v>
      </c>
      <c r="F237" s="209" t="s">
        <v>1076</v>
      </c>
      <c r="G237" s="206"/>
      <c r="H237" s="210">
        <v>16.25</v>
      </c>
      <c r="I237" s="211"/>
      <c r="J237" s="206"/>
      <c r="K237" s="206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157</v>
      </c>
      <c r="AU237" s="216" t="s">
        <v>79</v>
      </c>
      <c r="AV237" s="13" t="s">
        <v>81</v>
      </c>
      <c r="AW237" s="13" t="s">
        <v>29</v>
      </c>
      <c r="AX237" s="13" t="s">
        <v>79</v>
      </c>
      <c r="AY237" s="216" t="s">
        <v>149</v>
      </c>
    </row>
    <row r="238" spans="1:65" s="2" customFormat="1" ht="21.75" customHeight="1">
      <c r="A238" s="33"/>
      <c r="B238" s="34"/>
      <c r="C238" s="191" t="s">
        <v>255</v>
      </c>
      <c r="D238" s="191" t="s">
        <v>151</v>
      </c>
      <c r="E238" s="192" t="s">
        <v>1077</v>
      </c>
      <c r="F238" s="193" t="s">
        <v>1078</v>
      </c>
      <c r="G238" s="194" t="s">
        <v>187</v>
      </c>
      <c r="H238" s="195">
        <v>160</v>
      </c>
      <c r="I238" s="196"/>
      <c r="J238" s="197">
        <f>ROUND(I238*H238,2)</f>
        <v>0</v>
      </c>
      <c r="K238" s="198"/>
      <c r="L238" s="38"/>
      <c r="M238" s="199" t="s">
        <v>1</v>
      </c>
      <c r="N238" s="200" t="s">
        <v>37</v>
      </c>
      <c r="O238" s="70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03" t="s">
        <v>155</v>
      </c>
      <c r="AT238" s="203" t="s">
        <v>151</v>
      </c>
      <c r="AU238" s="203" t="s">
        <v>79</v>
      </c>
      <c r="AY238" s="16" t="s">
        <v>149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6" t="s">
        <v>79</v>
      </c>
      <c r="BK238" s="204">
        <f>ROUND(I238*H238,2)</f>
        <v>0</v>
      </c>
      <c r="BL238" s="16" t="s">
        <v>155</v>
      </c>
      <c r="BM238" s="203" t="s">
        <v>1079</v>
      </c>
    </row>
    <row r="239" spans="2:51" s="14" customFormat="1" ht="11.25">
      <c r="B239" s="236"/>
      <c r="C239" s="237"/>
      <c r="D239" s="207" t="s">
        <v>157</v>
      </c>
      <c r="E239" s="238" t="s">
        <v>1</v>
      </c>
      <c r="F239" s="239" t="s">
        <v>1080</v>
      </c>
      <c r="G239" s="237"/>
      <c r="H239" s="238" t="s">
        <v>1</v>
      </c>
      <c r="I239" s="240"/>
      <c r="J239" s="237"/>
      <c r="K239" s="237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157</v>
      </c>
      <c r="AU239" s="245" t="s">
        <v>79</v>
      </c>
      <c r="AV239" s="14" t="s">
        <v>79</v>
      </c>
      <c r="AW239" s="14" t="s">
        <v>29</v>
      </c>
      <c r="AX239" s="14" t="s">
        <v>72</v>
      </c>
      <c r="AY239" s="245" t="s">
        <v>149</v>
      </c>
    </row>
    <row r="240" spans="2:51" s="13" customFormat="1" ht="11.25">
      <c r="B240" s="205"/>
      <c r="C240" s="206"/>
      <c r="D240" s="207" t="s">
        <v>157</v>
      </c>
      <c r="E240" s="208" t="s">
        <v>1081</v>
      </c>
      <c r="F240" s="209" t="s">
        <v>1082</v>
      </c>
      <c r="G240" s="206"/>
      <c r="H240" s="210">
        <v>160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157</v>
      </c>
      <c r="AU240" s="216" t="s">
        <v>79</v>
      </c>
      <c r="AV240" s="13" t="s">
        <v>81</v>
      </c>
      <c r="AW240" s="13" t="s">
        <v>29</v>
      </c>
      <c r="AX240" s="13" t="s">
        <v>79</v>
      </c>
      <c r="AY240" s="216" t="s">
        <v>149</v>
      </c>
    </row>
    <row r="241" spans="1:65" s="2" customFormat="1" ht="24.2" customHeight="1">
      <c r="A241" s="33"/>
      <c r="B241" s="34"/>
      <c r="C241" s="191" t="s">
        <v>259</v>
      </c>
      <c r="D241" s="191" t="s">
        <v>151</v>
      </c>
      <c r="E241" s="192" t="s">
        <v>1083</v>
      </c>
      <c r="F241" s="193" t="s">
        <v>1084</v>
      </c>
      <c r="G241" s="194" t="s">
        <v>187</v>
      </c>
      <c r="H241" s="195">
        <v>1.2</v>
      </c>
      <c r="I241" s="196"/>
      <c r="J241" s="197">
        <f>ROUND(I241*H241,2)</f>
        <v>0</v>
      </c>
      <c r="K241" s="198"/>
      <c r="L241" s="38"/>
      <c r="M241" s="199" t="s">
        <v>1</v>
      </c>
      <c r="N241" s="200" t="s">
        <v>37</v>
      </c>
      <c r="O241" s="70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03" t="s">
        <v>155</v>
      </c>
      <c r="AT241" s="203" t="s">
        <v>151</v>
      </c>
      <c r="AU241" s="203" t="s">
        <v>79</v>
      </c>
      <c r="AY241" s="16" t="s">
        <v>149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6" t="s">
        <v>79</v>
      </c>
      <c r="BK241" s="204">
        <f>ROUND(I241*H241,2)</f>
        <v>0</v>
      </c>
      <c r="BL241" s="16" t="s">
        <v>155</v>
      </c>
      <c r="BM241" s="203" t="s">
        <v>1085</v>
      </c>
    </row>
    <row r="242" spans="2:51" s="14" customFormat="1" ht="11.25">
      <c r="B242" s="236"/>
      <c r="C242" s="237"/>
      <c r="D242" s="207" t="s">
        <v>157</v>
      </c>
      <c r="E242" s="238" t="s">
        <v>1</v>
      </c>
      <c r="F242" s="239" t="s">
        <v>1086</v>
      </c>
      <c r="G242" s="237"/>
      <c r="H242" s="238" t="s">
        <v>1</v>
      </c>
      <c r="I242" s="240"/>
      <c r="J242" s="237"/>
      <c r="K242" s="237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157</v>
      </c>
      <c r="AU242" s="245" t="s">
        <v>79</v>
      </c>
      <c r="AV242" s="14" t="s">
        <v>79</v>
      </c>
      <c r="AW242" s="14" t="s">
        <v>29</v>
      </c>
      <c r="AX242" s="14" t="s">
        <v>72</v>
      </c>
      <c r="AY242" s="245" t="s">
        <v>149</v>
      </c>
    </row>
    <row r="243" spans="2:51" s="13" customFormat="1" ht="11.25">
      <c r="B243" s="205"/>
      <c r="C243" s="206"/>
      <c r="D243" s="207" t="s">
        <v>157</v>
      </c>
      <c r="E243" s="208" t="s">
        <v>1087</v>
      </c>
      <c r="F243" s="209" t="s">
        <v>1088</v>
      </c>
      <c r="G243" s="206"/>
      <c r="H243" s="210">
        <v>0.6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157</v>
      </c>
      <c r="AU243" s="216" t="s">
        <v>79</v>
      </c>
      <c r="AV243" s="13" t="s">
        <v>81</v>
      </c>
      <c r="AW243" s="13" t="s">
        <v>29</v>
      </c>
      <c r="AX243" s="13" t="s">
        <v>72</v>
      </c>
      <c r="AY243" s="216" t="s">
        <v>149</v>
      </c>
    </row>
    <row r="244" spans="2:51" s="13" customFormat="1" ht="11.25">
      <c r="B244" s="205"/>
      <c r="C244" s="206"/>
      <c r="D244" s="207" t="s">
        <v>157</v>
      </c>
      <c r="E244" s="208" t="s">
        <v>829</v>
      </c>
      <c r="F244" s="209" t="s">
        <v>1089</v>
      </c>
      <c r="G244" s="206"/>
      <c r="H244" s="210">
        <v>0.6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157</v>
      </c>
      <c r="AU244" s="216" t="s">
        <v>79</v>
      </c>
      <c r="AV244" s="13" t="s">
        <v>81</v>
      </c>
      <c r="AW244" s="13" t="s">
        <v>29</v>
      </c>
      <c r="AX244" s="13" t="s">
        <v>72</v>
      </c>
      <c r="AY244" s="216" t="s">
        <v>149</v>
      </c>
    </row>
    <row r="245" spans="2:51" s="13" customFormat="1" ht="11.25">
      <c r="B245" s="205"/>
      <c r="C245" s="206"/>
      <c r="D245" s="207" t="s">
        <v>157</v>
      </c>
      <c r="E245" s="208" t="s">
        <v>1090</v>
      </c>
      <c r="F245" s="209" t="s">
        <v>1091</v>
      </c>
      <c r="G245" s="206"/>
      <c r="H245" s="210">
        <v>1.2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157</v>
      </c>
      <c r="AU245" s="216" t="s">
        <v>79</v>
      </c>
      <c r="AV245" s="13" t="s">
        <v>81</v>
      </c>
      <c r="AW245" s="13" t="s">
        <v>29</v>
      </c>
      <c r="AX245" s="13" t="s">
        <v>79</v>
      </c>
      <c r="AY245" s="216" t="s">
        <v>149</v>
      </c>
    </row>
    <row r="246" spans="1:65" s="2" customFormat="1" ht="24.2" customHeight="1">
      <c r="A246" s="33"/>
      <c r="B246" s="34"/>
      <c r="C246" s="191" t="s">
        <v>263</v>
      </c>
      <c r="D246" s="191" t="s">
        <v>151</v>
      </c>
      <c r="E246" s="192" t="s">
        <v>1092</v>
      </c>
      <c r="F246" s="193" t="s">
        <v>1093</v>
      </c>
      <c r="G246" s="194" t="s">
        <v>187</v>
      </c>
      <c r="H246" s="195">
        <v>160</v>
      </c>
      <c r="I246" s="196"/>
      <c r="J246" s="197">
        <f>ROUND(I246*H246,2)</f>
        <v>0</v>
      </c>
      <c r="K246" s="198"/>
      <c r="L246" s="38"/>
      <c r="M246" s="199" t="s">
        <v>1</v>
      </c>
      <c r="N246" s="200" t="s">
        <v>37</v>
      </c>
      <c r="O246" s="70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03" t="s">
        <v>155</v>
      </c>
      <c r="AT246" s="203" t="s">
        <v>151</v>
      </c>
      <c r="AU246" s="203" t="s">
        <v>79</v>
      </c>
      <c r="AY246" s="16" t="s">
        <v>149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6" t="s">
        <v>79</v>
      </c>
      <c r="BK246" s="204">
        <f>ROUND(I246*H246,2)</f>
        <v>0</v>
      </c>
      <c r="BL246" s="16" t="s">
        <v>155</v>
      </c>
      <c r="BM246" s="203" t="s">
        <v>1094</v>
      </c>
    </row>
    <row r="247" spans="2:51" s="14" customFormat="1" ht="33.75">
      <c r="B247" s="236"/>
      <c r="C247" s="237"/>
      <c r="D247" s="207" t="s">
        <v>157</v>
      </c>
      <c r="E247" s="238" t="s">
        <v>1</v>
      </c>
      <c r="F247" s="239" t="s">
        <v>1095</v>
      </c>
      <c r="G247" s="237"/>
      <c r="H247" s="238" t="s">
        <v>1</v>
      </c>
      <c r="I247" s="240"/>
      <c r="J247" s="237"/>
      <c r="K247" s="237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157</v>
      </c>
      <c r="AU247" s="245" t="s">
        <v>79</v>
      </c>
      <c r="AV247" s="14" t="s">
        <v>79</v>
      </c>
      <c r="AW247" s="14" t="s">
        <v>29</v>
      </c>
      <c r="AX247" s="14" t="s">
        <v>72</v>
      </c>
      <c r="AY247" s="245" t="s">
        <v>149</v>
      </c>
    </row>
    <row r="248" spans="2:51" s="13" customFormat="1" ht="11.25">
      <c r="B248" s="205"/>
      <c r="C248" s="206"/>
      <c r="D248" s="207" t="s">
        <v>157</v>
      </c>
      <c r="E248" s="208" t="s">
        <v>1096</v>
      </c>
      <c r="F248" s="209" t="s">
        <v>1097</v>
      </c>
      <c r="G248" s="206"/>
      <c r="H248" s="210">
        <v>160</v>
      </c>
      <c r="I248" s="211"/>
      <c r="J248" s="206"/>
      <c r="K248" s="206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157</v>
      </c>
      <c r="AU248" s="216" t="s">
        <v>79</v>
      </c>
      <c r="AV248" s="13" t="s">
        <v>81</v>
      </c>
      <c r="AW248" s="13" t="s">
        <v>29</v>
      </c>
      <c r="AX248" s="13" t="s">
        <v>79</v>
      </c>
      <c r="AY248" s="216" t="s">
        <v>149</v>
      </c>
    </row>
    <row r="249" spans="1:65" s="2" customFormat="1" ht="16.5" customHeight="1">
      <c r="A249" s="33"/>
      <c r="B249" s="34"/>
      <c r="C249" s="191" t="s">
        <v>267</v>
      </c>
      <c r="D249" s="191" t="s">
        <v>151</v>
      </c>
      <c r="E249" s="192" t="s">
        <v>1098</v>
      </c>
      <c r="F249" s="193" t="s">
        <v>1099</v>
      </c>
      <c r="G249" s="194" t="s">
        <v>909</v>
      </c>
      <c r="H249" s="195">
        <v>11.831</v>
      </c>
      <c r="I249" s="196"/>
      <c r="J249" s="197">
        <f>ROUND(I249*H249,2)</f>
        <v>0</v>
      </c>
      <c r="K249" s="198"/>
      <c r="L249" s="38"/>
      <c r="M249" s="199" t="s">
        <v>1</v>
      </c>
      <c r="N249" s="200" t="s">
        <v>37</v>
      </c>
      <c r="O249" s="70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03" t="s">
        <v>155</v>
      </c>
      <c r="AT249" s="203" t="s">
        <v>151</v>
      </c>
      <c r="AU249" s="203" t="s">
        <v>79</v>
      </c>
      <c r="AY249" s="16" t="s">
        <v>149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6" t="s">
        <v>79</v>
      </c>
      <c r="BK249" s="204">
        <f>ROUND(I249*H249,2)</f>
        <v>0</v>
      </c>
      <c r="BL249" s="16" t="s">
        <v>155</v>
      </c>
      <c r="BM249" s="203" t="s">
        <v>1100</v>
      </c>
    </row>
    <row r="250" spans="2:51" s="14" customFormat="1" ht="22.5">
      <c r="B250" s="236"/>
      <c r="C250" s="237"/>
      <c r="D250" s="207" t="s">
        <v>157</v>
      </c>
      <c r="E250" s="238" t="s">
        <v>1</v>
      </c>
      <c r="F250" s="239" t="s">
        <v>1101</v>
      </c>
      <c r="G250" s="237"/>
      <c r="H250" s="238" t="s">
        <v>1</v>
      </c>
      <c r="I250" s="240"/>
      <c r="J250" s="237"/>
      <c r="K250" s="237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157</v>
      </c>
      <c r="AU250" s="245" t="s">
        <v>79</v>
      </c>
      <c r="AV250" s="14" t="s">
        <v>79</v>
      </c>
      <c r="AW250" s="14" t="s">
        <v>29</v>
      </c>
      <c r="AX250" s="14" t="s">
        <v>72</v>
      </c>
      <c r="AY250" s="245" t="s">
        <v>149</v>
      </c>
    </row>
    <row r="251" spans="2:51" s="13" customFormat="1" ht="11.25">
      <c r="B251" s="205"/>
      <c r="C251" s="206"/>
      <c r="D251" s="207" t="s">
        <v>157</v>
      </c>
      <c r="E251" s="208" t="s">
        <v>1102</v>
      </c>
      <c r="F251" s="209" t="s">
        <v>1103</v>
      </c>
      <c r="G251" s="206"/>
      <c r="H251" s="210">
        <v>6.419</v>
      </c>
      <c r="I251" s="211"/>
      <c r="J251" s="206"/>
      <c r="K251" s="206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157</v>
      </c>
      <c r="AU251" s="216" t="s">
        <v>79</v>
      </c>
      <c r="AV251" s="13" t="s">
        <v>81</v>
      </c>
      <c r="AW251" s="13" t="s">
        <v>29</v>
      </c>
      <c r="AX251" s="13" t="s">
        <v>72</v>
      </c>
      <c r="AY251" s="216" t="s">
        <v>149</v>
      </c>
    </row>
    <row r="252" spans="2:51" s="13" customFormat="1" ht="11.25">
      <c r="B252" s="205"/>
      <c r="C252" s="206"/>
      <c r="D252" s="207" t="s">
        <v>157</v>
      </c>
      <c r="E252" s="208" t="s">
        <v>831</v>
      </c>
      <c r="F252" s="209" t="s">
        <v>1104</v>
      </c>
      <c r="G252" s="206"/>
      <c r="H252" s="210">
        <v>5.412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157</v>
      </c>
      <c r="AU252" s="216" t="s">
        <v>79</v>
      </c>
      <c r="AV252" s="13" t="s">
        <v>81</v>
      </c>
      <c r="AW252" s="13" t="s">
        <v>29</v>
      </c>
      <c r="AX252" s="13" t="s">
        <v>72</v>
      </c>
      <c r="AY252" s="216" t="s">
        <v>149</v>
      </c>
    </row>
    <row r="253" spans="2:51" s="13" customFormat="1" ht="11.25">
      <c r="B253" s="205"/>
      <c r="C253" s="206"/>
      <c r="D253" s="207" t="s">
        <v>157</v>
      </c>
      <c r="E253" s="208" t="s">
        <v>1105</v>
      </c>
      <c r="F253" s="209" t="s">
        <v>1106</v>
      </c>
      <c r="G253" s="206"/>
      <c r="H253" s="210">
        <v>11.831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157</v>
      </c>
      <c r="AU253" s="216" t="s">
        <v>79</v>
      </c>
      <c r="AV253" s="13" t="s">
        <v>81</v>
      </c>
      <c r="AW253" s="13" t="s">
        <v>29</v>
      </c>
      <c r="AX253" s="13" t="s">
        <v>79</v>
      </c>
      <c r="AY253" s="216" t="s">
        <v>149</v>
      </c>
    </row>
    <row r="254" spans="1:65" s="2" customFormat="1" ht="16.5" customHeight="1">
      <c r="A254" s="33"/>
      <c r="B254" s="34"/>
      <c r="C254" s="191" t="s">
        <v>271</v>
      </c>
      <c r="D254" s="191" t="s">
        <v>151</v>
      </c>
      <c r="E254" s="192" t="s">
        <v>1107</v>
      </c>
      <c r="F254" s="193" t="s">
        <v>1108</v>
      </c>
      <c r="G254" s="194" t="s">
        <v>1109</v>
      </c>
      <c r="H254" s="195">
        <v>2.189</v>
      </c>
      <c r="I254" s="196"/>
      <c r="J254" s="197">
        <f>ROUND(I254*H254,2)</f>
        <v>0</v>
      </c>
      <c r="K254" s="198"/>
      <c r="L254" s="38"/>
      <c r="M254" s="199" t="s">
        <v>1</v>
      </c>
      <c r="N254" s="200" t="s">
        <v>37</v>
      </c>
      <c r="O254" s="70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203" t="s">
        <v>155</v>
      </c>
      <c r="AT254" s="203" t="s">
        <v>151</v>
      </c>
      <c r="AU254" s="203" t="s">
        <v>79</v>
      </c>
      <c r="AY254" s="16" t="s">
        <v>149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6" t="s">
        <v>79</v>
      </c>
      <c r="BK254" s="204">
        <f>ROUND(I254*H254,2)</f>
        <v>0</v>
      </c>
      <c r="BL254" s="16" t="s">
        <v>155</v>
      </c>
      <c r="BM254" s="203" t="s">
        <v>1110</v>
      </c>
    </row>
    <row r="255" spans="2:51" s="14" customFormat="1" ht="11.25">
      <c r="B255" s="236"/>
      <c r="C255" s="237"/>
      <c r="D255" s="207" t="s">
        <v>157</v>
      </c>
      <c r="E255" s="238" t="s">
        <v>1</v>
      </c>
      <c r="F255" s="239" t="s">
        <v>1111</v>
      </c>
      <c r="G255" s="237"/>
      <c r="H255" s="238" t="s">
        <v>1</v>
      </c>
      <c r="I255" s="240"/>
      <c r="J255" s="237"/>
      <c r="K255" s="237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157</v>
      </c>
      <c r="AU255" s="245" t="s">
        <v>79</v>
      </c>
      <c r="AV255" s="14" t="s">
        <v>79</v>
      </c>
      <c r="AW255" s="14" t="s">
        <v>29</v>
      </c>
      <c r="AX255" s="14" t="s">
        <v>72</v>
      </c>
      <c r="AY255" s="245" t="s">
        <v>149</v>
      </c>
    </row>
    <row r="256" spans="2:51" s="13" customFormat="1" ht="11.25">
      <c r="B256" s="205"/>
      <c r="C256" s="206"/>
      <c r="D256" s="207" t="s">
        <v>157</v>
      </c>
      <c r="E256" s="208" t="s">
        <v>1112</v>
      </c>
      <c r="F256" s="209" t="s">
        <v>1113</v>
      </c>
      <c r="G256" s="206"/>
      <c r="H256" s="210">
        <v>1.188</v>
      </c>
      <c r="I256" s="211"/>
      <c r="J256" s="206"/>
      <c r="K256" s="206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157</v>
      </c>
      <c r="AU256" s="216" t="s">
        <v>79</v>
      </c>
      <c r="AV256" s="13" t="s">
        <v>81</v>
      </c>
      <c r="AW256" s="13" t="s">
        <v>29</v>
      </c>
      <c r="AX256" s="13" t="s">
        <v>72</v>
      </c>
      <c r="AY256" s="216" t="s">
        <v>149</v>
      </c>
    </row>
    <row r="257" spans="2:51" s="13" customFormat="1" ht="11.25">
      <c r="B257" s="205"/>
      <c r="C257" s="206"/>
      <c r="D257" s="207" t="s">
        <v>157</v>
      </c>
      <c r="E257" s="208" t="s">
        <v>833</v>
      </c>
      <c r="F257" s="209" t="s">
        <v>1114</v>
      </c>
      <c r="G257" s="206"/>
      <c r="H257" s="210">
        <v>1.001</v>
      </c>
      <c r="I257" s="211"/>
      <c r="J257" s="206"/>
      <c r="K257" s="206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157</v>
      </c>
      <c r="AU257" s="216" t="s">
        <v>79</v>
      </c>
      <c r="AV257" s="13" t="s">
        <v>81</v>
      </c>
      <c r="AW257" s="13" t="s">
        <v>29</v>
      </c>
      <c r="AX257" s="13" t="s">
        <v>72</v>
      </c>
      <c r="AY257" s="216" t="s">
        <v>149</v>
      </c>
    </row>
    <row r="258" spans="2:51" s="13" customFormat="1" ht="11.25">
      <c r="B258" s="205"/>
      <c r="C258" s="206"/>
      <c r="D258" s="207" t="s">
        <v>157</v>
      </c>
      <c r="E258" s="208" t="s">
        <v>1115</v>
      </c>
      <c r="F258" s="209" t="s">
        <v>1116</v>
      </c>
      <c r="G258" s="206"/>
      <c r="H258" s="210">
        <v>2.189</v>
      </c>
      <c r="I258" s="211"/>
      <c r="J258" s="206"/>
      <c r="K258" s="206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157</v>
      </c>
      <c r="AU258" s="216" t="s">
        <v>79</v>
      </c>
      <c r="AV258" s="13" t="s">
        <v>81</v>
      </c>
      <c r="AW258" s="13" t="s">
        <v>29</v>
      </c>
      <c r="AX258" s="13" t="s">
        <v>79</v>
      </c>
      <c r="AY258" s="216" t="s">
        <v>149</v>
      </c>
    </row>
    <row r="259" spans="1:65" s="2" customFormat="1" ht="24.2" customHeight="1">
      <c r="A259" s="33"/>
      <c r="B259" s="34"/>
      <c r="C259" s="191" t="s">
        <v>275</v>
      </c>
      <c r="D259" s="191" t="s">
        <v>151</v>
      </c>
      <c r="E259" s="192" t="s">
        <v>1117</v>
      </c>
      <c r="F259" s="193" t="s">
        <v>1118</v>
      </c>
      <c r="G259" s="194" t="s">
        <v>949</v>
      </c>
      <c r="H259" s="195">
        <v>54</v>
      </c>
      <c r="I259" s="196"/>
      <c r="J259" s="197">
        <f>ROUND(I259*H259,2)</f>
        <v>0</v>
      </c>
      <c r="K259" s="198"/>
      <c r="L259" s="38"/>
      <c r="M259" s="199" t="s">
        <v>1</v>
      </c>
      <c r="N259" s="200" t="s">
        <v>37</v>
      </c>
      <c r="O259" s="70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03" t="s">
        <v>155</v>
      </c>
      <c r="AT259" s="203" t="s">
        <v>151</v>
      </c>
      <c r="AU259" s="203" t="s">
        <v>79</v>
      </c>
      <c r="AY259" s="16" t="s">
        <v>149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6" t="s">
        <v>79</v>
      </c>
      <c r="BK259" s="204">
        <f>ROUND(I259*H259,2)</f>
        <v>0</v>
      </c>
      <c r="BL259" s="16" t="s">
        <v>155</v>
      </c>
      <c r="BM259" s="203" t="s">
        <v>1119</v>
      </c>
    </row>
    <row r="260" spans="2:51" s="14" customFormat="1" ht="33.75">
      <c r="B260" s="236"/>
      <c r="C260" s="237"/>
      <c r="D260" s="207" t="s">
        <v>157</v>
      </c>
      <c r="E260" s="238" t="s">
        <v>1</v>
      </c>
      <c r="F260" s="239" t="s">
        <v>1120</v>
      </c>
      <c r="G260" s="237"/>
      <c r="H260" s="238" t="s">
        <v>1</v>
      </c>
      <c r="I260" s="240"/>
      <c r="J260" s="237"/>
      <c r="K260" s="237"/>
      <c r="L260" s="241"/>
      <c r="M260" s="242"/>
      <c r="N260" s="243"/>
      <c r="O260" s="243"/>
      <c r="P260" s="243"/>
      <c r="Q260" s="243"/>
      <c r="R260" s="243"/>
      <c r="S260" s="243"/>
      <c r="T260" s="244"/>
      <c r="AT260" s="245" t="s">
        <v>157</v>
      </c>
      <c r="AU260" s="245" t="s">
        <v>79</v>
      </c>
      <c r="AV260" s="14" t="s">
        <v>79</v>
      </c>
      <c r="AW260" s="14" t="s">
        <v>29</v>
      </c>
      <c r="AX260" s="14" t="s">
        <v>72</v>
      </c>
      <c r="AY260" s="245" t="s">
        <v>149</v>
      </c>
    </row>
    <row r="261" spans="2:51" s="13" customFormat="1" ht="11.25">
      <c r="B261" s="205"/>
      <c r="C261" s="206"/>
      <c r="D261" s="207" t="s">
        <v>157</v>
      </c>
      <c r="E261" s="208" t="s">
        <v>1121</v>
      </c>
      <c r="F261" s="209" t="s">
        <v>1122</v>
      </c>
      <c r="G261" s="206"/>
      <c r="H261" s="210">
        <v>33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157</v>
      </c>
      <c r="AU261" s="216" t="s">
        <v>79</v>
      </c>
      <c r="AV261" s="13" t="s">
        <v>81</v>
      </c>
      <c r="AW261" s="13" t="s">
        <v>29</v>
      </c>
      <c r="AX261" s="13" t="s">
        <v>72</v>
      </c>
      <c r="AY261" s="216" t="s">
        <v>149</v>
      </c>
    </row>
    <row r="262" spans="2:51" s="13" customFormat="1" ht="11.25">
      <c r="B262" s="205"/>
      <c r="C262" s="206"/>
      <c r="D262" s="207" t="s">
        <v>157</v>
      </c>
      <c r="E262" s="208" t="s">
        <v>835</v>
      </c>
      <c r="F262" s="209" t="s">
        <v>1123</v>
      </c>
      <c r="G262" s="206"/>
      <c r="H262" s="210">
        <v>21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157</v>
      </c>
      <c r="AU262" s="216" t="s">
        <v>79</v>
      </c>
      <c r="AV262" s="13" t="s">
        <v>81</v>
      </c>
      <c r="AW262" s="13" t="s">
        <v>29</v>
      </c>
      <c r="AX262" s="13" t="s">
        <v>72</v>
      </c>
      <c r="AY262" s="216" t="s">
        <v>149</v>
      </c>
    </row>
    <row r="263" spans="2:51" s="13" customFormat="1" ht="11.25">
      <c r="B263" s="205"/>
      <c r="C263" s="206"/>
      <c r="D263" s="207" t="s">
        <v>157</v>
      </c>
      <c r="E263" s="208" t="s">
        <v>1124</v>
      </c>
      <c r="F263" s="209" t="s">
        <v>1125</v>
      </c>
      <c r="G263" s="206"/>
      <c r="H263" s="210">
        <v>54</v>
      </c>
      <c r="I263" s="211"/>
      <c r="J263" s="206"/>
      <c r="K263" s="206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157</v>
      </c>
      <c r="AU263" s="216" t="s">
        <v>79</v>
      </c>
      <c r="AV263" s="13" t="s">
        <v>81</v>
      </c>
      <c r="AW263" s="13" t="s">
        <v>29</v>
      </c>
      <c r="AX263" s="13" t="s">
        <v>79</v>
      </c>
      <c r="AY263" s="216" t="s">
        <v>149</v>
      </c>
    </row>
    <row r="264" spans="1:65" s="2" customFormat="1" ht="16.5" customHeight="1">
      <c r="A264" s="33"/>
      <c r="B264" s="34"/>
      <c r="C264" s="191" t="s">
        <v>279</v>
      </c>
      <c r="D264" s="191" t="s">
        <v>151</v>
      </c>
      <c r="E264" s="192" t="s">
        <v>1126</v>
      </c>
      <c r="F264" s="193" t="s">
        <v>1127</v>
      </c>
      <c r="G264" s="194" t="s">
        <v>949</v>
      </c>
      <c r="H264" s="195">
        <v>27</v>
      </c>
      <c r="I264" s="196"/>
      <c r="J264" s="197">
        <f>ROUND(I264*H264,2)</f>
        <v>0</v>
      </c>
      <c r="K264" s="198"/>
      <c r="L264" s="38"/>
      <c r="M264" s="199" t="s">
        <v>1</v>
      </c>
      <c r="N264" s="200" t="s">
        <v>37</v>
      </c>
      <c r="O264" s="70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203" t="s">
        <v>155</v>
      </c>
      <c r="AT264" s="203" t="s">
        <v>151</v>
      </c>
      <c r="AU264" s="203" t="s">
        <v>79</v>
      </c>
      <c r="AY264" s="16" t="s">
        <v>149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6" t="s">
        <v>79</v>
      </c>
      <c r="BK264" s="204">
        <f>ROUND(I264*H264,2)</f>
        <v>0</v>
      </c>
      <c r="BL264" s="16" t="s">
        <v>155</v>
      </c>
      <c r="BM264" s="203" t="s">
        <v>1128</v>
      </c>
    </row>
    <row r="265" spans="2:51" s="14" customFormat="1" ht="22.5">
      <c r="B265" s="236"/>
      <c r="C265" s="237"/>
      <c r="D265" s="207" t="s">
        <v>157</v>
      </c>
      <c r="E265" s="238" t="s">
        <v>1</v>
      </c>
      <c r="F265" s="239" t="s">
        <v>1129</v>
      </c>
      <c r="G265" s="237"/>
      <c r="H265" s="238" t="s">
        <v>1</v>
      </c>
      <c r="I265" s="240"/>
      <c r="J265" s="237"/>
      <c r="K265" s="237"/>
      <c r="L265" s="241"/>
      <c r="M265" s="242"/>
      <c r="N265" s="243"/>
      <c r="O265" s="243"/>
      <c r="P265" s="243"/>
      <c r="Q265" s="243"/>
      <c r="R265" s="243"/>
      <c r="S265" s="243"/>
      <c r="T265" s="244"/>
      <c r="AT265" s="245" t="s">
        <v>157</v>
      </c>
      <c r="AU265" s="245" t="s">
        <v>79</v>
      </c>
      <c r="AV265" s="14" t="s">
        <v>79</v>
      </c>
      <c r="AW265" s="14" t="s">
        <v>29</v>
      </c>
      <c r="AX265" s="14" t="s">
        <v>72</v>
      </c>
      <c r="AY265" s="245" t="s">
        <v>149</v>
      </c>
    </row>
    <row r="266" spans="2:51" s="13" customFormat="1" ht="11.25">
      <c r="B266" s="205"/>
      <c r="C266" s="206"/>
      <c r="D266" s="207" t="s">
        <v>157</v>
      </c>
      <c r="E266" s="208" t="s">
        <v>1130</v>
      </c>
      <c r="F266" s="209" t="s">
        <v>1131</v>
      </c>
      <c r="G266" s="206"/>
      <c r="H266" s="210">
        <v>16.5</v>
      </c>
      <c r="I266" s="211"/>
      <c r="J266" s="206"/>
      <c r="K266" s="206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157</v>
      </c>
      <c r="AU266" s="216" t="s">
        <v>79</v>
      </c>
      <c r="AV266" s="13" t="s">
        <v>81</v>
      </c>
      <c r="AW266" s="13" t="s">
        <v>29</v>
      </c>
      <c r="AX266" s="13" t="s">
        <v>72</v>
      </c>
      <c r="AY266" s="216" t="s">
        <v>149</v>
      </c>
    </row>
    <row r="267" spans="2:51" s="13" customFormat="1" ht="11.25">
      <c r="B267" s="205"/>
      <c r="C267" s="206"/>
      <c r="D267" s="207" t="s">
        <v>157</v>
      </c>
      <c r="E267" s="208" t="s">
        <v>836</v>
      </c>
      <c r="F267" s="209" t="s">
        <v>1132</v>
      </c>
      <c r="G267" s="206"/>
      <c r="H267" s="210">
        <v>10.5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157</v>
      </c>
      <c r="AU267" s="216" t="s">
        <v>79</v>
      </c>
      <c r="AV267" s="13" t="s">
        <v>81</v>
      </c>
      <c r="AW267" s="13" t="s">
        <v>29</v>
      </c>
      <c r="AX267" s="13" t="s">
        <v>72</v>
      </c>
      <c r="AY267" s="216" t="s">
        <v>149</v>
      </c>
    </row>
    <row r="268" spans="2:51" s="13" customFormat="1" ht="11.25">
      <c r="B268" s="205"/>
      <c r="C268" s="206"/>
      <c r="D268" s="207" t="s">
        <v>157</v>
      </c>
      <c r="E268" s="208" t="s">
        <v>1133</v>
      </c>
      <c r="F268" s="209" t="s">
        <v>1134</v>
      </c>
      <c r="G268" s="206"/>
      <c r="H268" s="210">
        <v>27</v>
      </c>
      <c r="I268" s="211"/>
      <c r="J268" s="206"/>
      <c r="K268" s="206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157</v>
      </c>
      <c r="AU268" s="216" t="s">
        <v>79</v>
      </c>
      <c r="AV268" s="13" t="s">
        <v>81</v>
      </c>
      <c r="AW268" s="13" t="s">
        <v>29</v>
      </c>
      <c r="AX268" s="13" t="s">
        <v>79</v>
      </c>
      <c r="AY268" s="216" t="s">
        <v>149</v>
      </c>
    </row>
    <row r="269" spans="2:63" s="12" customFormat="1" ht="25.9" customHeight="1">
      <c r="B269" s="175"/>
      <c r="C269" s="176"/>
      <c r="D269" s="177" t="s">
        <v>71</v>
      </c>
      <c r="E269" s="178" t="s">
        <v>162</v>
      </c>
      <c r="F269" s="178" t="s">
        <v>1135</v>
      </c>
      <c r="G269" s="176"/>
      <c r="H269" s="176"/>
      <c r="I269" s="179"/>
      <c r="J269" s="180">
        <f>BK269</f>
        <v>0</v>
      </c>
      <c r="K269" s="176"/>
      <c r="L269" s="181"/>
      <c r="M269" s="182"/>
      <c r="N269" s="183"/>
      <c r="O269" s="183"/>
      <c r="P269" s="184">
        <f>SUM(P270:P278)</f>
        <v>0</v>
      </c>
      <c r="Q269" s="183"/>
      <c r="R269" s="184">
        <f>SUM(R270:R278)</f>
        <v>0</v>
      </c>
      <c r="S269" s="183"/>
      <c r="T269" s="185">
        <f>SUM(T270:T278)</f>
        <v>0</v>
      </c>
      <c r="AR269" s="186" t="s">
        <v>79</v>
      </c>
      <c r="AT269" s="187" t="s">
        <v>71</v>
      </c>
      <c r="AU269" s="187" t="s">
        <v>72</v>
      </c>
      <c r="AY269" s="186" t="s">
        <v>149</v>
      </c>
      <c r="BK269" s="188">
        <f>SUM(BK270:BK278)</f>
        <v>0</v>
      </c>
    </row>
    <row r="270" spans="1:65" s="2" customFormat="1" ht="24.2" customHeight="1">
      <c r="A270" s="33"/>
      <c r="B270" s="34"/>
      <c r="C270" s="191" t="s">
        <v>283</v>
      </c>
      <c r="D270" s="191" t="s">
        <v>151</v>
      </c>
      <c r="E270" s="192" t="s">
        <v>1136</v>
      </c>
      <c r="F270" s="193" t="s">
        <v>1137</v>
      </c>
      <c r="G270" s="194" t="s">
        <v>909</v>
      </c>
      <c r="H270" s="195">
        <v>15.729</v>
      </c>
      <c r="I270" s="196"/>
      <c r="J270" s="197">
        <f>ROUND(I270*H270,2)</f>
        <v>0</v>
      </c>
      <c r="K270" s="198"/>
      <c r="L270" s="38"/>
      <c r="M270" s="199" t="s">
        <v>1</v>
      </c>
      <c r="N270" s="200" t="s">
        <v>37</v>
      </c>
      <c r="O270" s="70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203" t="s">
        <v>155</v>
      </c>
      <c r="AT270" s="203" t="s">
        <v>151</v>
      </c>
      <c r="AU270" s="203" t="s">
        <v>79</v>
      </c>
      <c r="AY270" s="16" t="s">
        <v>149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6" t="s">
        <v>79</v>
      </c>
      <c r="BK270" s="204">
        <f>ROUND(I270*H270,2)</f>
        <v>0</v>
      </c>
      <c r="BL270" s="16" t="s">
        <v>155</v>
      </c>
      <c r="BM270" s="203" t="s">
        <v>1138</v>
      </c>
    </row>
    <row r="271" spans="2:51" s="14" customFormat="1" ht="11.25">
      <c r="B271" s="236"/>
      <c r="C271" s="237"/>
      <c r="D271" s="207" t="s">
        <v>157</v>
      </c>
      <c r="E271" s="238" t="s">
        <v>1</v>
      </c>
      <c r="F271" s="239" t="s">
        <v>1139</v>
      </c>
      <c r="G271" s="237"/>
      <c r="H271" s="238" t="s">
        <v>1</v>
      </c>
      <c r="I271" s="240"/>
      <c r="J271" s="237"/>
      <c r="K271" s="237"/>
      <c r="L271" s="241"/>
      <c r="M271" s="242"/>
      <c r="N271" s="243"/>
      <c r="O271" s="243"/>
      <c r="P271" s="243"/>
      <c r="Q271" s="243"/>
      <c r="R271" s="243"/>
      <c r="S271" s="243"/>
      <c r="T271" s="244"/>
      <c r="AT271" s="245" t="s">
        <v>157</v>
      </c>
      <c r="AU271" s="245" t="s">
        <v>79</v>
      </c>
      <c r="AV271" s="14" t="s">
        <v>79</v>
      </c>
      <c r="AW271" s="14" t="s">
        <v>29</v>
      </c>
      <c r="AX271" s="14" t="s">
        <v>72</v>
      </c>
      <c r="AY271" s="245" t="s">
        <v>149</v>
      </c>
    </row>
    <row r="272" spans="2:51" s="13" customFormat="1" ht="11.25">
      <c r="B272" s="205"/>
      <c r="C272" s="206"/>
      <c r="D272" s="207" t="s">
        <v>157</v>
      </c>
      <c r="E272" s="208" t="s">
        <v>1140</v>
      </c>
      <c r="F272" s="209" t="s">
        <v>1141</v>
      </c>
      <c r="G272" s="206"/>
      <c r="H272" s="210">
        <v>5.284</v>
      </c>
      <c r="I272" s="211"/>
      <c r="J272" s="206"/>
      <c r="K272" s="206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157</v>
      </c>
      <c r="AU272" s="216" t="s">
        <v>79</v>
      </c>
      <c r="AV272" s="13" t="s">
        <v>81</v>
      </c>
      <c r="AW272" s="13" t="s">
        <v>29</v>
      </c>
      <c r="AX272" s="13" t="s">
        <v>72</v>
      </c>
      <c r="AY272" s="216" t="s">
        <v>149</v>
      </c>
    </row>
    <row r="273" spans="2:51" s="13" customFormat="1" ht="11.25">
      <c r="B273" s="205"/>
      <c r="C273" s="206"/>
      <c r="D273" s="207" t="s">
        <v>157</v>
      </c>
      <c r="E273" s="208" t="s">
        <v>825</v>
      </c>
      <c r="F273" s="209" t="s">
        <v>1142</v>
      </c>
      <c r="G273" s="206"/>
      <c r="H273" s="210">
        <v>3.264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157</v>
      </c>
      <c r="AU273" s="216" t="s">
        <v>79</v>
      </c>
      <c r="AV273" s="13" t="s">
        <v>81</v>
      </c>
      <c r="AW273" s="13" t="s">
        <v>29</v>
      </c>
      <c r="AX273" s="13" t="s">
        <v>72</v>
      </c>
      <c r="AY273" s="216" t="s">
        <v>149</v>
      </c>
    </row>
    <row r="274" spans="2:51" s="13" customFormat="1" ht="11.25">
      <c r="B274" s="205"/>
      <c r="C274" s="206"/>
      <c r="D274" s="207" t="s">
        <v>157</v>
      </c>
      <c r="E274" s="208" t="s">
        <v>869</v>
      </c>
      <c r="F274" s="209" t="s">
        <v>1143</v>
      </c>
      <c r="G274" s="206"/>
      <c r="H274" s="210">
        <v>5.284</v>
      </c>
      <c r="I274" s="211"/>
      <c r="J274" s="206"/>
      <c r="K274" s="206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157</v>
      </c>
      <c r="AU274" s="216" t="s">
        <v>79</v>
      </c>
      <c r="AV274" s="13" t="s">
        <v>81</v>
      </c>
      <c r="AW274" s="13" t="s">
        <v>29</v>
      </c>
      <c r="AX274" s="13" t="s">
        <v>72</v>
      </c>
      <c r="AY274" s="216" t="s">
        <v>149</v>
      </c>
    </row>
    <row r="275" spans="2:51" s="13" customFormat="1" ht="11.25">
      <c r="B275" s="205"/>
      <c r="C275" s="206"/>
      <c r="D275" s="207" t="s">
        <v>157</v>
      </c>
      <c r="E275" s="208" t="s">
        <v>886</v>
      </c>
      <c r="F275" s="209" t="s">
        <v>1144</v>
      </c>
      <c r="G275" s="206"/>
      <c r="H275" s="210">
        <v>1.897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157</v>
      </c>
      <c r="AU275" s="216" t="s">
        <v>79</v>
      </c>
      <c r="AV275" s="13" t="s">
        <v>81</v>
      </c>
      <c r="AW275" s="13" t="s">
        <v>29</v>
      </c>
      <c r="AX275" s="13" t="s">
        <v>72</v>
      </c>
      <c r="AY275" s="216" t="s">
        <v>149</v>
      </c>
    </row>
    <row r="276" spans="2:51" s="13" customFormat="1" ht="11.25">
      <c r="B276" s="205"/>
      <c r="C276" s="206"/>
      <c r="D276" s="207" t="s">
        <v>157</v>
      </c>
      <c r="E276" s="208" t="s">
        <v>1145</v>
      </c>
      <c r="F276" s="209" t="s">
        <v>1146</v>
      </c>
      <c r="G276" s="206"/>
      <c r="H276" s="210">
        <v>15.729</v>
      </c>
      <c r="I276" s="211"/>
      <c r="J276" s="206"/>
      <c r="K276" s="206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157</v>
      </c>
      <c r="AU276" s="216" t="s">
        <v>79</v>
      </c>
      <c r="AV276" s="13" t="s">
        <v>81</v>
      </c>
      <c r="AW276" s="13" t="s">
        <v>29</v>
      </c>
      <c r="AX276" s="13" t="s">
        <v>79</v>
      </c>
      <c r="AY276" s="216" t="s">
        <v>149</v>
      </c>
    </row>
    <row r="277" spans="1:65" s="2" customFormat="1" ht="24.2" customHeight="1">
      <c r="A277" s="33"/>
      <c r="B277" s="34"/>
      <c r="C277" s="191" t="s">
        <v>287</v>
      </c>
      <c r="D277" s="191" t="s">
        <v>151</v>
      </c>
      <c r="E277" s="192" t="s">
        <v>1147</v>
      </c>
      <c r="F277" s="193" t="s">
        <v>1148</v>
      </c>
      <c r="G277" s="194" t="s">
        <v>1109</v>
      </c>
      <c r="H277" s="195">
        <v>2.905</v>
      </c>
      <c r="I277" s="196"/>
      <c r="J277" s="197">
        <f>ROUND(I277*H277,2)</f>
        <v>0</v>
      </c>
      <c r="K277" s="198"/>
      <c r="L277" s="38"/>
      <c r="M277" s="199" t="s">
        <v>1</v>
      </c>
      <c r="N277" s="200" t="s">
        <v>37</v>
      </c>
      <c r="O277" s="70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03" t="s">
        <v>155</v>
      </c>
      <c r="AT277" s="203" t="s">
        <v>151</v>
      </c>
      <c r="AU277" s="203" t="s">
        <v>79</v>
      </c>
      <c r="AY277" s="16" t="s">
        <v>149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6" t="s">
        <v>79</v>
      </c>
      <c r="BK277" s="204">
        <f>ROUND(I277*H277,2)</f>
        <v>0</v>
      </c>
      <c r="BL277" s="16" t="s">
        <v>155</v>
      </c>
      <c r="BM277" s="203" t="s">
        <v>1149</v>
      </c>
    </row>
    <row r="278" spans="2:51" s="13" customFormat="1" ht="11.25">
      <c r="B278" s="205"/>
      <c r="C278" s="206"/>
      <c r="D278" s="207" t="s">
        <v>157</v>
      </c>
      <c r="E278" s="208" t="s">
        <v>792</v>
      </c>
      <c r="F278" s="209" t="s">
        <v>1150</v>
      </c>
      <c r="G278" s="206"/>
      <c r="H278" s="210">
        <v>2.905</v>
      </c>
      <c r="I278" s="211"/>
      <c r="J278" s="206"/>
      <c r="K278" s="206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157</v>
      </c>
      <c r="AU278" s="216" t="s">
        <v>79</v>
      </c>
      <c r="AV278" s="13" t="s">
        <v>81</v>
      </c>
      <c r="AW278" s="13" t="s">
        <v>29</v>
      </c>
      <c r="AX278" s="13" t="s">
        <v>79</v>
      </c>
      <c r="AY278" s="216" t="s">
        <v>149</v>
      </c>
    </row>
    <row r="279" spans="2:63" s="12" customFormat="1" ht="25.9" customHeight="1">
      <c r="B279" s="175"/>
      <c r="C279" s="176"/>
      <c r="D279" s="177" t="s">
        <v>71</v>
      </c>
      <c r="E279" s="178" t="s">
        <v>155</v>
      </c>
      <c r="F279" s="178" t="s">
        <v>391</v>
      </c>
      <c r="G279" s="176"/>
      <c r="H279" s="176"/>
      <c r="I279" s="179"/>
      <c r="J279" s="180">
        <f>BK279</f>
        <v>0</v>
      </c>
      <c r="K279" s="176"/>
      <c r="L279" s="181"/>
      <c r="M279" s="182"/>
      <c r="N279" s="183"/>
      <c r="O279" s="183"/>
      <c r="P279" s="184">
        <f>SUM(P280:P327)</f>
        <v>0</v>
      </c>
      <c r="Q279" s="183"/>
      <c r="R279" s="184">
        <f>SUM(R280:R327)</f>
        <v>0</v>
      </c>
      <c r="S279" s="183"/>
      <c r="T279" s="185">
        <f>SUM(T280:T327)</f>
        <v>0</v>
      </c>
      <c r="AR279" s="186" t="s">
        <v>79</v>
      </c>
      <c r="AT279" s="187" t="s">
        <v>71</v>
      </c>
      <c r="AU279" s="187" t="s">
        <v>72</v>
      </c>
      <c r="AY279" s="186" t="s">
        <v>149</v>
      </c>
      <c r="BK279" s="188">
        <f>SUM(BK280:BK327)</f>
        <v>0</v>
      </c>
    </row>
    <row r="280" spans="1:65" s="2" customFormat="1" ht="16.5" customHeight="1">
      <c r="A280" s="33"/>
      <c r="B280" s="34"/>
      <c r="C280" s="191" t="s">
        <v>291</v>
      </c>
      <c r="D280" s="191" t="s">
        <v>151</v>
      </c>
      <c r="E280" s="192" t="s">
        <v>1151</v>
      </c>
      <c r="F280" s="193" t="s">
        <v>1152</v>
      </c>
      <c r="G280" s="194" t="s">
        <v>1109</v>
      </c>
      <c r="H280" s="195">
        <v>1.356</v>
      </c>
      <c r="I280" s="196"/>
      <c r="J280" s="197">
        <f>ROUND(I280*H280,2)</f>
        <v>0</v>
      </c>
      <c r="K280" s="198"/>
      <c r="L280" s="38"/>
      <c r="M280" s="199" t="s">
        <v>1</v>
      </c>
      <c r="N280" s="200" t="s">
        <v>37</v>
      </c>
      <c r="O280" s="70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203" t="s">
        <v>155</v>
      </c>
      <c r="AT280" s="203" t="s">
        <v>151</v>
      </c>
      <c r="AU280" s="203" t="s">
        <v>79</v>
      </c>
      <c r="AY280" s="16" t="s">
        <v>149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16" t="s">
        <v>79</v>
      </c>
      <c r="BK280" s="204">
        <f>ROUND(I280*H280,2)</f>
        <v>0</v>
      </c>
      <c r="BL280" s="16" t="s">
        <v>155</v>
      </c>
      <c r="BM280" s="203" t="s">
        <v>1153</v>
      </c>
    </row>
    <row r="281" spans="2:51" s="14" customFormat="1" ht="22.5">
      <c r="B281" s="236"/>
      <c r="C281" s="237"/>
      <c r="D281" s="207" t="s">
        <v>157</v>
      </c>
      <c r="E281" s="238" t="s">
        <v>1</v>
      </c>
      <c r="F281" s="239" t="s">
        <v>1154</v>
      </c>
      <c r="G281" s="237"/>
      <c r="H281" s="238" t="s">
        <v>1</v>
      </c>
      <c r="I281" s="240"/>
      <c r="J281" s="237"/>
      <c r="K281" s="237"/>
      <c r="L281" s="241"/>
      <c r="M281" s="242"/>
      <c r="N281" s="243"/>
      <c r="O281" s="243"/>
      <c r="P281" s="243"/>
      <c r="Q281" s="243"/>
      <c r="R281" s="243"/>
      <c r="S281" s="243"/>
      <c r="T281" s="244"/>
      <c r="AT281" s="245" t="s">
        <v>157</v>
      </c>
      <c r="AU281" s="245" t="s">
        <v>79</v>
      </c>
      <c r="AV281" s="14" t="s">
        <v>79</v>
      </c>
      <c r="AW281" s="14" t="s">
        <v>29</v>
      </c>
      <c r="AX281" s="14" t="s">
        <v>72</v>
      </c>
      <c r="AY281" s="245" t="s">
        <v>149</v>
      </c>
    </row>
    <row r="282" spans="2:51" s="14" customFormat="1" ht="22.5">
      <c r="B282" s="236"/>
      <c r="C282" s="237"/>
      <c r="D282" s="207" t="s">
        <v>157</v>
      </c>
      <c r="E282" s="238" t="s">
        <v>1</v>
      </c>
      <c r="F282" s="239" t="s">
        <v>1155</v>
      </c>
      <c r="G282" s="237"/>
      <c r="H282" s="238" t="s">
        <v>1</v>
      </c>
      <c r="I282" s="240"/>
      <c r="J282" s="237"/>
      <c r="K282" s="237"/>
      <c r="L282" s="241"/>
      <c r="M282" s="242"/>
      <c r="N282" s="243"/>
      <c r="O282" s="243"/>
      <c r="P282" s="243"/>
      <c r="Q282" s="243"/>
      <c r="R282" s="243"/>
      <c r="S282" s="243"/>
      <c r="T282" s="244"/>
      <c r="AT282" s="245" t="s">
        <v>157</v>
      </c>
      <c r="AU282" s="245" t="s">
        <v>79</v>
      </c>
      <c r="AV282" s="14" t="s">
        <v>79</v>
      </c>
      <c r="AW282" s="14" t="s">
        <v>29</v>
      </c>
      <c r="AX282" s="14" t="s">
        <v>72</v>
      </c>
      <c r="AY282" s="245" t="s">
        <v>149</v>
      </c>
    </row>
    <row r="283" spans="2:51" s="13" customFormat="1" ht="33.75">
      <c r="B283" s="205"/>
      <c r="C283" s="206"/>
      <c r="D283" s="207" t="s">
        <v>157</v>
      </c>
      <c r="E283" s="208" t="s">
        <v>1156</v>
      </c>
      <c r="F283" s="209" t="s">
        <v>1157</v>
      </c>
      <c r="G283" s="206"/>
      <c r="H283" s="210">
        <v>1.356</v>
      </c>
      <c r="I283" s="211"/>
      <c r="J283" s="206"/>
      <c r="K283" s="206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157</v>
      </c>
      <c r="AU283" s="216" t="s">
        <v>79</v>
      </c>
      <c r="AV283" s="13" t="s">
        <v>81</v>
      </c>
      <c r="AW283" s="13" t="s">
        <v>29</v>
      </c>
      <c r="AX283" s="13" t="s">
        <v>79</v>
      </c>
      <c r="AY283" s="216" t="s">
        <v>149</v>
      </c>
    </row>
    <row r="284" spans="1:65" s="2" customFormat="1" ht="16.5" customHeight="1">
      <c r="A284" s="33"/>
      <c r="B284" s="34"/>
      <c r="C284" s="191" t="s">
        <v>296</v>
      </c>
      <c r="D284" s="191" t="s">
        <v>151</v>
      </c>
      <c r="E284" s="192" t="s">
        <v>1158</v>
      </c>
      <c r="F284" s="193" t="s">
        <v>1159</v>
      </c>
      <c r="G284" s="194" t="s">
        <v>1109</v>
      </c>
      <c r="H284" s="195">
        <v>8.126</v>
      </c>
      <c r="I284" s="196"/>
      <c r="J284" s="197">
        <f>ROUND(I284*H284,2)</f>
        <v>0</v>
      </c>
      <c r="K284" s="198"/>
      <c r="L284" s="38"/>
      <c r="M284" s="199" t="s">
        <v>1</v>
      </c>
      <c r="N284" s="200" t="s">
        <v>37</v>
      </c>
      <c r="O284" s="70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203" t="s">
        <v>155</v>
      </c>
      <c r="AT284" s="203" t="s">
        <v>151</v>
      </c>
      <c r="AU284" s="203" t="s">
        <v>79</v>
      </c>
      <c r="AY284" s="16" t="s">
        <v>149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16" t="s">
        <v>79</v>
      </c>
      <c r="BK284" s="204">
        <f>ROUND(I284*H284,2)</f>
        <v>0</v>
      </c>
      <c r="BL284" s="16" t="s">
        <v>155</v>
      </c>
      <c r="BM284" s="203" t="s">
        <v>1160</v>
      </c>
    </row>
    <row r="285" spans="2:51" s="14" customFormat="1" ht="22.5">
      <c r="B285" s="236"/>
      <c r="C285" s="237"/>
      <c r="D285" s="207" t="s">
        <v>157</v>
      </c>
      <c r="E285" s="238" t="s">
        <v>1</v>
      </c>
      <c r="F285" s="239" t="s">
        <v>1154</v>
      </c>
      <c r="G285" s="237"/>
      <c r="H285" s="238" t="s">
        <v>1</v>
      </c>
      <c r="I285" s="240"/>
      <c r="J285" s="237"/>
      <c r="K285" s="237"/>
      <c r="L285" s="241"/>
      <c r="M285" s="242"/>
      <c r="N285" s="243"/>
      <c r="O285" s="243"/>
      <c r="P285" s="243"/>
      <c r="Q285" s="243"/>
      <c r="R285" s="243"/>
      <c r="S285" s="243"/>
      <c r="T285" s="244"/>
      <c r="AT285" s="245" t="s">
        <v>157</v>
      </c>
      <c r="AU285" s="245" t="s">
        <v>79</v>
      </c>
      <c r="AV285" s="14" t="s">
        <v>79</v>
      </c>
      <c r="AW285" s="14" t="s">
        <v>29</v>
      </c>
      <c r="AX285" s="14" t="s">
        <v>72</v>
      </c>
      <c r="AY285" s="245" t="s">
        <v>149</v>
      </c>
    </row>
    <row r="286" spans="2:51" s="14" customFormat="1" ht="22.5">
      <c r="B286" s="236"/>
      <c r="C286" s="237"/>
      <c r="D286" s="207" t="s">
        <v>157</v>
      </c>
      <c r="E286" s="238" t="s">
        <v>1</v>
      </c>
      <c r="F286" s="239" t="s">
        <v>1161</v>
      </c>
      <c r="G286" s="237"/>
      <c r="H286" s="238" t="s">
        <v>1</v>
      </c>
      <c r="I286" s="240"/>
      <c r="J286" s="237"/>
      <c r="K286" s="237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157</v>
      </c>
      <c r="AU286" s="245" t="s">
        <v>79</v>
      </c>
      <c r="AV286" s="14" t="s">
        <v>79</v>
      </c>
      <c r="AW286" s="14" t="s">
        <v>29</v>
      </c>
      <c r="AX286" s="14" t="s">
        <v>72</v>
      </c>
      <c r="AY286" s="245" t="s">
        <v>149</v>
      </c>
    </row>
    <row r="287" spans="2:51" s="13" customFormat="1" ht="33.75">
      <c r="B287" s="205"/>
      <c r="C287" s="206"/>
      <c r="D287" s="207" t="s">
        <v>157</v>
      </c>
      <c r="E287" s="208" t="s">
        <v>794</v>
      </c>
      <c r="F287" s="209" t="s">
        <v>1162</v>
      </c>
      <c r="G287" s="206"/>
      <c r="H287" s="210">
        <v>8.126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157</v>
      </c>
      <c r="AU287" s="216" t="s">
        <v>79</v>
      </c>
      <c r="AV287" s="13" t="s">
        <v>81</v>
      </c>
      <c r="AW287" s="13" t="s">
        <v>29</v>
      </c>
      <c r="AX287" s="13" t="s">
        <v>79</v>
      </c>
      <c r="AY287" s="216" t="s">
        <v>149</v>
      </c>
    </row>
    <row r="288" spans="1:65" s="2" customFormat="1" ht="16.5" customHeight="1">
      <c r="A288" s="33"/>
      <c r="B288" s="34"/>
      <c r="C288" s="191" t="s">
        <v>301</v>
      </c>
      <c r="D288" s="191" t="s">
        <v>151</v>
      </c>
      <c r="E288" s="192" t="s">
        <v>1163</v>
      </c>
      <c r="F288" s="193" t="s">
        <v>1164</v>
      </c>
      <c r="G288" s="194" t="s">
        <v>533</v>
      </c>
      <c r="H288" s="195">
        <v>1</v>
      </c>
      <c r="I288" s="196"/>
      <c r="J288" s="197">
        <f>ROUND(I288*H288,2)</f>
        <v>0</v>
      </c>
      <c r="K288" s="198"/>
      <c r="L288" s="38"/>
      <c r="M288" s="199" t="s">
        <v>1</v>
      </c>
      <c r="N288" s="200" t="s">
        <v>37</v>
      </c>
      <c r="O288" s="70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203" t="s">
        <v>155</v>
      </c>
      <c r="AT288" s="203" t="s">
        <v>151</v>
      </c>
      <c r="AU288" s="203" t="s">
        <v>79</v>
      </c>
      <c r="AY288" s="16" t="s">
        <v>149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16" t="s">
        <v>79</v>
      </c>
      <c r="BK288" s="204">
        <f>ROUND(I288*H288,2)</f>
        <v>0</v>
      </c>
      <c r="BL288" s="16" t="s">
        <v>155</v>
      </c>
      <c r="BM288" s="203" t="s">
        <v>1165</v>
      </c>
    </row>
    <row r="289" spans="2:51" s="14" customFormat="1" ht="33.75">
      <c r="B289" s="236"/>
      <c r="C289" s="237"/>
      <c r="D289" s="207" t="s">
        <v>157</v>
      </c>
      <c r="E289" s="238" t="s">
        <v>1</v>
      </c>
      <c r="F289" s="239" t="s">
        <v>1166</v>
      </c>
      <c r="G289" s="237"/>
      <c r="H289" s="238" t="s">
        <v>1</v>
      </c>
      <c r="I289" s="240"/>
      <c r="J289" s="237"/>
      <c r="K289" s="237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157</v>
      </c>
      <c r="AU289" s="245" t="s">
        <v>79</v>
      </c>
      <c r="AV289" s="14" t="s">
        <v>79</v>
      </c>
      <c r="AW289" s="14" t="s">
        <v>29</v>
      </c>
      <c r="AX289" s="14" t="s">
        <v>72</v>
      </c>
      <c r="AY289" s="245" t="s">
        <v>149</v>
      </c>
    </row>
    <row r="290" spans="2:51" s="14" customFormat="1" ht="11.25">
      <c r="B290" s="236"/>
      <c r="C290" s="237"/>
      <c r="D290" s="207" t="s">
        <v>157</v>
      </c>
      <c r="E290" s="238" t="s">
        <v>1</v>
      </c>
      <c r="F290" s="239" t="s">
        <v>1167</v>
      </c>
      <c r="G290" s="237"/>
      <c r="H290" s="238" t="s">
        <v>1</v>
      </c>
      <c r="I290" s="240"/>
      <c r="J290" s="237"/>
      <c r="K290" s="237"/>
      <c r="L290" s="241"/>
      <c r="M290" s="242"/>
      <c r="N290" s="243"/>
      <c r="O290" s="243"/>
      <c r="P290" s="243"/>
      <c r="Q290" s="243"/>
      <c r="R290" s="243"/>
      <c r="S290" s="243"/>
      <c r="T290" s="244"/>
      <c r="AT290" s="245" t="s">
        <v>157</v>
      </c>
      <c r="AU290" s="245" t="s">
        <v>79</v>
      </c>
      <c r="AV290" s="14" t="s">
        <v>79</v>
      </c>
      <c r="AW290" s="14" t="s">
        <v>29</v>
      </c>
      <c r="AX290" s="14" t="s">
        <v>72</v>
      </c>
      <c r="AY290" s="245" t="s">
        <v>149</v>
      </c>
    </row>
    <row r="291" spans="2:51" s="13" customFormat="1" ht="11.25">
      <c r="B291" s="205"/>
      <c r="C291" s="206"/>
      <c r="D291" s="207" t="s">
        <v>157</v>
      </c>
      <c r="E291" s="208" t="s">
        <v>1168</v>
      </c>
      <c r="F291" s="209" t="s">
        <v>1169</v>
      </c>
      <c r="G291" s="206"/>
      <c r="H291" s="210">
        <v>1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157</v>
      </c>
      <c r="AU291" s="216" t="s">
        <v>79</v>
      </c>
      <c r="AV291" s="13" t="s">
        <v>81</v>
      </c>
      <c r="AW291" s="13" t="s">
        <v>29</v>
      </c>
      <c r="AX291" s="13" t="s">
        <v>79</v>
      </c>
      <c r="AY291" s="216" t="s">
        <v>149</v>
      </c>
    </row>
    <row r="292" spans="1:65" s="2" customFormat="1" ht="24.2" customHeight="1">
      <c r="A292" s="33"/>
      <c r="B292" s="34"/>
      <c r="C292" s="191" t="s">
        <v>305</v>
      </c>
      <c r="D292" s="191" t="s">
        <v>151</v>
      </c>
      <c r="E292" s="192" t="s">
        <v>1170</v>
      </c>
      <c r="F292" s="193" t="s">
        <v>1171</v>
      </c>
      <c r="G292" s="194" t="s">
        <v>909</v>
      </c>
      <c r="H292" s="195">
        <v>12.875</v>
      </c>
      <c r="I292" s="196"/>
      <c r="J292" s="197">
        <f>ROUND(I292*H292,2)</f>
        <v>0</v>
      </c>
      <c r="K292" s="198"/>
      <c r="L292" s="38"/>
      <c r="M292" s="199" t="s">
        <v>1</v>
      </c>
      <c r="N292" s="200" t="s">
        <v>37</v>
      </c>
      <c r="O292" s="70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203" t="s">
        <v>155</v>
      </c>
      <c r="AT292" s="203" t="s">
        <v>151</v>
      </c>
      <c r="AU292" s="203" t="s">
        <v>79</v>
      </c>
      <c r="AY292" s="16" t="s">
        <v>149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16" t="s">
        <v>79</v>
      </c>
      <c r="BK292" s="204">
        <f>ROUND(I292*H292,2)</f>
        <v>0</v>
      </c>
      <c r="BL292" s="16" t="s">
        <v>155</v>
      </c>
      <c r="BM292" s="203" t="s">
        <v>1172</v>
      </c>
    </row>
    <row r="293" spans="2:51" s="14" customFormat="1" ht="22.5">
      <c r="B293" s="236"/>
      <c r="C293" s="237"/>
      <c r="D293" s="207" t="s">
        <v>157</v>
      </c>
      <c r="E293" s="238" t="s">
        <v>1</v>
      </c>
      <c r="F293" s="239" t="s">
        <v>1173</v>
      </c>
      <c r="G293" s="237"/>
      <c r="H293" s="238" t="s">
        <v>1</v>
      </c>
      <c r="I293" s="240"/>
      <c r="J293" s="237"/>
      <c r="K293" s="237"/>
      <c r="L293" s="241"/>
      <c r="M293" s="242"/>
      <c r="N293" s="243"/>
      <c r="O293" s="243"/>
      <c r="P293" s="243"/>
      <c r="Q293" s="243"/>
      <c r="R293" s="243"/>
      <c r="S293" s="243"/>
      <c r="T293" s="244"/>
      <c r="AT293" s="245" t="s">
        <v>157</v>
      </c>
      <c r="AU293" s="245" t="s">
        <v>79</v>
      </c>
      <c r="AV293" s="14" t="s">
        <v>79</v>
      </c>
      <c r="AW293" s="14" t="s">
        <v>29</v>
      </c>
      <c r="AX293" s="14" t="s">
        <v>72</v>
      </c>
      <c r="AY293" s="245" t="s">
        <v>149</v>
      </c>
    </row>
    <row r="294" spans="2:51" s="13" customFormat="1" ht="11.25">
      <c r="B294" s="205"/>
      <c r="C294" s="206"/>
      <c r="D294" s="207" t="s">
        <v>157</v>
      </c>
      <c r="E294" s="208" t="s">
        <v>1174</v>
      </c>
      <c r="F294" s="209" t="s">
        <v>1175</v>
      </c>
      <c r="G294" s="206"/>
      <c r="H294" s="210">
        <v>12.875</v>
      </c>
      <c r="I294" s="211"/>
      <c r="J294" s="206"/>
      <c r="K294" s="206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157</v>
      </c>
      <c r="AU294" s="216" t="s">
        <v>79</v>
      </c>
      <c r="AV294" s="13" t="s">
        <v>81</v>
      </c>
      <c r="AW294" s="13" t="s">
        <v>29</v>
      </c>
      <c r="AX294" s="13" t="s">
        <v>79</v>
      </c>
      <c r="AY294" s="216" t="s">
        <v>149</v>
      </c>
    </row>
    <row r="295" spans="1:65" s="2" customFormat="1" ht="24.2" customHeight="1">
      <c r="A295" s="33"/>
      <c r="B295" s="34"/>
      <c r="C295" s="191" t="s">
        <v>312</v>
      </c>
      <c r="D295" s="191" t="s">
        <v>151</v>
      </c>
      <c r="E295" s="192" t="s">
        <v>1176</v>
      </c>
      <c r="F295" s="193" t="s">
        <v>1177</v>
      </c>
      <c r="G295" s="194" t="s">
        <v>1109</v>
      </c>
      <c r="H295" s="195">
        <v>2.903</v>
      </c>
      <c r="I295" s="196"/>
      <c r="J295" s="197">
        <f>ROUND(I295*H295,2)</f>
        <v>0</v>
      </c>
      <c r="K295" s="198"/>
      <c r="L295" s="38"/>
      <c r="M295" s="199" t="s">
        <v>1</v>
      </c>
      <c r="N295" s="200" t="s">
        <v>37</v>
      </c>
      <c r="O295" s="70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203" t="s">
        <v>155</v>
      </c>
      <c r="AT295" s="203" t="s">
        <v>151</v>
      </c>
      <c r="AU295" s="203" t="s">
        <v>79</v>
      </c>
      <c r="AY295" s="16" t="s">
        <v>149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6" t="s">
        <v>79</v>
      </c>
      <c r="BK295" s="204">
        <f>ROUND(I295*H295,2)</f>
        <v>0</v>
      </c>
      <c r="BL295" s="16" t="s">
        <v>155</v>
      </c>
      <c r="BM295" s="203" t="s">
        <v>1178</v>
      </c>
    </row>
    <row r="296" spans="2:51" s="14" customFormat="1" ht="11.25">
      <c r="B296" s="236"/>
      <c r="C296" s="237"/>
      <c r="D296" s="207" t="s">
        <v>157</v>
      </c>
      <c r="E296" s="238" t="s">
        <v>1</v>
      </c>
      <c r="F296" s="239" t="s">
        <v>1179</v>
      </c>
      <c r="G296" s="237"/>
      <c r="H296" s="238" t="s">
        <v>1</v>
      </c>
      <c r="I296" s="240"/>
      <c r="J296" s="237"/>
      <c r="K296" s="237"/>
      <c r="L296" s="241"/>
      <c r="M296" s="242"/>
      <c r="N296" s="243"/>
      <c r="O296" s="243"/>
      <c r="P296" s="243"/>
      <c r="Q296" s="243"/>
      <c r="R296" s="243"/>
      <c r="S296" s="243"/>
      <c r="T296" s="244"/>
      <c r="AT296" s="245" t="s">
        <v>157</v>
      </c>
      <c r="AU296" s="245" t="s">
        <v>79</v>
      </c>
      <c r="AV296" s="14" t="s">
        <v>79</v>
      </c>
      <c r="AW296" s="14" t="s">
        <v>29</v>
      </c>
      <c r="AX296" s="14" t="s">
        <v>72</v>
      </c>
      <c r="AY296" s="245" t="s">
        <v>149</v>
      </c>
    </row>
    <row r="297" spans="2:51" s="13" customFormat="1" ht="11.25">
      <c r="B297" s="205"/>
      <c r="C297" s="206"/>
      <c r="D297" s="207" t="s">
        <v>157</v>
      </c>
      <c r="E297" s="208" t="s">
        <v>1180</v>
      </c>
      <c r="F297" s="209" t="s">
        <v>1181</v>
      </c>
      <c r="G297" s="206"/>
      <c r="H297" s="210">
        <v>2.903</v>
      </c>
      <c r="I297" s="211"/>
      <c r="J297" s="206"/>
      <c r="K297" s="206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157</v>
      </c>
      <c r="AU297" s="216" t="s">
        <v>79</v>
      </c>
      <c r="AV297" s="13" t="s">
        <v>81</v>
      </c>
      <c r="AW297" s="13" t="s">
        <v>29</v>
      </c>
      <c r="AX297" s="13" t="s">
        <v>79</v>
      </c>
      <c r="AY297" s="216" t="s">
        <v>149</v>
      </c>
    </row>
    <row r="298" spans="1:65" s="2" customFormat="1" ht="24.2" customHeight="1">
      <c r="A298" s="33"/>
      <c r="B298" s="34"/>
      <c r="C298" s="191" t="s">
        <v>316</v>
      </c>
      <c r="D298" s="191" t="s">
        <v>151</v>
      </c>
      <c r="E298" s="192" t="s">
        <v>1182</v>
      </c>
      <c r="F298" s="193" t="s">
        <v>1183</v>
      </c>
      <c r="G298" s="194" t="s">
        <v>909</v>
      </c>
      <c r="H298" s="195">
        <v>7.825</v>
      </c>
      <c r="I298" s="196"/>
      <c r="J298" s="197">
        <f>ROUND(I298*H298,2)</f>
        <v>0</v>
      </c>
      <c r="K298" s="198"/>
      <c r="L298" s="38"/>
      <c r="M298" s="199" t="s">
        <v>1</v>
      </c>
      <c r="N298" s="200" t="s">
        <v>37</v>
      </c>
      <c r="O298" s="70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203" t="s">
        <v>155</v>
      </c>
      <c r="AT298" s="203" t="s">
        <v>151</v>
      </c>
      <c r="AU298" s="203" t="s">
        <v>79</v>
      </c>
      <c r="AY298" s="16" t="s">
        <v>149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16" t="s">
        <v>79</v>
      </c>
      <c r="BK298" s="204">
        <f>ROUND(I298*H298,2)</f>
        <v>0</v>
      </c>
      <c r="BL298" s="16" t="s">
        <v>155</v>
      </c>
      <c r="BM298" s="203" t="s">
        <v>1184</v>
      </c>
    </row>
    <row r="299" spans="2:51" s="14" customFormat="1" ht="11.25">
      <c r="B299" s="236"/>
      <c r="C299" s="237"/>
      <c r="D299" s="207" t="s">
        <v>157</v>
      </c>
      <c r="E299" s="238" t="s">
        <v>1</v>
      </c>
      <c r="F299" s="239" t="s">
        <v>1185</v>
      </c>
      <c r="G299" s="237"/>
      <c r="H299" s="238" t="s">
        <v>1</v>
      </c>
      <c r="I299" s="240"/>
      <c r="J299" s="237"/>
      <c r="K299" s="237"/>
      <c r="L299" s="241"/>
      <c r="M299" s="242"/>
      <c r="N299" s="243"/>
      <c r="O299" s="243"/>
      <c r="P299" s="243"/>
      <c r="Q299" s="243"/>
      <c r="R299" s="243"/>
      <c r="S299" s="243"/>
      <c r="T299" s="244"/>
      <c r="AT299" s="245" t="s">
        <v>157</v>
      </c>
      <c r="AU299" s="245" t="s">
        <v>79</v>
      </c>
      <c r="AV299" s="14" t="s">
        <v>79</v>
      </c>
      <c r="AW299" s="14" t="s">
        <v>29</v>
      </c>
      <c r="AX299" s="14" t="s">
        <v>72</v>
      </c>
      <c r="AY299" s="245" t="s">
        <v>149</v>
      </c>
    </row>
    <row r="300" spans="2:51" s="13" customFormat="1" ht="11.25">
      <c r="B300" s="205"/>
      <c r="C300" s="206"/>
      <c r="D300" s="207" t="s">
        <v>157</v>
      </c>
      <c r="E300" s="208" t="s">
        <v>1186</v>
      </c>
      <c r="F300" s="209" t="s">
        <v>1187</v>
      </c>
      <c r="G300" s="206"/>
      <c r="H300" s="210">
        <v>3.1</v>
      </c>
      <c r="I300" s="211"/>
      <c r="J300" s="206"/>
      <c r="K300" s="206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157</v>
      </c>
      <c r="AU300" s="216" t="s">
        <v>79</v>
      </c>
      <c r="AV300" s="13" t="s">
        <v>81</v>
      </c>
      <c r="AW300" s="13" t="s">
        <v>29</v>
      </c>
      <c r="AX300" s="13" t="s">
        <v>72</v>
      </c>
      <c r="AY300" s="216" t="s">
        <v>149</v>
      </c>
    </row>
    <row r="301" spans="2:51" s="13" customFormat="1" ht="11.25">
      <c r="B301" s="205"/>
      <c r="C301" s="206"/>
      <c r="D301" s="207" t="s">
        <v>157</v>
      </c>
      <c r="E301" s="208" t="s">
        <v>839</v>
      </c>
      <c r="F301" s="209" t="s">
        <v>1188</v>
      </c>
      <c r="G301" s="206"/>
      <c r="H301" s="210">
        <v>2.34</v>
      </c>
      <c r="I301" s="211"/>
      <c r="J301" s="206"/>
      <c r="K301" s="206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157</v>
      </c>
      <c r="AU301" s="216" t="s">
        <v>79</v>
      </c>
      <c r="AV301" s="13" t="s">
        <v>81</v>
      </c>
      <c r="AW301" s="13" t="s">
        <v>29</v>
      </c>
      <c r="AX301" s="13" t="s">
        <v>72</v>
      </c>
      <c r="AY301" s="216" t="s">
        <v>149</v>
      </c>
    </row>
    <row r="302" spans="2:51" s="13" customFormat="1" ht="11.25">
      <c r="B302" s="205"/>
      <c r="C302" s="206"/>
      <c r="D302" s="207" t="s">
        <v>157</v>
      </c>
      <c r="E302" s="208" t="s">
        <v>871</v>
      </c>
      <c r="F302" s="209" t="s">
        <v>1189</v>
      </c>
      <c r="G302" s="206"/>
      <c r="H302" s="210">
        <v>1.609</v>
      </c>
      <c r="I302" s="211"/>
      <c r="J302" s="206"/>
      <c r="K302" s="206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157</v>
      </c>
      <c r="AU302" s="216" t="s">
        <v>79</v>
      </c>
      <c r="AV302" s="13" t="s">
        <v>81</v>
      </c>
      <c r="AW302" s="13" t="s">
        <v>29</v>
      </c>
      <c r="AX302" s="13" t="s">
        <v>72</v>
      </c>
      <c r="AY302" s="216" t="s">
        <v>149</v>
      </c>
    </row>
    <row r="303" spans="2:51" s="13" customFormat="1" ht="11.25">
      <c r="B303" s="205"/>
      <c r="C303" s="206"/>
      <c r="D303" s="207" t="s">
        <v>157</v>
      </c>
      <c r="E303" s="208" t="s">
        <v>888</v>
      </c>
      <c r="F303" s="209" t="s">
        <v>1190</v>
      </c>
      <c r="G303" s="206"/>
      <c r="H303" s="210">
        <v>0.776</v>
      </c>
      <c r="I303" s="211"/>
      <c r="J303" s="206"/>
      <c r="K303" s="206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157</v>
      </c>
      <c r="AU303" s="216" t="s">
        <v>79</v>
      </c>
      <c r="AV303" s="13" t="s">
        <v>81</v>
      </c>
      <c r="AW303" s="13" t="s">
        <v>29</v>
      </c>
      <c r="AX303" s="13" t="s">
        <v>72</v>
      </c>
      <c r="AY303" s="216" t="s">
        <v>149</v>
      </c>
    </row>
    <row r="304" spans="2:51" s="13" customFormat="1" ht="11.25">
      <c r="B304" s="205"/>
      <c r="C304" s="206"/>
      <c r="D304" s="207" t="s">
        <v>157</v>
      </c>
      <c r="E304" s="208" t="s">
        <v>1191</v>
      </c>
      <c r="F304" s="209" t="s">
        <v>1192</v>
      </c>
      <c r="G304" s="206"/>
      <c r="H304" s="210">
        <v>7.825</v>
      </c>
      <c r="I304" s="211"/>
      <c r="J304" s="206"/>
      <c r="K304" s="206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157</v>
      </c>
      <c r="AU304" s="216" t="s">
        <v>79</v>
      </c>
      <c r="AV304" s="13" t="s">
        <v>81</v>
      </c>
      <c r="AW304" s="13" t="s">
        <v>29</v>
      </c>
      <c r="AX304" s="13" t="s">
        <v>79</v>
      </c>
      <c r="AY304" s="216" t="s">
        <v>149</v>
      </c>
    </row>
    <row r="305" spans="1:65" s="2" customFormat="1" ht="21.75" customHeight="1">
      <c r="A305" s="33"/>
      <c r="B305" s="34"/>
      <c r="C305" s="191" t="s">
        <v>694</v>
      </c>
      <c r="D305" s="191" t="s">
        <v>151</v>
      </c>
      <c r="E305" s="192" t="s">
        <v>1193</v>
      </c>
      <c r="F305" s="193" t="s">
        <v>1194</v>
      </c>
      <c r="G305" s="194" t="s">
        <v>909</v>
      </c>
      <c r="H305" s="195">
        <v>11.55</v>
      </c>
      <c r="I305" s="196"/>
      <c r="J305" s="197">
        <f>ROUND(I305*H305,2)</f>
        <v>0</v>
      </c>
      <c r="K305" s="198"/>
      <c r="L305" s="38"/>
      <c r="M305" s="199" t="s">
        <v>1</v>
      </c>
      <c r="N305" s="200" t="s">
        <v>37</v>
      </c>
      <c r="O305" s="70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203" t="s">
        <v>155</v>
      </c>
      <c r="AT305" s="203" t="s">
        <v>151</v>
      </c>
      <c r="AU305" s="203" t="s">
        <v>79</v>
      </c>
      <c r="AY305" s="16" t="s">
        <v>149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16" t="s">
        <v>79</v>
      </c>
      <c r="BK305" s="204">
        <f>ROUND(I305*H305,2)</f>
        <v>0</v>
      </c>
      <c r="BL305" s="16" t="s">
        <v>155</v>
      </c>
      <c r="BM305" s="203" t="s">
        <v>1195</v>
      </c>
    </row>
    <row r="306" spans="2:51" s="13" customFormat="1" ht="11.25">
      <c r="B306" s="205"/>
      <c r="C306" s="206"/>
      <c r="D306" s="207" t="s">
        <v>157</v>
      </c>
      <c r="E306" s="208" t="s">
        <v>1196</v>
      </c>
      <c r="F306" s="209" t="s">
        <v>1197</v>
      </c>
      <c r="G306" s="206"/>
      <c r="H306" s="210">
        <v>6.125</v>
      </c>
      <c r="I306" s="211"/>
      <c r="J306" s="206"/>
      <c r="K306" s="206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157</v>
      </c>
      <c r="AU306" s="216" t="s">
        <v>79</v>
      </c>
      <c r="AV306" s="13" t="s">
        <v>81</v>
      </c>
      <c r="AW306" s="13" t="s">
        <v>29</v>
      </c>
      <c r="AX306" s="13" t="s">
        <v>72</v>
      </c>
      <c r="AY306" s="216" t="s">
        <v>149</v>
      </c>
    </row>
    <row r="307" spans="2:51" s="13" customFormat="1" ht="11.25">
      <c r="B307" s="205"/>
      <c r="C307" s="206"/>
      <c r="D307" s="207" t="s">
        <v>157</v>
      </c>
      <c r="E307" s="208" t="s">
        <v>841</v>
      </c>
      <c r="F307" s="209" t="s">
        <v>1198</v>
      </c>
      <c r="G307" s="206"/>
      <c r="H307" s="210">
        <v>5.425</v>
      </c>
      <c r="I307" s="211"/>
      <c r="J307" s="206"/>
      <c r="K307" s="206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157</v>
      </c>
      <c r="AU307" s="216" t="s">
        <v>79</v>
      </c>
      <c r="AV307" s="13" t="s">
        <v>81</v>
      </c>
      <c r="AW307" s="13" t="s">
        <v>29</v>
      </c>
      <c r="AX307" s="13" t="s">
        <v>72</v>
      </c>
      <c r="AY307" s="216" t="s">
        <v>149</v>
      </c>
    </row>
    <row r="308" spans="2:51" s="13" customFormat="1" ht="11.25">
      <c r="B308" s="205"/>
      <c r="C308" s="206"/>
      <c r="D308" s="207" t="s">
        <v>157</v>
      </c>
      <c r="E308" s="208" t="s">
        <v>1199</v>
      </c>
      <c r="F308" s="209" t="s">
        <v>1200</v>
      </c>
      <c r="G308" s="206"/>
      <c r="H308" s="210">
        <v>11.55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157</v>
      </c>
      <c r="AU308" s="216" t="s">
        <v>79</v>
      </c>
      <c r="AV308" s="13" t="s">
        <v>81</v>
      </c>
      <c r="AW308" s="13" t="s">
        <v>29</v>
      </c>
      <c r="AX308" s="13" t="s">
        <v>79</v>
      </c>
      <c r="AY308" s="216" t="s">
        <v>149</v>
      </c>
    </row>
    <row r="309" spans="1:65" s="2" customFormat="1" ht="24.2" customHeight="1">
      <c r="A309" s="33"/>
      <c r="B309" s="34"/>
      <c r="C309" s="191" t="s">
        <v>695</v>
      </c>
      <c r="D309" s="191" t="s">
        <v>151</v>
      </c>
      <c r="E309" s="192" t="s">
        <v>1201</v>
      </c>
      <c r="F309" s="193" t="s">
        <v>1202</v>
      </c>
      <c r="G309" s="194" t="s">
        <v>909</v>
      </c>
      <c r="H309" s="195">
        <v>0.025</v>
      </c>
      <c r="I309" s="196"/>
      <c r="J309" s="197">
        <f>ROUND(I309*H309,2)</f>
        <v>0</v>
      </c>
      <c r="K309" s="198"/>
      <c r="L309" s="38"/>
      <c r="M309" s="199" t="s">
        <v>1</v>
      </c>
      <c r="N309" s="200" t="s">
        <v>37</v>
      </c>
      <c r="O309" s="70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203" t="s">
        <v>155</v>
      </c>
      <c r="AT309" s="203" t="s">
        <v>151</v>
      </c>
      <c r="AU309" s="203" t="s">
        <v>79</v>
      </c>
      <c r="AY309" s="16" t="s">
        <v>149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6" t="s">
        <v>79</v>
      </c>
      <c r="BK309" s="204">
        <f>ROUND(I309*H309,2)</f>
        <v>0</v>
      </c>
      <c r="BL309" s="16" t="s">
        <v>155</v>
      </c>
      <c r="BM309" s="203" t="s">
        <v>1203</v>
      </c>
    </row>
    <row r="310" spans="2:51" s="13" customFormat="1" ht="22.5">
      <c r="B310" s="205"/>
      <c r="C310" s="206"/>
      <c r="D310" s="207" t="s">
        <v>157</v>
      </c>
      <c r="E310" s="208" t="s">
        <v>1204</v>
      </c>
      <c r="F310" s="209" t="s">
        <v>1205</v>
      </c>
      <c r="G310" s="206"/>
      <c r="H310" s="210">
        <v>0.013</v>
      </c>
      <c r="I310" s="211"/>
      <c r="J310" s="206"/>
      <c r="K310" s="206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157</v>
      </c>
      <c r="AU310" s="216" t="s">
        <v>79</v>
      </c>
      <c r="AV310" s="13" t="s">
        <v>81</v>
      </c>
      <c r="AW310" s="13" t="s">
        <v>29</v>
      </c>
      <c r="AX310" s="13" t="s">
        <v>72</v>
      </c>
      <c r="AY310" s="216" t="s">
        <v>149</v>
      </c>
    </row>
    <row r="311" spans="2:51" s="13" customFormat="1" ht="11.25">
      <c r="B311" s="205"/>
      <c r="C311" s="206"/>
      <c r="D311" s="207" t="s">
        <v>157</v>
      </c>
      <c r="E311" s="208" t="s">
        <v>843</v>
      </c>
      <c r="F311" s="209" t="s">
        <v>1206</v>
      </c>
      <c r="G311" s="206"/>
      <c r="H311" s="210">
        <v>0.009</v>
      </c>
      <c r="I311" s="211"/>
      <c r="J311" s="206"/>
      <c r="K311" s="206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157</v>
      </c>
      <c r="AU311" s="216" t="s">
        <v>79</v>
      </c>
      <c r="AV311" s="13" t="s">
        <v>81</v>
      </c>
      <c r="AW311" s="13" t="s">
        <v>29</v>
      </c>
      <c r="AX311" s="13" t="s">
        <v>72</v>
      </c>
      <c r="AY311" s="216" t="s">
        <v>149</v>
      </c>
    </row>
    <row r="312" spans="2:51" s="13" customFormat="1" ht="22.5">
      <c r="B312" s="205"/>
      <c r="C312" s="206"/>
      <c r="D312" s="207" t="s">
        <v>157</v>
      </c>
      <c r="E312" s="208" t="s">
        <v>873</v>
      </c>
      <c r="F312" s="209" t="s">
        <v>1207</v>
      </c>
      <c r="G312" s="206"/>
      <c r="H312" s="210">
        <v>0.003</v>
      </c>
      <c r="I312" s="211"/>
      <c r="J312" s="206"/>
      <c r="K312" s="206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157</v>
      </c>
      <c r="AU312" s="216" t="s">
        <v>79</v>
      </c>
      <c r="AV312" s="13" t="s">
        <v>81</v>
      </c>
      <c r="AW312" s="13" t="s">
        <v>29</v>
      </c>
      <c r="AX312" s="13" t="s">
        <v>72</v>
      </c>
      <c r="AY312" s="216" t="s">
        <v>149</v>
      </c>
    </row>
    <row r="313" spans="2:51" s="13" customFormat="1" ht="11.25">
      <c r="B313" s="205"/>
      <c r="C313" s="206"/>
      <c r="D313" s="207" t="s">
        <v>157</v>
      </c>
      <c r="E313" s="208" t="s">
        <v>1208</v>
      </c>
      <c r="F313" s="209" t="s">
        <v>1209</v>
      </c>
      <c r="G313" s="206"/>
      <c r="H313" s="210">
        <v>0.025</v>
      </c>
      <c r="I313" s="211"/>
      <c r="J313" s="206"/>
      <c r="K313" s="206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157</v>
      </c>
      <c r="AU313" s="216" t="s">
        <v>79</v>
      </c>
      <c r="AV313" s="13" t="s">
        <v>81</v>
      </c>
      <c r="AW313" s="13" t="s">
        <v>29</v>
      </c>
      <c r="AX313" s="13" t="s">
        <v>79</v>
      </c>
      <c r="AY313" s="216" t="s">
        <v>149</v>
      </c>
    </row>
    <row r="314" spans="1:65" s="2" customFormat="1" ht="21.75" customHeight="1">
      <c r="A314" s="33"/>
      <c r="B314" s="34"/>
      <c r="C314" s="191" t="s">
        <v>696</v>
      </c>
      <c r="D314" s="191" t="s">
        <v>151</v>
      </c>
      <c r="E314" s="192" t="s">
        <v>1210</v>
      </c>
      <c r="F314" s="193" t="s">
        <v>1211</v>
      </c>
      <c r="G314" s="194" t="s">
        <v>909</v>
      </c>
      <c r="H314" s="195">
        <v>13.068</v>
      </c>
      <c r="I314" s="196"/>
      <c r="J314" s="197">
        <f>ROUND(I314*H314,2)</f>
        <v>0</v>
      </c>
      <c r="K314" s="198"/>
      <c r="L314" s="38"/>
      <c r="M314" s="199" t="s">
        <v>1</v>
      </c>
      <c r="N314" s="200" t="s">
        <v>37</v>
      </c>
      <c r="O314" s="70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203" t="s">
        <v>155</v>
      </c>
      <c r="AT314" s="203" t="s">
        <v>151</v>
      </c>
      <c r="AU314" s="203" t="s">
        <v>79</v>
      </c>
      <c r="AY314" s="16" t="s">
        <v>149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16" t="s">
        <v>79</v>
      </c>
      <c r="BK314" s="204">
        <f>ROUND(I314*H314,2)</f>
        <v>0</v>
      </c>
      <c r="BL314" s="16" t="s">
        <v>155</v>
      </c>
      <c r="BM314" s="203" t="s">
        <v>1212</v>
      </c>
    </row>
    <row r="315" spans="2:51" s="14" customFormat="1" ht="22.5">
      <c r="B315" s="236"/>
      <c r="C315" s="237"/>
      <c r="D315" s="207" t="s">
        <v>157</v>
      </c>
      <c r="E315" s="238" t="s">
        <v>1</v>
      </c>
      <c r="F315" s="239" t="s">
        <v>1213</v>
      </c>
      <c r="G315" s="237"/>
      <c r="H315" s="238" t="s">
        <v>1</v>
      </c>
      <c r="I315" s="240"/>
      <c r="J315" s="237"/>
      <c r="K315" s="237"/>
      <c r="L315" s="241"/>
      <c r="M315" s="242"/>
      <c r="N315" s="243"/>
      <c r="O315" s="243"/>
      <c r="P315" s="243"/>
      <c r="Q315" s="243"/>
      <c r="R315" s="243"/>
      <c r="S315" s="243"/>
      <c r="T315" s="244"/>
      <c r="AT315" s="245" t="s">
        <v>157</v>
      </c>
      <c r="AU315" s="245" t="s">
        <v>79</v>
      </c>
      <c r="AV315" s="14" t="s">
        <v>79</v>
      </c>
      <c r="AW315" s="14" t="s">
        <v>29</v>
      </c>
      <c r="AX315" s="14" t="s">
        <v>72</v>
      </c>
      <c r="AY315" s="245" t="s">
        <v>149</v>
      </c>
    </row>
    <row r="316" spans="2:51" s="13" customFormat="1" ht="22.5">
      <c r="B316" s="205"/>
      <c r="C316" s="206"/>
      <c r="D316" s="207" t="s">
        <v>157</v>
      </c>
      <c r="E316" s="208" t="s">
        <v>1214</v>
      </c>
      <c r="F316" s="209" t="s">
        <v>1215</v>
      </c>
      <c r="G316" s="206"/>
      <c r="H316" s="210">
        <v>7.2</v>
      </c>
      <c r="I316" s="211"/>
      <c r="J316" s="206"/>
      <c r="K316" s="206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157</v>
      </c>
      <c r="AU316" s="216" t="s">
        <v>79</v>
      </c>
      <c r="AV316" s="13" t="s">
        <v>81</v>
      </c>
      <c r="AW316" s="13" t="s">
        <v>29</v>
      </c>
      <c r="AX316" s="13" t="s">
        <v>72</v>
      </c>
      <c r="AY316" s="216" t="s">
        <v>149</v>
      </c>
    </row>
    <row r="317" spans="2:51" s="13" customFormat="1" ht="22.5">
      <c r="B317" s="205"/>
      <c r="C317" s="206"/>
      <c r="D317" s="207" t="s">
        <v>157</v>
      </c>
      <c r="E317" s="208" t="s">
        <v>845</v>
      </c>
      <c r="F317" s="209" t="s">
        <v>1216</v>
      </c>
      <c r="G317" s="206"/>
      <c r="H317" s="210">
        <v>5.868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157</v>
      </c>
      <c r="AU317" s="216" t="s">
        <v>79</v>
      </c>
      <c r="AV317" s="13" t="s">
        <v>81</v>
      </c>
      <c r="AW317" s="13" t="s">
        <v>29</v>
      </c>
      <c r="AX317" s="13" t="s">
        <v>72</v>
      </c>
      <c r="AY317" s="216" t="s">
        <v>149</v>
      </c>
    </row>
    <row r="318" spans="2:51" s="13" customFormat="1" ht="11.25">
      <c r="B318" s="205"/>
      <c r="C318" s="206"/>
      <c r="D318" s="207" t="s">
        <v>157</v>
      </c>
      <c r="E318" s="208" t="s">
        <v>1217</v>
      </c>
      <c r="F318" s="209" t="s">
        <v>1218</v>
      </c>
      <c r="G318" s="206"/>
      <c r="H318" s="210">
        <v>13.068</v>
      </c>
      <c r="I318" s="211"/>
      <c r="J318" s="206"/>
      <c r="K318" s="206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157</v>
      </c>
      <c r="AU318" s="216" t="s">
        <v>79</v>
      </c>
      <c r="AV318" s="13" t="s">
        <v>81</v>
      </c>
      <c r="AW318" s="13" t="s">
        <v>29</v>
      </c>
      <c r="AX318" s="13" t="s">
        <v>79</v>
      </c>
      <c r="AY318" s="216" t="s">
        <v>149</v>
      </c>
    </row>
    <row r="319" spans="1:65" s="2" customFormat="1" ht="21.75" customHeight="1">
      <c r="A319" s="33"/>
      <c r="B319" s="34"/>
      <c r="C319" s="191" t="s">
        <v>697</v>
      </c>
      <c r="D319" s="191" t="s">
        <v>151</v>
      </c>
      <c r="E319" s="192" t="s">
        <v>1219</v>
      </c>
      <c r="F319" s="193" t="s">
        <v>1220</v>
      </c>
      <c r="G319" s="194" t="s">
        <v>909</v>
      </c>
      <c r="H319" s="195">
        <v>40.8</v>
      </c>
      <c r="I319" s="196"/>
      <c r="J319" s="197">
        <f>ROUND(I319*H319,2)</f>
        <v>0</v>
      </c>
      <c r="K319" s="198"/>
      <c r="L319" s="38"/>
      <c r="M319" s="199" t="s">
        <v>1</v>
      </c>
      <c r="N319" s="200" t="s">
        <v>37</v>
      </c>
      <c r="O319" s="70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203" t="s">
        <v>155</v>
      </c>
      <c r="AT319" s="203" t="s">
        <v>151</v>
      </c>
      <c r="AU319" s="203" t="s">
        <v>79</v>
      </c>
      <c r="AY319" s="16" t="s">
        <v>149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16" t="s">
        <v>79</v>
      </c>
      <c r="BK319" s="204">
        <f>ROUND(I319*H319,2)</f>
        <v>0</v>
      </c>
      <c r="BL319" s="16" t="s">
        <v>155</v>
      </c>
      <c r="BM319" s="203" t="s">
        <v>1221</v>
      </c>
    </row>
    <row r="320" spans="2:51" s="14" customFormat="1" ht="22.5">
      <c r="B320" s="236"/>
      <c r="C320" s="237"/>
      <c r="D320" s="207" t="s">
        <v>157</v>
      </c>
      <c r="E320" s="238" t="s">
        <v>1</v>
      </c>
      <c r="F320" s="239" t="s">
        <v>1213</v>
      </c>
      <c r="G320" s="237"/>
      <c r="H320" s="238" t="s">
        <v>1</v>
      </c>
      <c r="I320" s="240"/>
      <c r="J320" s="237"/>
      <c r="K320" s="237"/>
      <c r="L320" s="241"/>
      <c r="M320" s="242"/>
      <c r="N320" s="243"/>
      <c r="O320" s="243"/>
      <c r="P320" s="243"/>
      <c r="Q320" s="243"/>
      <c r="R320" s="243"/>
      <c r="S320" s="243"/>
      <c r="T320" s="244"/>
      <c r="AT320" s="245" t="s">
        <v>157</v>
      </c>
      <c r="AU320" s="245" t="s">
        <v>79</v>
      </c>
      <c r="AV320" s="14" t="s">
        <v>79</v>
      </c>
      <c r="AW320" s="14" t="s">
        <v>29</v>
      </c>
      <c r="AX320" s="14" t="s">
        <v>72</v>
      </c>
      <c r="AY320" s="245" t="s">
        <v>149</v>
      </c>
    </row>
    <row r="321" spans="2:51" s="13" customFormat="1" ht="11.25">
      <c r="B321" s="205"/>
      <c r="C321" s="206"/>
      <c r="D321" s="207" t="s">
        <v>157</v>
      </c>
      <c r="E321" s="208" t="s">
        <v>1222</v>
      </c>
      <c r="F321" s="209" t="s">
        <v>1223</v>
      </c>
      <c r="G321" s="206"/>
      <c r="H321" s="210">
        <v>22.8</v>
      </c>
      <c r="I321" s="211"/>
      <c r="J321" s="206"/>
      <c r="K321" s="206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157</v>
      </c>
      <c r="AU321" s="216" t="s">
        <v>79</v>
      </c>
      <c r="AV321" s="13" t="s">
        <v>81</v>
      </c>
      <c r="AW321" s="13" t="s">
        <v>29</v>
      </c>
      <c r="AX321" s="13" t="s">
        <v>72</v>
      </c>
      <c r="AY321" s="216" t="s">
        <v>149</v>
      </c>
    </row>
    <row r="322" spans="2:51" s="13" customFormat="1" ht="11.25">
      <c r="B322" s="205"/>
      <c r="C322" s="206"/>
      <c r="D322" s="207" t="s">
        <v>157</v>
      </c>
      <c r="E322" s="208" t="s">
        <v>847</v>
      </c>
      <c r="F322" s="209" t="s">
        <v>1224</v>
      </c>
      <c r="G322" s="206"/>
      <c r="H322" s="210">
        <v>18</v>
      </c>
      <c r="I322" s="211"/>
      <c r="J322" s="206"/>
      <c r="K322" s="206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157</v>
      </c>
      <c r="AU322" s="216" t="s">
        <v>79</v>
      </c>
      <c r="AV322" s="13" t="s">
        <v>81</v>
      </c>
      <c r="AW322" s="13" t="s">
        <v>29</v>
      </c>
      <c r="AX322" s="13" t="s">
        <v>72</v>
      </c>
      <c r="AY322" s="216" t="s">
        <v>149</v>
      </c>
    </row>
    <row r="323" spans="2:51" s="13" customFormat="1" ht="11.25">
      <c r="B323" s="205"/>
      <c r="C323" s="206"/>
      <c r="D323" s="207" t="s">
        <v>157</v>
      </c>
      <c r="E323" s="208" t="s">
        <v>1225</v>
      </c>
      <c r="F323" s="209" t="s">
        <v>1226</v>
      </c>
      <c r="G323" s="206"/>
      <c r="H323" s="210">
        <v>40.8</v>
      </c>
      <c r="I323" s="211"/>
      <c r="J323" s="206"/>
      <c r="K323" s="206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157</v>
      </c>
      <c r="AU323" s="216" t="s">
        <v>79</v>
      </c>
      <c r="AV323" s="13" t="s">
        <v>81</v>
      </c>
      <c r="AW323" s="13" t="s">
        <v>29</v>
      </c>
      <c r="AX323" s="13" t="s">
        <v>79</v>
      </c>
      <c r="AY323" s="216" t="s">
        <v>149</v>
      </c>
    </row>
    <row r="324" spans="1:65" s="2" customFormat="1" ht="16.5" customHeight="1">
      <c r="A324" s="33"/>
      <c r="B324" s="34"/>
      <c r="C324" s="191" t="s">
        <v>698</v>
      </c>
      <c r="D324" s="191" t="s">
        <v>151</v>
      </c>
      <c r="E324" s="192" t="s">
        <v>1227</v>
      </c>
      <c r="F324" s="193" t="s">
        <v>1228</v>
      </c>
      <c r="G324" s="194" t="s">
        <v>909</v>
      </c>
      <c r="H324" s="195">
        <v>16.626</v>
      </c>
      <c r="I324" s="196"/>
      <c r="J324" s="197">
        <f>ROUND(I324*H324,2)</f>
        <v>0</v>
      </c>
      <c r="K324" s="198"/>
      <c r="L324" s="38"/>
      <c r="M324" s="199" t="s">
        <v>1</v>
      </c>
      <c r="N324" s="200" t="s">
        <v>37</v>
      </c>
      <c r="O324" s="70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203" t="s">
        <v>155</v>
      </c>
      <c r="AT324" s="203" t="s">
        <v>151</v>
      </c>
      <c r="AU324" s="203" t="s">
        <v>79</v>
      </c>
      <c r="AY324" s="16" t="s">
        <v>149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6" t="s">
        <v>79</v>
      </c>
      <c r="BK324" s="204">
        <f>ROUND(I324*H324,2)</f>
        <v>0</v>
      </c>
      <c r="BL324" s="16" t="s">
        <v>155</v>
      </c>
      <c r="BM324" s="203" t="s">
        <v>1229</v>
      </c>
    </row>
    <row r="325" spans="2:51" s="13" customFormat="1" ht="11.25">
      <c r="B325" s="205"/>
      <c r="C325" s="206"/>
      <c r="D325" s="207" t="s">
        <v>157</v>
      </c>
      <c r="E325" s="208" t="s">
        <v>1230</v>
      </c>
      <c r="F325" s="209" t="s">
        <v>1231</v>
      </c>
      <c r="G325" s="206"/>
      <c r="H325" s="210">
        <v>10.656</v>
      </c>
      <c r="I325" s="211"/>
      <c r="J325" s="206"/>
      <c r="K325" s="206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157</v>
      </c>
      <c r="AU325" s="216" t="s">
        <v>79</v>
      </c>
      <c r="AV325" s="13" t="s">
        <v>81</v>
      </c>
      <c r="AW325" s="13" t="s">
        <v>29</v>
      </c>
      <c r="AX325" s="13" t="s">
        <v>72</v>
      </c>
      <c r="AY325" s="216" t="s">
        <v>149</v>
      </c>
    </row>
    <row r="326" spans="2:51" s="13" customFormat="1" ht="22.5">
      <c r="B326" s="205"/>
      <c r="C326" s="206"/>
      <c r="D326" s="207" t="s">
        <v>157</v>
      </c>
      <c r="E326" s="208" t="s">
        <v>848</v>
      </c>
      <c r="F326" s="209" t="s">
        <v>1232</v>
      </c>
      <c r="G326" s="206"/>
      <c r="H326" s="210">
        <v>5.97</v>
      </c>
      <c r="I326" s="211"/>
      <c r="J326" s="206"/>
      <c r="K326" s="206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157</v>
      </c>
      <c r="AU326" s="216" t="s">
        <v>79</v>
      </c>
      <c r="AV326" s="13" t="s">
        <v>81</v>
      </c>
      <c r="AW326" s="13" t="s">
        <v>29</v>
      </c>
      <c r="AX326" s="13" t="s">
        <v>72</v>
      </c>
      <c r="AY326" s="216" t="s">
        <v>149</v>
      </c>
    </row>
    <row r="327" spans="2:51" s="13" customFormat="1" ht="11.25">
      <c r="B327" s="205"/>
      <c r="C327" s="206"/>
      <c r="D327" s="207" t="s">
        <v>157</v>
      </c>
      <c r="E327" s="208" t="s">
        <v>1233</v>
      </c>
      <c r="F327" s="209" t="s">
        <v>1234</v>
      </c>
      <c r="G327" s="206"/>
      <c r="H327" s="210">
        <v>16.626</v>
      </c>
      <c r="I327" s="211"/>
      <c r="J327" s="206"/>
      <c r="K327" s="206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157</v>
      </c>
      <c r="AU327" s="216" t="s">
        <v>79</v>
      </c>
      <c r="AV327" s="13" t="s">
        <v>81</v>
      </c>
      <c r="AW327" s="13" t="s">
        <v>29</v>
      </c>
      <c r="AX327" s="13" t="s">
        <v>79</v>
      </c>
      <c r="AY327" s="216" t="s">
        <v>149</v>
      </c>
    </row>
    <row r="328" spans="2:63" s="12" customFormat="1" ht="25.9" customHeight="1">
      <c r="B328" s="175"/>
      <c r="C328" s="176"/>
      <c r="D328" s="177" t="s">
        <v>71</v>
      </c>
      <c r="E328" s="178" t="s">
        <v>181</v>
      </c>
      <c r="F328" s="178" t="s">
        <v>1235</v>
      </c>
      <c r="G328" s="176"/>
      <c r="H328" s="176"/>
      <c r="I328" s="179"/>
      <c r="J328" s="180">
        <f>BK328</f>
        <v>0</v>
      </c>
      <c r="K328" s="176"/>
      <c r="L328" s="181"/>
      <c r="M328" s="182"/>
      <c r="N328" s="183"/>
      <c r="O328" s="183"/>
      <c r="P328" s="184">
        <f>SUM(P329:P365)</f>
        <v>0</v>
      </c>
      <c r="Q328" s="183"/>
      <c r="R328" s="184">
        <f>SUM(R329:R365)</f>
        <v>0</v>
      </c>
      <c r="S328" s="183"/>
      <c r="T328" s="185">
        <f>SUM(T329:T365)</f>
        <v>0</v>
      </c>
      <c r="AR328" s="186" t="s">
        <v>81</v>
      </c>
      <c r="AT328" s="187" t="s">
        <v>71</v>
      </c>
      <c r="AU328" s="187" t="s">
        <v>72</v>
      </c>
      <c r="AY328" s="186" t="s">
        <v>149</v>
      </c>
      <c r="BK328" s="188">
        <f>SUM(BK329:BK365)</f>
        <v>0</v>
      </c>
    </row>
    <row r="329" spans="1:65" s="2" customFormat="1" ht="24.2" customHeight="1">
      <c r="A329" s="33"/>
      <c r="B329" s="34"/>
      <c r="C329" s="191" t="s">
        <v>700</v>
      </c>
      <c r="D329" s="191" t="s">
        <v>151</v>
      </c>
      <c r="E329" s="192" t="s">
        <v>1236</v>
      </c>
      <c r="F329" s="193" t="s">
        <v>1237</v>
      </c>
      <c r="G329" s="194" t="s">
        <v>949</v>
      </c>
      <c r="H329" s="195">
        <v>60.613</v>
      </c>
      <c r="I329" s="196"/>
      <c r="J329" s="197">
        <f>ROUND(I329*H329,2)</f>
        <v>0</v>
      </c>
      <c r="K329" s="198"/>
      <c r="L329" s="38"/>
      <c r="M329" s="199" t="s">
        <v>1</v>
      </c>
      <c r="N329" s="200" t="s">
        <v>37</v>
      </c>
      <c r="O329" s="70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203" t="s">
        <v>228</v>
      </c>
      <c r="AT329" s="203" t="s">
        <v>151</v>
      </c>
      <c r="AU329" s="203" t="s">
        <v>79</v>
      </c>
      <c r="AY329" s="16" t="s">
        <v>149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6" t="s">
        <v>79</v>
      </c>
      <c r="BK329" s="204">
        <f>ROUND(I329*H329,2)</f>
        <v>0</v>
      </c>
      <c r="BL329" s="16" t="s">
        <v>228</v>
      </c>
      <c r="BM329" s="203" t="s">
        <v>1238</v>
      </c>
    </row>
    <row r="330" spans="2:51" s="14" customFormat="1" ht="11.25">
      <c r="B330" s="236"/>
      <c r="C330" s="237"/>
      <c r="D330" s="207" t="s">
        <v>157</v>
      </c>
      <c r="E330" s="238" t="s">
        <v>1</v>
      </c>
      <c r="F330" s="239" t="s">
        <v>1239</v>
      </c>
      <c r="G330" s="237"/>
      <c r="H330" s="238" t="s">
        <v>1</v>
      </c>
      <c r="I330" s="240"/>
      <c r="J330" s="237"/>
      <c r="K330" s="237"/>
      <c r="L330" s="241"/>
      <c r="M330" s="242"/>
      <c r="N330" s="243"/>
      <c r="O330" s="243"/>
      <c r="P330" s="243"/>
      <c r="Q330" s="243"/>
      <c r="R330" s="243"/>
      <c r="S330" s="243"/>
      <c r="T330" s="244"/>
      <c r="AT330" s="245" t="s">
        <v>157</v>
      </c>
      <c r="AU330" s="245" t="s">
        <v>79</v>
      </c>
      <c r="AV330" s="14" t="s">
        <v>79</v>
      </c>
      <c r="AW330" s="14" t="s">
        <v>29</v>
      </c>
      <c r="AX330" s="14" t="s">
        <v>72</v>
      </c>
      <c r="AY330" s="245" t="s">
        <v>149</v>
      </c>
    </row>
    <row r="331" spans="2:51" s="13" customFormat="1" ht="33.75">
      <c r="B331" s="205"/>
      <c r="C331" s="206"/>
      <c r="D331" s="207" t="s">
        <v>157</v>
      </c>
      <c r="E331" s="208" t="s">
        <v>1240</v>
      </c>
      <c r="F331" s="209" t="s">
        <v>1241</v>
      </c>
      <c r="G331" s="206"/>
      <c r="H331" s="210">
        <v>18.578</v>
      </c>
      <c r="I331" s="211"/>
      <c r="J331" s="206"/>
      <c r="K331" s="206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157</v>
      </c>
      <c r="AU331" s="216" t="s">
        <v>79</v>
      </c>
      <c r="AV331" s="13" t="s">
        <v>81</v>
      </c>
      <c r="AW331" s="13" t="s">
        <v>29</v>
      </c>
      <c r="AX331" s="13" t="s">
        <v>72</v>
      </c>
      <c r="AY331" s="216" t="s">
        <v>149</v>
      </c>
    </row>
    <row r="332" spans="2:51" s="13" customFormat="1" ht="11.25">
      <c r="B332" s="205"/>
      <c r="C332" s="206"/>
      <c r="D332" s="207" t="s">
        <v>157</v>
      </c>
      <c r="E332" s="208" t="s">
        <v>850</v>
      </c>
      <c r="F332" s="209" t="s">
        <v>1242</v>
      </c>
      <c r="G332" s="206"/>
      <c r="H332" s="210">
        <v>10.71</v>
      </c>
      <c r="I332" s="211"/>
      <c r="J332" s="206"/>
      <c r="K332" s="206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157</v>
      </c>
      <c r="AU332" s="216" t="s">
        <v>79</v>
      </c>
      <c r="AV332" s="13" t="s">
        <v>81</v>
      </c>
      <c r="AW332" s="13" t="s">
        <v>29</v>
      </c>
      <c r="AX332" s="13" t="s">
        <v>72</v>
      </c>
      <c r="AY332" s="216" t="s">
        <v>149</v>
      </c>
    </row>
    <row r="333" spans="2:51" s="13" customFormat="1" ht="33.75">
      <c r="B333" s="205"/>
      <c r="C333" s="206"/>
      <c r="D333" s="207" t="s">
        <v>157</v>
      </c>
      <c r="E333" s="208" t="s">
        <v>875</v>
      </c>
      <c r="F333" s="209" t="s">
        <v>1243</v>
      </c>
      <c r="G333" s="206"/>
      <c r="H333" s="210">
        <v>13.455</v>
      </c>
      <c r="I333" s="211"/>
      <c r="J333" s="206"/>
      <c r="K333" s="206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157</v>
      </c>
      <c r="AU333" s="216" t="s">
        <v>79</v>
      </c>
      <c r="AV333" s="13" t="s">
        <v>81</v>
      </c>
      <c r="AW333" s="13" t="s">
        <v>29</v>
      </c>
      <c r="AX333" s="13" t="s">
        <v>72</v>
      </c>
      <c r="AY333" s="216" t="s">
        <v>149</v>
      </c>
    </row>
    <row r="334" spans="2:51" s="13" customFormat="1" ht="22.5">
      <c r="B334" s="205"/>
      <c r="C334" s="206"/>
      <c r="D334" s="207" t="s">
        <v>157</v>
      </c>
      <c r="E334" s="208" t="s">
        <v>890</v>
      </c>
      <c r="F334" s="209" t="s">
        <v>1244</v>
      </c>
      <c r="G334" s="206"/>
      <c r="H334" s="210">
        <v>17.87</v>
      </c>
      <c r="I334" s="211"/>
      <c r="J334" s="206"/>
      <c r="K334" s="206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157</v>
      </c>
      <c r="AU334" s="216" t="s">
        <v>79</v>
      </c>
      <c r="AV334" s="13" t="s">
        <v>81</v>
      </c>
      <c r="AW334" s="13" t="s">
        <v>29</v>
      </c>
      <c r="AX334" s="13" t="s">
        <v>72</v>
      </c>
      <c r="AY334" s="216" t="s">
        <v>149</v>
      </c>
    </row>
    <row r="335" spans="2:51" s="13" customFormat="1" ht="11.25">
      <c r="B335" s="205"/>
      <c r="C335" s="206"/>
      <c r="D335" s="207" t="s">
        <v>157</v>
      </c>
      <c r="E335" s="208" t="s">
        <v>1245</v>
      </c>
      <c r="F335" s="209" t="s">
        <v>1246</v>
      </c>
      <c r="G335" s="206"/>
      <c r="H335" s="210">
        <v>60.613</v>
      </c>
      <c r="I335" s="211"/>
      <c r="J335" s="206"/>
      <c r="K335" s="206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157</v>
      </c>
      <c r="AU335" s="216" t="s">
        <v>79</v>
      </c>
      <c r="AV335" s="13" t="s">
        <v>81</v>
      </c>
      <c r="AW335" s="13" t="s">
        <v>29</v>
      </c>
      <c r="AX335" s="13" t="s">
        <v>79</v>
      </c>
      <c r="AY335" s="216" t="s">
        <v>149</v>
      </c>
    </row>
    <row r="336" spans="1:65" s="2" customFormat="1" ht="24.2" customHeight="1">
      <c r="A336" s="33"/>
      <c r="B336" s="34"/>
      <c r="C336" s="191" t="s">
        <v>702</v>
      </c>
      <c r="D336" s="191" t="s">
        <v>151</v>
      </c>
      <c r="E336" s="192" t="s">
        <v>1247</v>
      </c>
      <c r="F336" s="193" t="s">
        <v>1248</v>
      </c>
      <c r="G336" s="194" t="s">
        <v>949</v>
      </c>
      <c r="H336" s="195">
        <v>28.5</v>
      </c>
      <c r="I336" s="196"/>
      <c r="J336" s="197">
        <f>ROUND(I336*H336,2)</f>
        <v>0</v>
      </c>
      <c r="K336" s="198"/>
      <c r="L336" s="38"/>
      <c r="M336" s="199" t="s">
        <v>1</v>
      </c>
      <c r="N336" s="200" t="s">
        <v>37</v>
      </c>
      <c r="O336" s="70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203" t="s">
        <v>228</v>
      </c>
      <c r="AT336" s="203" t="s">
        <v>151</v>
      </c>
      <c r="AU336" s="203" t="s">
        <v>79</v>
      </c>
      <c r="AY336" s="16" t="s">
        <v>149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6" t="s">
        <v>79</v>
      </c>
      <c r="BK336" s="204">
        <f>ROUND(I336*H336,2)</f>
        <v>0</v>
      </c>
      <c r="BL336" s="16" t="s">
        <v>228</v>
      </c>
      <c r="BM336" s="203" t="s">
        <v>1249</v>
      </c>
    </row>
    <row r="337" spans="2:51" s="14" customFormat="1" ht="11.25">
      <c r="B337" s="236"/>
      <c r="C337" s="237"/>
      <c r="D337" s="207" t="s">
        <v>157</v>
      </c>
      <c r="E337" s="238" t="s">
        <v>1</v>
      </c>
      <c r="F337" s="239" t="s">
        <v>1250</v>
      </c>
      <c r="G337" s="237"/>
      <c r="H337" s="238" t="s">
        <v>1</v>
      </c>
      <c r="I337" s="240"/>
      <c r="J337" s="237"/>
      <c r="K337" s="237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157</v>
      </c>
      <c r="AU337" s="245" t="s">
        <v>79</v>
      </c>
      <c r="AV337" s="14" t="s">
        <v>79</v>
      </c>
      <c r="AW337" s="14" t="s">
        <v>29</v>
      </c>
      <c r="AX337" s="14" t="s">
        <v>72</v>
      </c>
      <c r="AY337" s="245" t="s">
        <v>149</v>
      </c>
    </row>
    <row r="338" spans="2:51" s="13" customFormat="1" ht="11.25">
      <c r="B338" s="205"/>
      <c r="C338" s="206"/>
      <c r="D338" s="207" t="s">
        <v>157</v>
      </c>
      <c r="E338" s="208" t="s">
        <v>1251</v>
      </c>
      <c r="F338" s="209" t="s">
        <v>1252</v>
      </c>
      <c r="G338" s="206"/>
      <c r="H338" s="210">
        <v>19.8</v>
      </c>
      <c r="I338" s="211"/>
      <c r="J338" s="206"/>
      <c r="K338" s="206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157</v>
      </c>
      <c r="AU338" s="216" t="s">
        <v>79</v>
      </c>
      <c r="AV338" s="13" t="s">
        <v>81</v>
      </c>
      <c r="AW338" s="13" t="s">
        <v>29</v>
      </c>
      <c r="AX338" s="13" t="s">
        <v>72</v>
      </c>
      <c r="AY338" s="216" t="s">
        <v>149</v>
      </c>
    </row>
    <row r="339" spans="2:51" s="13" customFormat="1" ht="11.25">
      <c r="B339" s="205"/>
      <c r="C339" s="206"/>
      <c r="D339" s="207" t="s">
        <v>157</v>
      </c>
      <c r="E339" s="208" t="s">
        <v>852</v>
      </c>
      <c r="F339" s="209" t="s">
        <v>1253</v>
      </c>
      <c r="G339" s="206"/>
      <c r="H339" s="210">
        <v>8.7</v>
      </c>
      <c r="I339" s="211"/>
      <c r="J339" s="206"/>
      <c r="K339" s="206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157</v>
      </c>
      <c r="AU339" s="216" t="s">
        <v>79</v>
      </c>
      <c r="AV339" s="13" t="s">
        <v>81</v>
      </c>
      <c r="AW339" s="13" t="s">
        <v>29</v>
      </c>
      <c r="AX339" s="13" t="s">
        <v>72</v>
      </c>
      <c r="AY339" s="216" t="s">
        <v>149</v>
      </c>
    </row>
    <row r="340" spans="2:51" s="13" customFormat="1" ht="11.25">
      <c r="B340" s="205"/>
      <c r="C340" s="206"/>
      <c r="D340" s="207" t="s">
        <v>157</v>
      </c>
      <c r="E340" s="208" t="s">
        <v>1254</v>
      </c>
      <c r="F340" s="209" t="s">
        <v>1255</v>
      </c>
      <c r="G340" s="206"/>
      <c r="H340" s="210">
        <v>28.5</v>
      </c>
      <c r="I340" s="211"/>
      <c r="J340" s="206"/>
      <c r="K340" s="206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157</v>
      </c>
      <c r="AU340" s="216" t="s">
        <v>79</v>
      </c>
      <c r="AV340" s="13" t="s">
        <v>81</v>
      </c>
      <c r="AW340" s="13" t="s">
        <v>29</v>
      </c>
      <c r="AX340" s="13" t="s">
        <v>79</v>
      </c>
      <c r="AY340" s="216" t="s">
        <v>149</v>
      </c>
    </row>
    <row r="341" spans="1:65" s="2" customFormat="1" ht="16.5" customHeight="1">
      <c r="A341" s="33"/>
      <c r="B341" s="34"/>
      <c r="C341" s="191" t="s">
        <v>703</v>
      </c>
      <c r="D341" s="191" t="s">
        <v>151</v>
      </c>
      <c r="E341" s="192" t="s">
        <v>1256</v>
      </c>
      <c r="F341" s="193" t="s">
        <v>1257</v>
      </c>
      <c r="G341" s="194" t="s">
        <v>949</v>
      </c>
      <c r="H341" s="195">
        <v>89.113</v>
      </c>
      <c r="I341" s="196"/>
      <c r="J341" s="197">
        <f>ROUND(I341*H341,2)</f>
        <v>0</v>
      </c>
      <c r="K341" s="198"/>
      <c r="L341" s="38"/>
      <c r="M341" s="199" t="s">
        <v>1</v>
      </c>
      <c r="N341" s="200" t="s">
        <v>37</v>
      </c>
      <c r="O341" s="70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203" t="s">
        <v>228</v>
      </c>
      <c r="AT341" s="203" t="s">
        <v>151</v>
      </c>
      <c r="AU341" s="203" t="s">
        <v>79</v>
      </c>
      <c r="AY341" s="16" t="s">
        <v>149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16" t="s">
        <v>79</v>
      </c>
      <c r="BK341" s="204">
        <f>ROUND(I341*H341,2)</f>
        <v>0</v>
      </c>
      <c r="BL341" s="16" t="s">
        <v>228</v>
      </c>
      <c r="BM341" s="203" t="s">
        <v>1258</v>
      </c>
    </row>
    <row r="342" spans="2:51" s="14" customFormat="1" ht="22.5">
      <c r="B342" s="236"/>
      <c r="C342" s="237"/>
      <c r="D342" s="207" t="s">
        <v>157</v>
      </c>
      <c r="E342" s="238" t="s">
        <v>1</v>
      </c>
      <c r="F342" s="239" t="s">
        <v>1259</v>
      </c>
      <c r="G342" s="237"/>
      <c r="H342" s="238" t="s">
        <v>1</v>
      </c>
      <c r="I342" s="240"/>
      <c r="J342" s="237"/>
      <c r="K342" s="237"/>
      <c r="L342" s="241"/>
      <c r="M342" s="242"/>
      <c r="N342" s="243"/>
      <c r="O342" s="243"/>
      <c r="P342" s="243"/>
      <c r="Q342" s="243"/>
      <c r="R342" s="243"/>
      <c r="S342" s="243"/>
      <c r="T342" s="244"/>
      <c r="AT342" s="245" t="s">
        <v>157</v>
      </c>
      <c r="AU342" s="245" t="s">
        <v>79</v>
      </c>
      <c r="AV342" s="14" t="s">
        <v>79</v>
      </c>
      <c r="AW342" s="14" t="s">
        <v>29</v>
      </c>
      <c r="AX342" s="14" t="s">
        <v>72</v>
      </c>
      <c r="AY342" s="245" t="s">
        <v>149</v>
      </c>
    </row>
    <row r="343" spans="2:51" s="13" customFormat="1" ht="33.75">
      <c r="B343" s="205"/>
      <c r="C343" s="206"/>
      <c r="D343" s="207" t="s">
        <v>157</v>
      </c>
      <c r="E343" s="208" t="s">
        <v>1260</v>
      </c>
      <c r="F343" s="209" t="s">
        <v>1241</v>
      </c>
      <c r="G343" s="206"/>
      <c r="H343" s="210">
        <v>18.578</v>
      </c>
      <c r="I343" s="211"/>
      <c r="J343" s="206"/>
      <c r="K343" s="206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157</v>
      </c>
      <c r="AU343" s="216" t="s">
        <v>79</v>
      </c>
      <c r="AV343" s="13" t="s">
        <v>81</v>
      </c>
      <c r="AW343" s="13" t="s">
        <v>29</v>
      </c>
      <c r="AX343" s="13" t="s">
        <v>72</v>
      </c>
      <c r="AY343" s="216" t="s">
        <v>149</v>
      </c>
    </row>
    <row r="344" spans="2:51" s="13" customFormat="1" ht="11.25">
      <c r="B344" s="205"/>
      <c r="C344" s="206"/>
      <c r="D344" s="207" t="s">
        <v>157</v>
      </c>
      <c r="E344" s="208" t="s">
        <v>854</v>
      </c>
      <c r="F344" s="209" t="s">
        <v>1261</v>
      </c>
      <c r="G344" s="206"/>
      <c r="H344" s="210">
        <v>10.71</v>
      </c>
      <c r="I344" s="211"/>
      <c r="J344" s="206"/>
      <c r="K344" s="206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157</v>
      </c>
      <c r="AU344" s="216" t="s">
        <v>79</v>
      </c>
      <c r="AV344" s="13" t="s">
        <v>81</v>
      </c>
      <c r="AW344" s="13" t="s">
        <v>29</v>
      </c>
      <c r="AX344" s="13" t="s">
        <v>72</v>
      </c>
      <c r="AY344" s="216" t="s">
        <v>149</v>
      </c>
    </row>
    <row r="345" spans="2:51" s="13" customFormat="1" ht="33.75">
      <c r="B345" s="205"/>
      <c r="C345" s="206"/>
      <c r="D345" s="207" t="s">
        <v>157</v>
      </c>
      <c r="E345" s="208" t="s">
        <v>877</v>
      </c>
      <c r="F345" s="209" t="s">
        <v>1243</v>
      </c>
      <c r="G345" s="206"/>
      <c r="H345" s="210">
        <v>13.455</v>
      </c>
      <c r="I345" s="211"/>
      <c r="J345" s="206"/>
      <c r="K345" s="206"/>
      <c r="L345" s="212"/>
      <c r="M345" s="213"/>
      <c r="N345" s="214"/>
      <c r="O345" s="214"/>
      <c r="P345" s="214"/>
      <c r="Q345" s="214"/>
      <c r="R345" s="214"/>
      <c r="S345" s="214"/>
      <c r="T345" s="215"/>
      <c r="AT345" s="216" t="s">
        <v>157</v>
      </c>
      <c r="AU345" s="216" t="s">
        <v>79</v>
      </c>
      <c r="AV345" s="13" t="s">
        <v>81</v>
      </c>
      <c r="AW345" s="13" t="s">
        <v>29</v>
      </c>
      <c r="AX345" s="13" t="s">
        <v>72</v>
      </c>
      <c r="AY345" s="216" t="s">
        <v>149</v>
      </c>
    </row>
    <row r="346" spans="2:51" s="13" customFormat="1" ht="22.5">
      <c r="B346" s="205"/>
      <c r="C346" s="206"/>
      <c r="D346" s="207" t="s">
        <v>157</v>
      </c>
      <c r="E346" s="208" t="s">
        <v>892</v>
      </c>
      <c r="F346" s="209" t="s">
        <v>1262</v>
      </c>
      <c r="G346" s="206"/>
      <c r="H346" s="210">
        <v>17.87</v>
      </c>
      <c r="I346" s="211"/>
      <c r="J346" s="206"/>
      <c r="K346" s="206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157</v>
      </c>
      <c r="AU346" s="216" t="s">
        <v>79</v>
      </c>
      <c r="AV346" s="13" t="s">
        <v>81</v>
      </c>
      <c r="AW346" s="13" t="s">
        <v>29</v>
      </c>
      <c r="AX346" s="13" t="s">
        <v>72</v>
      </c>
      <c r="AY346" s="216" t="s">
        <v>149</v>
      </c>
    </row>
    <row r="347" spans="2:51" s="13" customFormat="1" ht="11.25">
      <c r="B347" s="205"/>
      <c r="C347" s="206"/>
      <c r="D347" s="207" t="s">
        <v>157</v>
      </c>
      <c r="E347" s="208" t="s">
        <v>894</v>
      </c>
      <c r="F347" s="209" t="s">
        <v>1263</v>
      </c>
      <c r="G347" s="206"/>
      <c r="H347" s="210">
        <v>19.8</v>
      </c>
      <c r="I347" s="211"/>
      <c r="J347" s="206"/>
      <c r="K347" s="206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157</v>
      </c>
      <c r="AU347" s="216" t="s">
        <v>79</v>
      </c>
      <c r="AV347" s="13" t="s">
        <v>81</v>
      </c>
      <c r="AW347" s="13" t="s">
        <v>29</v>
      </c>
      <c r="AX347" s="13" t="s">
        <v>72</v>
      </c>
      <c r="AY347" s="216" t="s">
        <v>149</v>
      </c>
    </row>
    <row r="348" spans="2:51" s="13" customFormat="1" ht="11.25">
      <c r="B348" s="205"/>
      <c r="C348" s="206"/>
      <c r="D348" s="207" t="s">
        <v>157</v>
      </c>
      <c r="E348" s="208" t="s">
        <v>898</v>
      </c>
      <c r="F348" s="209" t="s">
        <v>1253</v>
      </c>
      <c r="G348" s="206"/>
      <c r="H348" s="210">
        <v>8.7</v>
      </c>
      <c r="I348" s="211"/>
      <c r="J348" s="206"/>
      <c r="K348" s="206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157</v>
      </c>
      <c r="AU348" s="216" t="s">
        <v>79</v>
      </c>
      <c r="AV348" s="13" t="s">
        <v>81</v>
      </c>
      <c r="AW348" s="13" t="s">
        <v>29</v>
      </c>
      <c r="AX348" s="13" t="s">
        <v>72</v>
      </c>
      <c r="AY348" s="216" t="s">
        <v>149</v>
      </c>
    </row>
    <row r="349" spans="2:51" s="13" customFormat="1" ht="11.25">
      <c r="B349" s="205"/>
      <c r="C349" s="206"/>
      <c r="D349" s="207" t="s">
        <v>157</v>
      </c>
      <c r="E349" s="208" t="s">
        <v>1264</v>
      </c>
      <c r="F349" s="209" t="s">
        <v>1265</v>
      </c>
      <c r="G349" s="206"/>
      <c r="H349" s="210">
        <v>89.113</v>
      </c>
      <c r="I349" s="211"/>
      <c r="J349" s="206"/>
      <c r="K349" s="206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157</v>
      </c>
      <c r="AU349" s="216" t="s">
        <v>79</v>
      </c>
      <c r="AV349" s="13" t="s">
        <v>81</v>
      </c>
      <c r="AW349" s="13" t="s">
        <v>29</v>
      </c>
      <c r="AX349" s="13" t="s">
        <v>79</v>
      </c>
      <c r="AY349" s="216" t="s">
        <v>149</v>
      </c>
    </row>
    <row r="350" spans="1:65" s="2" customFormat="1" ht="16.5" customHeight="1">
      <c r="A350" s="33"/>
      <c r="B350" s="34"/>
      <c r="C350" s="191" t="s">
        <v>1266</v>
      </c>
      <c r="D350" s="191" t="s">
        <v>151</v>
      </c>
      <c r="E350" s="192" t="s">
        <v>1267</v>
      </c>
      <c r="F350" s="193" t="s">
        <v>1268</v>
      </c>
      <c r="G350" s="194" t="s">
        <v>949</v>
      </c>
      <c r="H350" s="195">
        <v>86.421</v>
      </c>
      <c r="I350" s="196"/>
      <c r="J350" s="197">
        <f>ROUND(I350*H350,2)</f>
        <v>0</v>
      </c>
      <c r="K350" s="198"/>
      <c r="L350" s="38"/>
      <c r="M350" s="199" t="s">
        <v>1</v>
      </c>
      <c r="N350" s="200" t="s">
        <v>37</v>
      </c>
      <c r="O350" s="70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203" t="s">
        <v>228</v>
      </c>
      <c r="AT350" s="203" t="s">
        <v>151</v>
      </c>
      <c r="AU350" s="203" t="s">
        <v>79</v>
      </c>
      <c r="AY350" s="16" t="s">
        <v>149</v>
      </c>
      <c r="BE350" s="204">
        <f>IF(N350="základní",J350,0)</f>
        <v>0</v>
      </c>
      <c r="BF350" s="204">
        <f>IF(N350="snížená",J350,0)</f>
        <v>0</v>
      </c>
      <c r="BG350" s="204">
        <f>IF(N350="zákl. přenesená",J350,0)</f>
        <v>0</v>
      </c>
      <c r="BH350" s="204">
        <f>IF(N350="sníž. přenesená",J350,0)</f>
        <v>0</v>
      </c>
      <c r="BI350" s="204">
        <f>IF(N350="nulová",J350,0)</f>
        <v>0</v>
      </c>
      <c r="BJ350" s="16" t="s">
        <v>79</v>
      </c>
      <c r="BK350" s="204">
        <f>ROUND(I350*H350,2)</f>
        <v>0</v>
      </c>
      <c r="BL350" s="16" t="s">
        <v>228</v>
      </c>
      <c r="BM350" s="203" t="s">
        <v>1269</v>
      </c>
    </row>
    <row r="351" spans="2:51" s="14" customFormat="1" ht="22.5">
      <c r="B351" s="236"/>
      <c r="C351" s="237"/>
      <c r="D351" s="207" t="s">
        <v>157</v>
      </c>
      <c r="E351" s="238" t="s">
        <v>1</v>
      </c>
      <c r="F351" s="239" t="s">
        <v>1270</v>
      </c>
      <c r="G351" s="237"/>
      <c r="H351" s="238" t="s">
        <v>1</v>
      </c>
      <c r="I351" s="240"/>
      <c r="J351" s="237"/>
      <c r="K351" s="237"/>
      <c r="L351" s="241"/>
      <c r="M351" s="242"/>
      <c r="N351" s="243"/>
      <c r="O351" s="243"/>
      <c r="P351" s="243"/>
      <c r="Q351" s="243"/>
      <c r="R351" s="243"/>
      <c r="S351" s="243"/>
      <c r="T351" s="244"/>
      <c r="AT351" s="245" t="s">
        <v>157</v>
      </c>
      <c r="AU351" s="245" t="s">
        <v>79</v>
      </c>
      <c r="AV351" s="14" t="s">
        <v>79</v>
      </c>
      <c r="AW351" s="14" t="s">
        <v>29</v>
      </c>
      <c r="AX351" s="14" t="s">
        <v>72</v>
      </c>
      <c r="AY351" s="245" t="s">
        <v>149</v>
      </c>
    </row>
    <row r="352" spans="2:51" s="13" customFormat="1" ht="22.5">
      <c r="B352" s="205"/>
      <c r="C352" s="206"/>
      <c r="D352" s="207" t="s">
        <v>157</v>
      </c>
      <c r="E352" s="208" t="s">
        <v>796</v>
      </c>
      <c r="F352" s="209" t="s">
        <v>1271</v>
      </c>
      <c r="G352" s="206"/>
      <c r="H352" s="210">
        <v>81.87</v>
      </c>
      <c r="I352" s="211"/>
      <c r="J352" s="206"/>
      <c r="K352" s="206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157</v>
      </c>
      <c r="AU352" s="216" t="s">
        <v>79</v>
      </c>
      <c r="AV352" s="13" t="s">
        <v>81</v>
      </c>
      <c r="AW352" s="13" t="s">
        <v>29</v>
      </c>
      <c r="AX352" s="13" t="s">
        <v>72</v>
      </c>
      <c r="AY352" s="216" t="s">
        <v>149</v>
      </c>
    </row>
    <row r="353" spans="2:51" s="13" customFormat="1" ht="22.5">
      <c r="B353" s="205"/>
      <c r="C353" s="206"/>
      <c r="D353" s="207" t="s">
        <v>157</v>
      </c>
      <c r="E353" s="208" t="s">
        <v>855</v>
      </c>
      <c r="F353" s="209" t="s">
        <v>1272</v>
      </c>
      <c r="G353" s="206"/>
      <c r="H353" s="210">
        <v>4.551</v>
      </c>
      <c r="I353" s="211"/>
      <c r="J353" s="206"/>
      <c r="K353" s="206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157</v>
      </c>
      <c r="AU353" s="216" t="s">
        <v>79</v>
      </c>
      <c r="AV353" s="13" t="s">
        <v>81</v>
      </c>
      <c r="AW353" s="13" t="s">
        <v>29</v>
      </c>
      <c r="AX353" s="13" t="s">
        <v>72</v>
      </c>
      <c r="AY353" s="216" t="s">
        <v>149</v>
      </c>
    </row>
    <row r="354" spans="2:51" s="13" customFormat="1" ht="11.25">
      <c r="B354" s="205"/>
      <c r="C354" s="206"/>
      <c r="D354" s="207" t="s">
        <v>157</v>
      </c>
      <c r="E354" s="208" t="s">
        <v>1273</v>
      </c>
      <c r="F354" s="209" t="s">
        <v>1274</v>
      </c>
      <c r="G354" s="206"/>
      <c r="H354" s="210">
        <v>86.421</v>
      </c>
      <c r="I354" s="211"/>
      <c r="J354" s="206"/>
      <c r="K354" s="206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157</v>
      </c>
      <c r="AU354" s="216" t="s">
        <v>79</v>
      </c>
      <c r="AV354" s="13" t="s">
        <v>81</v>
      </c>
      <c r="AW354" s="13" t="s">
        <v>29</v>
      </c>
      <c r="AX354" s="13" t="s">
        <v>79</v>
      </c>
      <c r="AY354" s="216" t="s">
        <v>149</v>
      </c>
    </row>
    <row r="355" spans="1:65" s="2" customFormat="1" ht="24.2" customHeight="1">
      <c r="A355" s="33"/>
      <c r="B355" s="34"/>
      <c r="C355" s="191" t="s">
        <v>1275</v>
      </c>
      <c r="D355" s="191" t="s">
        <v>151</v>
      </c>
      <c r="E355" s="192" t="s">
        <v>1276</v>
      </c>
      <c r="F355" s="193" t="s">
        <v>1277</v>
      </c>
      <c r="G355" s="194" t="s">
        <v>949</v>
      </c>
      <c r="H355" s="195">
        <v>181.95</v>
      </c>
      <c r="I355" s="196"/>
      <c r="J355" s="197">
        <f>ROUND(I355*H355,2)</f>
        <v>0</v>
      </c>
      <c r="K355" s="198"/>
      <c r="L355" s="38"/>
      <c r="M355" s="199" t="s">
        <v>1</v>
      </c>
      <c r="N355" s="200" t="s">
        <v>37</v>
      </c>
      <c r="O355" s="70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203" t="s">
        <v>228</v>
      </c>
      <c r="AT355" s="203" t="s">
        <v>151</v>
      </c>
      <c r="AU355" s="203" t="s">
        <v>79</v>
      </c>
      <c r="AY355" s="16" t="s">
        <v>149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16" t="s">
        <v>79</v>
      </c>
      <c r="BK355" s="204">
        <f>ROUND(I355*H355,2)</f>
        <v>0</v>
      </c>
      <c r="BL355" s="16" t="s">
        <v>228</v>
      </c>
      <c r="BM355" s="203" t="s">
        <v>1278</v>
      </c>
    </row>
    <row r="356" spans="2:51" s="14" customFormat="1" ht="22.5">
      <c r="B356" s="236"/>
      <c r="C356" s="237"/>
      <c r="D356" s="207" t="s">
        <v>157</v>
      </c>
      <c r="E356" s="238" t="s">
        <v>1</v>
      </c>
      <c r="F356" s="239" t="s">
        <v>1279</v>
      </c>
      <c r="G356" s="237"/>
      <c r="H356" s="238" t="s">
        <v>1</v>
      </c>
      <c r="I356" s="240"/>
      <c r="J356" s="237"/>
      <c r="K356" s="237"/>
      <c r="L356" s="241"/>
      <c r="M356" s="242"/>
      <c r="N356" s="243"/>
      <c r="O356" s="243"/>
      <c r="P356" s="243"/>
      <c r="Q356" s="243"/>
      <c r="R356" s="243"/>
      <c r="S356" s="243"/>
      <c r="T356" s="244"/>
      <c r="AT356" s="245" t="s">
        <v>157</v>
      </c>
      <c r="AU356" s="245" t="s">
        <v>79</v>
      </c>
      <c r="AV356" s="14" t="s">
        <v>79</v>
      </c>
      <c r="AW356" s="14" t="s">
        <v>29</v>
      </c>
      <c r="AX356" s="14" t="s">
        <v>72</v>
      </c>
      <c r="AY356" s="245" t="s">
        <v>149</v>
      </c>
    </row>
    <row r="357" spans="2:51" s="13" customFormat="1" ht="22.5">
      <c r="B357" s="205"/>
      <c r="C357" s="206"/>
      <c r="D357" s="207" t="s">
        <v>157</v>
      </c>
      <c r="E357" s="208" t="s">
        <v>1280</v>
      </c>
      <c r="F357" s="209" t="s">
        <v>1281</v>
      </c>
      <c r="G357" s="206"/>
      <c r="H357" s="210">
        <v>142.18</v>
      </c>
      <c r="I357" s="211"/>
      <c r="J357" s="206"/>
      <c r="K357" s="206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157</v>
      </c>
      <c r="AU357" s="216" t="s">
        <v>79</v>
      </c>
      <c r="AV357" s="13" t="s">
        <v>81</v>
      </c>
      <c r="AW357" s="13" t="s">
        <v>29</v>
      </c>
      <c r="AX357" s="13" t="s">
        <v>72</v>
      </c>
      <c r="AY357" s="216" t="s">
        <v>149</v>
      </c>
    </row>
    <row r="358" spans="2:51" s="13" customFormat="1" ht="22.5">
      <c r="B358" s="205"/>
      <c r="C358" s="206"/>
      <c r="D358" s="207" t="s">
        <v>157</v>
      </c>
      <c r="E358" s="208" t="s">
        <v>857</v>
      </c>
      <c r="F358" s="209" t="s">
        <v>1282</v>
      </c>
      <c r="G358" s="206"/>
      <c r="H358" s="210">
        <v>5.98</v>
      </c>
      <c r="I358" s="211"/>
      <c r="J358" s="206"/>
      <c r="K358" s="206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157</v>
      </c>
      <c r="AU358" s="216" t="s">
        <v>79</v>
      </c>
      <c r="AV358" s="13" t="s">
        <v>81</v>
      </c>
      <c r="AW358" s="13" t="s">
        <v>29</v>
      </c>
      <c r="AX358" s="13" t="s">
        <v>72</v>
      </c>
      <c r="AY358" s="216" t="s">
        <v>149</v>
      </c>
    </row>
    <row r="359" spans="2:51" s="13" customFormat="1" ht="22.5">
      <c r="B359" s="205"/>
      <c r="C359" s="206"/>
      <c r="D359" s="207" t="s">
        <v>157</v>
      </c>
      <c r="E359" s="208" t="s">
        <v>878</v>
      </c>
      <c r="F359" s="209" t="s">
        <v>1283</v>
      </c>
      <c r="G359" s="206"/>
      <c r="H359" s="210">
        <v>33.79</v>
      </c>
      <c r="I359" s="211"/>
      <c r="J359" s="206"/>
      <c r="K359" s="206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157</v>
      </c>
      <c r="AU359" s="216" t="s">
        <v>79</v>
      </c>
      <c r="AV359" s="13" t="s">
        <v>81</v>
      </c>
      <c r="AW359" s="13" t="s">
        <v>29</v>
      </c>
      <c r="AX359" s="13" t="s">
        <v>72</v>
      </c>
      <c r="AY359" s="216" t="s">
        <v>149</v>
      </c>
    </row>
    <row r="360" spans="2:51" s="13" customFormat="1" ht="11.25">
      <c r="B360" s="205"/>
      <c r="C360" s="206"/>
      <c r="D360" s="207" t="s">
        <v>157</v>
      </c>
      <c r="E360" s="208" t="s">
        <v>1284</v>
      </c>
      <c r="F360" s="209" t="s">
        <v>1285</v>
      </c>
      <c r="G360" s="206"/>
      <c r="H360" s="210">
        <v>181.95</v>
      </c>
      <c r="I360" s="211"/>
      <c r="J360" s="206"/>
      <c r="K360" s="206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157</v>
      </c>
      <c r="AU360" s="216" t="s">
        <v>79</v>
      </c>
      <c r="AV360" s="13" t="s">
        <v>81</v>
      </c>
      <c r="AW360" s="13" t="s">
        <v>29</v>
      </c>
      <c r="AX360" s="13" t="s">
        <v>79</v>
      </c>
      <c r="AY360" s="216" t="s">
        <v>149</v>
      </c>
    </row>
    <row r="361" spans="1:65" s="2" customFormat="1" ht="16.5" customHeight="1">
      <c r="A361" s="33"/>
      <c r="B361" s="34"/>
      <c r="C361" s="191" t="s">
        <v>1286</v>
      </c>
      <c r="D361" s="191" t="s">
        <v>151</v>
      </c>
      <c r="E361" s="192" t="s">
        <v>1287</v>
      </c>
      <c r="F361" s="193" t="s">
        <v>1288</v>
      </c>
      <c r="G361" s="194" t="s">
        <v>949</v>
      </c>
      <c r="H361" s="195">
        <v>13.167</v>
      </c>
      <c r="I361" s="196"/>
      <c r="J361" s="197">
        <f>ROUND(I361*H361,2)</f>
        <v>0</v>
      </c>
      <c r="K361" s="198"/>
      <c r="L361" s="38"/>
      <c r="M361" s="199" t="s">
        <v>1</v>
      </c>
      <c r="N361" s="200" t="s">
        <v>37</v>
      </c>
      <c r="O361" s="70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203" t="s">
        <v>228</v>
      </c>
      <c r="AT361" s="203" t="s">
        <v>151</v>
      </c>
      <c r="AU361" s="203" t="s">
        <v>79</v>
      </c>
      <c r="AY361" s="16" t="s">
        <v>149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16" t="s">
        <v>79</v>
      </c>
      <c r="BK361" s="204">
        <f>ROUND(I361*H361,2)</f>
        <v>0</v>
      </c>
      <c r="BL361" s="16" t="s">
        <v>228</v>
      </c>
      <c r="BM361" s="203" t="s">
        <v>1289</v>
      </c>
    </row>
    <row r="362" spans="2:51" s="13" customFormat="1" ht="22.5">
      <c r="B362" s="205"/>
      <c r="C362" s="206"/>
      <c r="D362" s="207" t="s">
        <v>157</v>
      </c>
      <c r="E362" s="208" t="s">
        <v>1290</v>
      </c>
      <c r="F362" s="209" t="s">
        <v>1291</v>
      </c>
      <c r="G362" s="206"/>
      <c r="H362" s="210">
        <v>8.784</v>
      </c>
      <c r="I362" s="211"/>
      <c r="J362" s="206"/>
      <c r="K362" s="206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157</v>
      </c>
      <c r="AU362" s="216" t="s">
        <v>79</v>
      </c>
      <c r="AV362" s="13" t="s">
        <v>81</v>
      </c>
      <c r="AW362" s="13" t="s">
        <v>29</v>
      </c>
      <c r="AX362" s="13" t="s">
        <v>72</v>
      </c>
      <c r="AY362" s="216" t="s">
        <v>149</v>
      </c>
    </row>
    <row r="363" spans="2:51" s="13" customFormat="1" ht="11.25">
      <c r="B363" s="205"/>
      <c r="C363" s="206"/>
      <c r="D363" s="207" t="s">
        <v>157</v>
      </c>
      <c r="E363" s="208" t="s">
        <v>859</v>
      </c>
      <c r="F363" s="209" t="s">
        <v>1292</v>
      </c>
      <c r="G363" s="206"/>
      <c r="H363" s="210">
        <v>2.775</v>
      </c>
      <c r="I363" s="211"/>
      <c r="J363" s="206"/>
      <c r="K363" s="206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157</v>
      </c>
      <c r="AU363" s="216" t="s">
        <v>79</v>
      </c>
      <c r="AV363" s="13" t="s">
        <v>81</v>
      </c>
      <c r="AW363" s="13" t="s">
        <v>29</v>
      </c>
      <c r="AX363" s="13" t="s">
        <v>72</v>
      </c>
      <c r="AY363" s="216" t="s">
        <v>149</v>
      </c>
    </row>
    <row r="364" spans="2:51" s="13" customFormat="1" ht="11.25">
      <c r="B364" s="205"/>
      <c r="C364" s="206"/>
      <c r="D364" s="207" t="s">
        <v>157</v>
      </c>
      <c r="E364" s="208" t="s">
        <v>880</v>
      </c>
      <c r="F364" s="209" t="s">
        <v>1293</v>
      </c>
      <c r="G364" s="206"/>
      <c r="H364" s="210">
        <v>1.608</v>
      </c>
      <c r="I364" s="211"/>
      <c r="J364" s="206"/>
      <c r="K364" s="206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157</v>
      </c>
      <c r="AU364" s="216" t="s">
        <v>79</v>
      </c>
      <c r="AV364" s="13" t="s">
        <v>81</v>
      </c>
      <c r="AW364" s="13" t="s">
        <v>29</v>
      </c>
      <c r="AX364" s="13" t="s">
        <v>72</v>
      </c>
      <c r="AY364" s="216" t="s">
        <v>149</v>
      </c>
    </row>
    <row r="365" spans="2:51" s="13" customFormat="1" ht="11.25">
      <c r="B365" s="205"/>
      <c r="C365" s="206"/>
      <c r="D365" s="207" t="s">
        <v>157</v>
      </c>
      <c r="E365" s="208" t="s">
        <v>1294</v>
      </c>
      <c r="F365" s="209" t="s">
        <v>1295</v>
      </c>
      <c r="G365" s="206"/>
      <c r="H365" s="210">
        <v>13.167</v>
      </c>
      <c r="I365" s="211"/>
      <c r="J365" s="206"/>
      <c r="K365" s="206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157</v>
      </c>
      <c r="AU365" s="216" t="s">
        <v>79</v>
      </c>
      <c r="AV365" s="13" t="s">
        <v>81</v>
      </c>
      <c r="AW365" s="13" t="s">
        <v>29</v>
      </c>
      <c r="AX365" s="13" t="s">
        <v>79</v>
      </c>
      <c r="AY365" s="216" t="s">
        <v>149</v>
      </c>
    </row>
    <row r="366" spans="2:63" s="12" customFormat="1" ht="25.9" customHeight="1">
      <c r="B366" s="175"/>
      <c r="C366" s="176"/>
      <c r="D366" s="177" t="s">
        <v>71</v>
      </c>
      <c r="E366" s="178" t="s">
        <v>192</v>
      </c>
      <c r="F366" s="178" t="s">
        <v>1296</v>
      </c>
      <c r="G366" s="176"/>
      <c r="H366" s="176"/>
      <c r="I366" s="179"/>
      <c r="J366" s="180">
        <f>BK366</f>
        <v>0</v>
      </c>
      <c r="K366" s="176"/>
      <c r="L366" s="181"/>
      <c r="M366" s="182"/>
      <c r="N366" s="183"/>
      <c r="O366" s="183"/>
      <c r="P366" s="184">
        <f>SUM(P367:P385)</f>
        <v>0</v>
      </c>
      <c r="Q366" s="183"/>
      <c r="R366" s="184">
        <f>SUM(R367:R385)</f>
        <v>0</v>
      </c>
      <c r="S366" s="183"/>
      <c r="T366" s="185">
        <f>SUM(T367:T385)</f>
        <v>0</v>
      </c>
      <c r="AR366" s="186" t="s">
        <v>79</v>
      </c>
      <c r="AT366" s="187" t="s">
        <v>71</v>
      </c>
      <c r="AU366" s="187" t="s">
        <v>72</v>
      </c>
      <c r="AY366" s="186" t="s">
        <v>149</v>
      </c>
      <c r="BK366" s="188">
        <f>SUM(BK367:BK385)</f>
        <v>0</v>
      </c>
    </row>
    <row r="367" spans="1:65" s="2" customFormat="1" ht="24.2" customHeight="1">
      <c r="A367" s="33"/>
      <c r="B367" s="34"/>
      <c r="C367" s="191" t="s">
        <v>1297</v>
      </c>
      <c r="D367" s="191" t="s">
        <v>151</v>
      </c>
      <c r="E367" s="192" t="s">
        <v>1298</v>
      </c>
      <c r="F367" s="193" t="s">
        <v>1299</v>
      </c>
      <c r="G367" s="194" t="s">
        <v>187</v>
      </c>
      <c r="H367" s="195">
        <v>16.3</v>
      </c>
      <c r="I367" s="196"/>
      <c r="J367" s="197">
        <f>ROUND(I367*H367,2)</f>
        <v>0</v>
      </c>
      <c r="K367" s="198"/>
      <c r="L367" s="38"/>
      <c r="M367" s="199" t="s">
        <v>1</v>
      </c>
      <c r="N367" s="200" t="s">
        <v>37</v>
      </c>
      <c r="O367" s="70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203" t="s">
        <v>155</v>
      </c>
      <c r="AT367" s="203" t="s">
        <v>151</v>
      </c>
      <c r="AU367" s="203" t="s">
        <v>79</v>
      </c>
      <c r="AY367" s="16" t="s">
        <v>149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16" t="s">
        <v>79</v>
      </c>
      <c r="BK367" s="204">
        <f>ROUND(I367*H367,2)</f>
        <v>0</v>
      </c>
      <c r="BL367" s="16" t="s">
        <v>155</v>
      </c>
      <c r="BM367" s="203" t="s">
        <v>1300</v>
      </c>
    </row>
    <row r="368" spans="2:51" s="14" customFormat="1" ht="22.5">
      <c r="B368" s="236"/>
      <c r="C368" s="237"/>
      <c r="D368" s="207" t="s">
        <v>157</v>
      </c>
      <c r="E368" s="238" t="s">
        <v>1</v>
      </c>
      <c r="F368" s="239" t="s">
        <v>1301</v>
      </c>
      <c r="G368" s="237"/>
      <c r="H368" s="238" t="s">
        <v>1</v>
      </c>
      <c r="I368" s="240"/>
      <c r="J368" s="237"/>
      <c r="K368" s="237"/>
      <c r="L368" s="241"/>
      <c r="M368" s="242"/>
      <c r="N368" s="243"/>
      <c r="O368" s="243"/>
      <c r="P368" s="243"/>
      <c r="Q368" s="243"/>
      <c r="R368" s="243"/>
      <c r="S368" s="243"/>
      <c r="T368" s="244"/>
      <c r="AT368" s="245" t="s">
        <v>157</v>
      </c>
      <c r="AU368" s="245" t="s">
        <v>79</v>
      </c>
      <c r="AV368" s="14" t="s">
        <v>79</v>
      </c>
      <c r="AW368" s="14" t="s">
        <v>29</v>
      </c>
      <c r="AX368" s="14" t="s">
        <v>72</v>
      </c>
      <c r="AY368" s="245" t="s">
        <v>149</v>
      </c>
    </row>
    <row r="369" spans="2:51" s="14" customFormat="1" ht="22.5">
      <c r="B369" s="236"/>
      <c r="C369" s="237"/>
      <c r="D369" s="207" t="s">
        <v>157</v>
      </c>
      <c r="E369" s="238" t="s">
        <v>1</v>
      </c>
      <c r="F369" s="239" t="s">
        <v>1302</v>
      </c>
      <c r="G369" s="237"/>
      <c r="H369" s="238" t="s">
        <v>1</v>
      </c>
      <c r="I369" s="240"/>
      <c r="J369" s="237"/>
      <c r="K369" s="237"/>
      <c r="L369" s="241"/>
      <c r="M369" s="242"/>
      <c r="N369" s="243"/>
      <c r="O369" s="243"/>
      <c r="P369" s="243"/>
      <c r="Q369" s="243"/>
      <c r="R369" s="243"/>
      <c r="S369" s="243"/>
      <c r="T369" s="244"/>
      <c r="AT369" s="245" t="s">
        <v>157</v>
      </c>
      <c r="AU369" s="245" t="s">
        <v>79</v>
      </c>
      <c r="AV369" s="14" t="s">
        <v>79</v>
      </c>
      <c r="AW369" s="14" t="s">
        <v>29</v>
      </c>
      <c r="AX369" s="14" t="s">
        <v>72</v>
      </c>
      <c r="AY369" s="245" t="s">
        <v>149</v>
      </c>
    </row>
    <row r="370" spans="2:51" s="13" customFormat="1" ht="11.25">
      <c r="B370" s="205"/>
      <c r="C370" s="206"/>
      <c r="D370" s="207" t="s">
        <v>157</v>
      </c>
      <c r="E370" s="208" t="s">
        <v>1303</v>
      </c>
      <c r="F370" s="209" t="s">
        <v>1304</v>
      </c>
      <c r="G370" s="206"/>
      <c r="H370" s="210">
        <v>9.4</v>
      </c>
      <c r="I370" s="211"/>
      <c r="J370" s="206"/>
      <c r="K370" s="206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157</v>
      </c>
      <c r="AU370" s="216" t="s">
        <v>79</v>
      </c>
      <c r="AV370" s="13" t="s">
        <v>81</v>
      </c>
      <c r="AW370" s="13" t="s">
        <v>29</v>
      </c>
      <c r="AX370" s="13" t="s">
        <v>72</v>
      </c>
      <c r="AY370" s="216" t="s">
        <v>149</v>
      </c>
    </row>
    <row r="371" spans="2:51" s="13" customFormat="1" ht="11.25">
      <c r="B371" s="205"/>
      <c r="C371" s="206"/>
      <c r="D371" s="207" t="s">
        <v>157</v>
      </c>
      <c r="E371" s="208" t="s">
        <v>861</v>
      </c>
      <c r="F371" s="209" t="s">
        <v>1305</v>
      </c>
      <c r="G371" s="206"/>
      <c r="H371" s="210">
        <v>6.9</v>
      </c>
      <c r="I371" s="211"/>
      <c r="J371" s="206"/>
      <c r="K371" s="206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157</v>
      </c>
      <c r="AU371" s="216" t="s">
        <v>79</v>
      </c>
      <c r="AV371" s="13" t="s">
        <v>81</v>
      </c>
      <c r="AW371" s="13" t="s">
        <v>29</v>
      </c>
      <c r="AX371" s="13" t="s">
        <v>72</v>
      </c>
      <c r="AY371" s="216" t="s">
        <v>149</v>
      </c>
    </row>
    <row r="372" spans="2:51" s="13" customFormat="1" ht="11.25">
      <c r="B372" s="205"/>
      <c r="C372" s="206"/>
      <c r="D372" s="207" t="s">
        <v>157</v>
      </c>
      <c r="E372" s="208" t="s">
        <v>1306</v>
      </c>
      <c r="F372" s="209" t="s">
        <v>1307</v>
      </c>
      <c r="G372" s="206"/>
      <c r="H372" s="210">
        <v>16.3</v>
      </c>
      <c r="I372" s="211"/>
      <c r="J372" s="206"/>
      <c r="K372" s="206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157</v>
      </c>
      <c r="AU372" s="216" t="s">
        <v>79</v>
      </c>
      <c r="AV372" s="13" t="s">
        <v>81</v>
      </c>
      <c r="AW372" s="13" t="s">
        <v>29</v>
      </c>
      <c r="AX372" s="13" t="s">
        <v>79</v>
      </c>
      <c r="AY372" s="216" t="s">
        <v>149</v>
      </c>
    </row>
    <row r="373" spans="1:65" s="2" customFormat="1" ht="16.5" customHeight="1">
      <c r="A373" s="33"/>
      <c r="B373" s="34"/>
      <c r="C373" s="191" t="s">
        <v>1308</v>
      </c>
      <c r="D373" s="191" t="s">
        <v>151</v>
      </c>
      <c r="E373" s="192" t="s">
        <v>1309</v>
      </c>
      <c r="F373" s="193" t="s">
        <v>1310</v>
      </c>
      <c r="G373" s="194" t="s">
        <v>540</v>
      </c>
      <c r="H373" s="195">
        <v>2</v>
      </c>
      <c r="I373" s="196"/>
      <c r="J373" s="197">
        <f>ROUND(I373*H373,2)</f>
        <v>0</v>
      </c>
      <c r="K373" s="198"/>
      <c r="L373" s="38"/>
      <c r="M373" s="199" t="s">
        <v>1</v>
      </c>
      <c r="N373" s="200" t="s">
        <v>37</v>
      </c>
      <c r="O373" s="70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203" t="s">
        <v>155</v>
      </c>
      <c r="AT373" s="203" t="s">
        <v>151</v>
      </c>
      <c r="AU373" s="203" t="s">
        <v>79</v>
      </c>
      <c r="AY373" s="16" t="s">
        <v>149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16" t="s">
        <v>79</v>
      </c>
      <c r="BK373" s="204">
        <f>ROUND(I373*H373,2)</f>
        <v>0</v>
      </c>
      <c r="BL373" s="16" t="s">
        <v>155</v>
      </c>
      <c r="BM373" s="203" t="s">
        <v>1311</v>
      </c>
    </row>
    <row r="374" spans="2:51" s="13" customFormat="1" ht="22.5">
      <c r="B374" s="205"/>
      <c r="C374" s="206"/>
      <c r="D374" s="207" t="s">
        <v>157</v>
      </c>
      <c r="E374" s="208" t="s">
        <v>798</v>
      </c>
      <c r="F374" s="209" t="s">
        <v>1312</v>
      </c>
      <c r="G374" s="206"/>
      <c r="H374" s="210">
        <v>2</v>
      </c>
      <c r="I374" s="211"/>
      <c r="J374" s="206"/>
      <c r="K374" s="206"/>
      <c r="L374" s="212"/>
      <c r="M374" s="213"/>
      <c r="N374" s="214"/>
      <c r="O374" s="214"/>
      <c r="P374" s="214"/>
      <c r="Q374" s="214"/>
      <c r="R374" s="214"/>
      <c r="S374" s="214"/>
      <c r="T374" s="215"/>
      <c r="AT374" s="216" t="s">
        <v>157</v>
      </c>
      <c r="AU374" s="216" t="s">
        <v>79</v>
      </c>
      <c r="AV374" s="13" t="s">
        <v>81</v>
      </c>
      <c r="AW374" s="13" t="s">
        <v>29</v>
      </c>
      <c r="AX374" s="13" t="s">
        <v>79</v>
      </c>
      <c r="AY374" s="216" t="s">
        <v>149</v>
      </c>
    </row>
    <row r="375" spans="1:65" s="2" customFormat="1" ht="16.5" customHeight="1">
      <c r="A375" s="33"/>
      <c r="B375" s="34"/>
      <c r="C375" s="191" t="s">
        <v>1313</v>
      </c>
      <c r="D375" s="191" t="s">
        <v>151</v>
      </c>
      <c r="E375" s="192" t="s">
        <v>1314</v>
      </c>
      <c r="F375" s="193" t="s">
        <v>1315</v>
      </c>
      <c r="G375" s="194" t="s">
        <v>540</v>
      </c>
      <c r="H375" s="195">
        <v>4</v>
      </c>
      <c r="I375" s="196"/>
      <c r="J375" s="197">
        <f>ROUND(I375*H375,2)</f>
        <v>0</v>
      </c>
      <c r="K375" s="198"/>
      <c r="L375" s="38"/>
      <c r="M375" s="199" t="s">
        <v>1</v>
      </c>
      <c r="N375" s="200" t="s">
        <v>37</v>
      </c>
      <c r="O375" s="70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203" t="s">
        <v>155</v>
      </c>
      <c r="AT375" s="203" t="s">
        <v>151</v>
      </c>
      <c r="AU375" s="203" t="s">
        <v>79</v>
      </c>
      <c r="AY375" s="16" t="s">
        <v>149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16" t="s">
        <v>79</v>
      </c>
      <c r="BK375" s="204">
        <f>ROUND(I375*H375,2)</f>
        <v>0</v>
      </c>
      <c r="BL375" s="16" t="s">
        <v>155</v>
      </c>
      <c r="BM375" s="203" t="s">
        <v>1316</v>
      </c>
    </row>
    <row r="376" spans="2:51" s="14" customFormat="1" ht="22.5">
      <c r="B376" s="236"/>
      <c r="C376" s="237"/>
      <c r="D376" s="207" t="s">
        <v>157</v>
      </c>
      <c r="E376" s="238" t="s">
        <v>1</v>
      </c>
      <c r="F376" s="239" t="s">
        <v>1317</v>
      </c>
      <c r="G376" s="237"/>
      <c r="H376" s="238" t="s">
        <v>1</v>
      </c>
      <c r="I376" s="240"/>
      <c r="J376" s="237"/>
      <c r="K376" s="237"/>
      <c r="L376" s="241"/>
      <c r="M376" s="242"/>
      <c r="N376" s="243"/>
      <c r="O376" s="243"/>
      <c r="P376" s="243"/>
      <c r="Q376" s="243"/>
      <c r="R376" s="243"/>
      <c r="S376" s="243"/>
      <c r="T376" s="244"/>
      <c r="AT376" s="245" t="s">
        <v>157</v>
      </c>
      <c r="AU376" s="245" t="s">
        <v>79</v>
      </c>
      <c r="AV376" s="14" t="s">
        <v>79</v>
      </c>
      <c r="AW376" s="14" t="s">
        <v>29</v>
      </c>
      <c r="AX376" s="14" t="s">
        <v>72</v>
      </c>
      <c r="AY376" s="245" t="s">
        <v>149</v>
      </c>
    </row>
    <row r="377" spans="2:51" s="13" customFormat="1" ht="11.25">
      <c r="B377" s="205"/>
      <c r="C377" s="206"/>
      <c r="D377" s="207" t="s">
        <v>157</v>
      </c>
      <c r="E377" s="208" t="s">
        <v>1318</v>
      </c>
      <c r="F377" s="209" t="s">
        <v>1319</v>
      </c>
      <c r="G377" s="206"/>
      <c r="H377" s="210">
        <v>4</v>
      </c>
      <c r="I377" s="211"/>
      <c r="J377" s="206"/>
      <c r="K377" s="206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157</v>
      </c>
      <c r="AU377" s="216" t="s">
        <v>79</v>
      </c>
      <c r="AV377" s="13" t="s">
        <v>81</v>
      </c>
      <c r="AW377" s="13" t="s">
        <v>29</v>
      </c>
      <c r="AX377" s="13" t="s">
        <v>79</v>
      </c>
      <c r="AY377" s="216" t="s">
        <v>149</v>
      </c>
    </row>
    <row r="378" spans="1:65" s="2" customFormat="1" ht="24.2" customHeight="1">
      <c r="A378" s="33"/>
      <c r="B378" s="34"/>
      <c r="C378" s="191" t="s">
        <v>1320</v>
      </c>
      <c r="D378" s="191" t="s">
        <v>151</v>
      </c>
      <c r="E378" s="192" t="s">
        <v>1321</v>
      </c>
      <c r="F378" s="193" t="s">
        <v>1322</v>
      </c>
      <c r="G378" s="194" t="s">
        <v>540</v>
      </c>
      <c r="H378" s="195">
        <v>1</v>
      </c>
      <c r="I378" s="196"/>
      <c r="J378" s="197">
        <f>ROUND(I378*H378,2)</f>
        <v>0</v>
      </c>
      <c r="K378" s="198"/>
      <c r="L378" s="38"/>
      <c r="M378" s="199" t="s">
        <v>1</v>
      </c>
      <c r="N378" s="200" t="s">
        <v>37</v>
      </c>
      <c r="O378" s="70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203" t="s">
        <v>155</v>
      </c>
      <c r="AT378" s="203" t="s">
        <v>151</v>
      </c>
      <c r="AU378" s="203" t="s">
        <v>79</v>
      </c>
      <c r="AY378" s="16" t="s">
        <v>149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16" t="s">
        <v>79</v>
      </c>
      <c r="BK378" s="204">
        <f>ROUND(I378*H378,2)</f>
        <v>0</v>
      </c>
      <c r="BL378" s="16" t="s">
        <v>155</v>
      </c>
      <c r="BM378" s="203" t="s">
        <v>1323</v>
      </c>
    </row>
    <row r="379" spans="2:51" s="14" customFormat="1" ht="22.5">
      <c r="B379" s="236"/>
      <c r="C379" s="237"/>
      <c r="D379" s="207" t="s">
        <v>157</v>
      </c>
      <c r="E379" s="238" t="s">
        <v>1</v>
      </c>
      <c r="F379" s="239" t="s">
        <v>1324</v>
      </c>
      <c r="G379" s="237"/>
      <c r="H379" s="238" t="s">
        <v>1</v>
      </c>
      <c r="I379" s="240"/>
      <c r="J379" s="237"/>
      <c r="K379" s="237"/>
      <c r="L379" s="241"/>
      <c r="M379" s="242"/>
      <c r="N379" s="243"/>
      <c r="O379" s="243"/>
      <c r="P379" s="243"/>
      <c r="Q379" s="243"/>
      <c r="R379" s="243"/>
      <c r="S379" s="243"/>
      <c r="T379" s="244"/>
      <c r="AT379" s="245" t="s">
        <v>157</v>
      </c>
      <c r="AU379" s="245" t="s">
        <v>79</v>
      </c>
      <c r="AV379" s="14" t="s">
        <v>79</v>
      </c>
      <c r="AW379" s="14" t="s">
        <v>29</v>
      </c>
      <c r="AX379" s="14" t="s">
        <v>72</v>
      </c>
      <c r="AY379" s="245" t="s">
        <v>149</v>
      </c>
    </row>
    <row r="380" spans="2:51" s="14" customFormat="1" ht="11.25">
      <c r="B380" s="236"/>
      <c r="C380" s="237"/>
      <c r="D380" s="207" t="s">
        <v>157</v>
      </c>
      <c r="E380" s="238" t="s">
        <v>1</v>
      </c>
      <c r="F380" s="239" t="s">
        <v>1325</v>
      </c>
      <c r="G380" s="237"/>
      <c r="H380" s="238" t="s">
        <v>1</v>
      </c>
      <c r="I380" s="240"/>
      <c r="J380" s="237"/>
      <c r="K380" s="237"/>
      <c r="L380" s="241"/>
      <c r="M380" s="242"/>
      <c r="N380" s="243"/>
      <c r="O380" s="243"/>
      <c r="P380" s="243"/>
      <c r="Q380" s="243"/>
      <c r="R380" s="243"/>
      <c r="S380" s="243"/>
      <c r="T380" s="244"/>
      <c r="AT380" s="245" t="s">
        <v>157</v>
      </c>
      <c r="AU380" s="245" t="s">
        <v>79</v>
      </c>
      <c r="AV380" s="14" t="s">
        <v>79</v>
      </c>
      <c r="AW380" s="14" t="s">
        <v>29</v>
      </c>
      <c r="AX380" s="14" t="s">
        <v>72</v>
      </c>
      <c r="AY380" s="245" t="s">
        <v>149</v>
      </c>
    </row>
    <row r="381" spans="2:51" s="13" customFormat="1" ht="11.25">
      <c r="B381" s="205"/>
      <c r="C381" s="206"/>
      <c r="D381" s="207" t="s">
        <v>157</v>
      </c>
      <c r="E381" s="208" t="s">
        <v>1326</v>
      </c>
      <c r="F381" s="209" t="s">
        <v>79</v>
      </c>
      <c r="G381" s="206"/>
      <c r="H381" s="210">
        <v>1</v>
      </c>
      <c r="I381" s="211"/>
      <c r="J381" s="206"/>
      <c r="K381" s="206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157</v>
      </c>
      <c r="AU381" s="216" t="s">
        <v>79</v>
      </c>
      <c r="AV381" s="13" t="s">
        <v>81</v>
      </c>
      <c r="AW381" s="13" t="s">
        <v>29</v>
      </c>
      <c r="AX381" s="13" t="s">
        <v>79</v>
      </c>
      <c r="AY381" s="216" t="s">
        <v>149</v>
      </c>
    </row>
    <row r="382" spans="1:65" s="2" customFormat="1" ht="16.5" customHeight="1">
      <c r="A382" s="33"/>
      <c r="B382" s="34"/>
      <c r="C382" s="191" t="s">
        <v>1327</v>
      </c>
      <c r="D382" s="191" t="s">
        <v>151</v>
      </c>
      <c r="E382" s="192" t="s">
        <v>1328</v>
      </c>
      <c r="F382" s="193" t="s">
        <v>1329</v>
      </c>
      <c r="G382" s="194" t="s">
        <v>1330</v>
      </c>
      <c r="H382" s="195">
        <v>175.59</v>
      </c>
      <c r="I382" s="196"/>
      <c r="J382" s="197">
        <f>ROUND(I382*H382,2)</f>
        <v>0</v>
      </c>
      <c r="K382" s="198"/>
      <c r="L382" s="38"/>
      <c r="M382" s="199" t="s">
        <v>1</v>
      </c>
      <c r="N382" s="200" t="s">
        <v>37</v>
      </c>
      <c r="O382" s="70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203" t="s">
        <v>155</v>
      </c>
      <c r="AT382" s="203" t="s">
        <v>151</v>
      </c>
      <c r="AU382" s="203" t="s">
        <v>79</v>
      </c>
      <c r="AY382" s="16" t="s">
        <v>149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16" t="s">
        <v>79</v>
      </c>
      <c r="BK382" s="204">
        <f>ROUND(I382*H382,2)</f>
        <v>0</v>
      </c>
      <c r="BL382" s="16" t="s">
        <v>155</v>
      </c>
      <c r="BM382" s="203" t="s">
        <v>1331</v>
      </c>
    </row>
    <row r="383" spans="2:51" s="13" customFormat="1" ht="33.75">
      <c r="B383" s="205"/>
      <c r="C383" s="206"/>
      <c r="D383" s="207" t="s">
        <v>157</v>
      </c>
      <c r="E383" s="208" t="s">
        <v>799</v>
      </c>
      <c r="F383" s="209" t="s">
        <v>1332</v>
      </c>
      <c r="G383" s="206"/>
      <c r="H383" s="210">
        <v>175.59</v>
      </c>
      <c r="I383" s="211"/>
      <c r="J383" s="206"/>
      <c r="K383" s="206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157</v>
      </c>
      <c r="AU383" s="216" t="s">
        <v>79</v>
      </c>
      <c r="AV383" s="13" t="s">
        <v>81</v>
      </c>
      <c r="AW383" s="13" t="s">
        <v>29</v>
      </c>
      <c r="AX383" s="13" t="s">
        <v>79</v>
      </c>
      <c r="AY383" s="216" t="s">
        <v>149</v>
      </c>
    </row>
    <row r="384" spans="1:65" s="2" customFormat="1" ht="16.5" customHeight="1">
      <c r="A384" s="33"/>
      <c r="B384" s="34"/>
      <c r="C384" s="191" t="s">
        <v>1333</v>
      </c>
      <c r="D384" s="191" t="s">
        <v>151</v>
      </c>
      <c r="E384" s="192" t="s">
        <v>1334</v>
      </c>
      <c r="F384" s="193" t="s">
        <v>1335</v>
      </c>
      <c r="G384" s="194" t="s">
        <v>1330</v>
      </c>
      <c r="H384" s="195">
        <v>20</v>
      </c>
      <c r="I384" s="196"/>
      <c r="J384" s="197">
        <f>ROUND(I384*H384,2)</f>
        <v>0</v>
      </c>
      <c r="K384" s="198"/>
      <c r="L384" s="38"/>
      <c r="M384" s="199" t="s">
        <v>1</v>
      </c>
      <c r="N384" s="200" t="s">
        <v>37</v>
      </c>
      <c r="O384" s="70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203" t="s">
        <v>155</v>
      </c>
      <c r="AT384" s="203" t="s">
        <v>151</v>
      </c>
      <c r="AU384" s="203" t="s">
        <v>79</v>
      </c>
      <c r="AY384" s="16" t="s">
        <v>149</v>
      </c>
      <c r="BE384" s="204">
        <f>IF(N384="základní",J384,0)</f>
        <v>0</v>
      </c>
      <c r="BF384" s="204">
        <f>IF(N384="snížená",J384,0)</f>
        <v>0</v>
      </c>
      <c r="BG384" s="204">
        <f>IF(N384="zákl. přenesená",J384,0)</f>
        <v>0</v>
      </c>
      <c r="BH384" s="204">
        <f>IF(N384="sníž. přenesená",J384,0)</f>
        <v>0</v>
      </c>
      <c r="BI384" s="204">
        <f>IF(N384="nulová",J384,0)</f>
        <v>0</v>
      </c>
      <c r="BJ384" s="16" t="s">
        <v>79</v>
      </c>
      <c r="BK384" s="204">
        <f>ROUND(I384*H384,2)</f>
        <v>0</v>
      </c>
      <c r="BL384" s="16" t="s">
        <v>155</v>
      </c>
      <c r="BM384" s="203" t="s">
        <v>1336</v>
      </c>
    </row>
    <row r="385" spans="2:51" s="13" customFormat="1" ht="22.5">
      <c r="B385" s="205"/>
      <c r="C385" s="206"/>
      <c r="D385" s="207" t="s">
        <v>157</v>
      </c>
      <c r="E385" s="208" t="s">
        <v>1337</v>
      </c>
      <c r="F385" s="209" t="s">
        <v>1338</v>
      </c>
      <c r="G385" s="206"/>
      <c r="H385" s="210">
        <v>20</v>
      </c>
      <c r="I385" s="211"/>
      <c r="J385" s="206"/>
      <c r="K385" s="206"/>
      <c r="L385" s="212"/>
      <c r="M385" s="233"/>
      <c r="N385" s="234"/>
      <c r="O385" s="234"/>
      <c r="P385" s="234"/>
      <c r="Q385" s="234"/>
      <c r="R385" s="234"/>
      <c r="S385" s="234"/>
      <c r="T385" s="235"/>
      <c r="AT385" s="216" t="s">
        <v>157</v>
      </c>
      <c r="AU385" s="216" t="s">
        <v>79</v>
      </c>
      <c r="AV385" s="13" t="s">
        <v>81</v>
      </c>
      <c r="AW385" s="13" t="s">
        <v>29</v>
      </c>
      <c r="AX385" s="13" t="s">
        <v>79</v>
      </c>
      <c r="AY385" s="216" t="s">
        <v>149</v>
      </c>
    </row>
    <row r="386" spans="1:31" s="2" customFormat="1" ht="6.95" customHeight="1">
      <c r="A386" s="33"/>
      <c r="B386" s="53"/>
      <c r="C386" s="54"/>
      <c r="D386" s="54"/>
      <c r="E386" s="54"/>
      <c r="F386" s="54"/>
      <c r="G386" s="54"/>
      <c r="H386" s="54"/>
      <c r="I386" s="54"/>
      <c r="J386" s="54"/>
      <c r="K386" s="54"/>
      <c r="L386" s="38"/>
      <c r="M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</row>
  </sheetData>
  <sheetProtection algorithmName="SHA-512" hashValue="+RscCZlTmVjcZ7vkfHG1J5fs+TZ7HOIlH3xyJP1aSt2nEk7TRE35eGVFKYBaqJHTwfPW43rGLOCc9fJAJZe/Tg==" saltValue="SLiK+fV3N2jQl7cQwr1H0XOhpcXyNL+nizItPDKoSqWsErGQs7PehY55uCTf4yUGBUYqyArHGEJO8lPicaFBag==" spinCount="100000" sheet="1" objects="1" scenarios="1" formatColumns="0" formatRows="0" autoFilter="0"/>
  <autoFilter ref="C126:K385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6" t="s">
        <v>114</v>
      </c>
    </row>
    <row r="3" spans="2:46" s="1" customFormat="1" ht="6.95" customHeight="1" hidden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2:46" s="1" customFormat="1" ht="24.95" customHeight="1" hidden="1">
      <c r="B4" s="19"/>
      <c r="D4" s="116" t="s">
        <v>117</v>
      </c>
      <c r="L4" s="19"/>
      <c r="M4" s="117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8" t="s">
        <v>15</v>
      </c>
      <c r="L6" s="19"/>
    </row>
    <row r="7" spans="2:12" s="1" customFormat="1" ht="16.5" customHeight="1" hidden="1">
      <c r="B7" s="19"/>
      <c r="E7" s="307" t="str">
        <f>'Rekapitulace stavby'!K6</f>
        <v>LABSKÁ STEZKA (Cyklotrasa č. 2) v úseku STANOVICE - ŽIREČ</v>
      </c>
      <c r="F7" s="308"/>
      <c r="G7" s="308"/>
      <c r="H7" s="308"/>
      <c r="L7" s="19"/>
    </row>
    <row r="8" spans="2:12" s="1" customFormat="1" ht="12" customHeight="1" hidden="1">
      <c r="B8" s="19"/>
      <c r="D8" s="118" t="s">
        <v>118</v>
      </c>
      <c r="L8" s="19"/>
    </row>
    <row r="9" spans="1:31" s="2" customFormat="1" ht="16.5" customHeight="1" hidden="1">
      <c r="A9" s="33"/>
      <c r="B9" s="38"/>
      <c r="C9" s="33"/>
      <c r="D9" s="33"/>
      <c r="E9" s="307" t="s">
        <v>626</v>
      </c>
      <c r="F9" s="309"/>
      <c r="G9" s="309"/>
      <c r="H9" s="30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8"/>
      <c r="C10" s="33"/>
      <c r="D10" s="118" t="s">
        <v>120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8"/>
      <c r="C11" s="33"/>
      <c r="D11" s="33"/>
      <c r="E11" s="310" t="s">
        <v>450</v>
      </c>
      <c r="F11" s="309"/>
      <c r="G11" s="309"/>
      <c r="H11" s="309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 hidden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8"/>
      <c r="C13" s="33"/>
      <c r="D13" s="118" t="s">
        <v>17</v>
      </c>
      <c r="E13" s="33"/>
      <c r="F13" s="109" t="s">
        <v>1</v>
      </c>
      <c r="G13" s="33"/>
      <c r="H13" s="33"/>
      <c r="I13" s="118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8" t="s">
        <v>19</v>
      </c>
      <c r="E14" s="33"/>
      <c r="F14" s="109" t="s">
        <v>20</v>
      </c>
      <c r="G14" s="33"/>
      <c r="H14" s="33"/>
      <c r="I14" s="118" t="s">
        <v>21</v>
      </c>
      <c r="J14" s="119" t="str">
        <f>'Rekapitulace stavby'!AN8</f>
        <v>3. 12. 2021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18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8"/>
      <c r="C19" s="33"/>
      <c r="D19" s="118" t="s">
        <v>26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8"/>
      <c r="C20" s="33"/>
      <c r="D20" s="33"/>
      <c r="E20" s="311" t="str">
        <f>'Rekapitulace stavby'!E14</f>
        <v>Vyplň údaj</v>
      </c>
      <c r="F20" s="312"/>
      <c r="G20" s="312"/>
      <c r="H20" s="312"/>
      <c r="I20" s="118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8"/>
      <c r="C22" s="33"/>
      <c r="D22" s="118" t="s">
        <v>28</v>
      </c>
      <c r="E22" s="33"/>
      <c r="F22" s="33"/>
      <c r="G22" s="33"/>
      <c r="H22" s="33"/>
      <c r="I22" s="118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18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8"/>
      <c r="C25" s="33"/>
      <c r="D25" s="118" t="s">
        <v>30</v>
      </c>
      <c r="E25" s="33"/>
      <c r="F25" s="33"/>
      <c r="G25" s="33"/>
      <c r="H25" s="33"/>
      <c r="I25" s="118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18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8"/>
      <c r="C28" s="33"/>
      <c r="D28" s="118" t="s">
        <v>31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35.25" customHeight="1" hidden="1">
      <c r="A29" s="120"/>
      <c r="B29" s="121"/>
      <c r="C29" s="120"/>
      <c r="D29" s="120"/>
      <c r="E29" s="313" t="s">
        <v>507</v>
      </c>
      <c r="F29" s="313"/>
      <c r="G29" s="313"/>
      <c r="H29" s="313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8"/>
      <c r="C32" s="33"/>
      <c r="D32" s="124" t="s">
        <v>32</v>
      </c>
      <c r="E32" s="33"/>
      <c r="F32" s="33"/>
      <c r="G32" s="33"/>
      <c r="H32" s="33"/>
      <c r="I32" s="33"/>
      <c r="J32" s="125">
        <f>ROUND(J122,2)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33"/>
      <c r="F34" s="126" t="s">
        <v>34</v>
      </c>
      <c r="G34" s="33"/>
      <c r="H34" s="33"/>
      <c r="I34" s="126" t="s">
        <v>33</v>
      </c>
      <c r="J34" s="126" t="s">
        <v>35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127" t="s">
        <v>36</v>
      </c>
      <c r="E35" s="118" t="s">
        <v>37</v>
      </c>
      <c r="F35" s="128">
        <f>ROUND((SUM(BE122:BE148)),2)</f>
        <v>0</v>
      </c>
      <c r="G35" s="33"/>
      <c r="H35" s="33"/>
      <c r="I35" s="129">
        <v>0.21</v>
      </c>
      <c r="J35" s="128">
        <f>ROUND(((SUM(BE122:BE148))*I35),2)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8" t="s">
        <v>38</v>
      </c>
      <c r="F36" s="128">
        <f>ROUND((SUM(BF122:BF148)),2)</f>
        <v>0</v>
      </c>
      <c r="G36" s="33"/>
      <c r="H36" s="33"/>
      <c r="I36" s="129">
        <v>0.15</v>
      </c>
      <c r="J36" s="128">
        <f>ROUND(((SUM(BF122:BF148))*I36),2)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39</v>
      </c>
      <c r="F37" s="128">
        <f>ROUND((SUM(BG122:BG148)),2)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40</v>
      </c>
      <c r="F38" s="128">
        <f>ROUND((SUM(BH122:BH148)),2)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41</v>
      </c>
      <c r="F39" s="128">
        <f>ROUND((SUM(BI122:BI148)),2)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8"/>
      <c r="C41" s="130"/>
      <c r="D41" s="131" t="s">
        <v>42</v>
      </c>
      <c r="E41" s="132"/>
      <c r="F41" s="132"/>
      <c r="G41" s="133" t="s">
        <v>43</v>
      </c>
      <c r="H41" s="134" t="s">
        <v>44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0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3"/>
      <c r="B61" s="38"/>
      <c r="C61" s="33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3"/>
      <c r="B65" s="38"/>
      <c r="C65" s="33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3"/>
      <c r="B76" s="38"/>
      <c r="C76" s="33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1.25" hidden="1"/>
    <row r="79" ht="11.25" hidden="1"/>
    <row r="80" ht="11.25" hidden="1"/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LABSKÁ STEZKA (Cyklotrasa č. 2) v úseku STANOVICE - ŽIREČ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14" t="s">
        <v>626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67" t="str">
        <f>E11</f>
        <v>SO 801 - TERÉNNÍ A SADOVÉ ÚPRAVY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 xml:space="preserve"> </v>
      </c>
      <c r="G91" s="35"/>
      <c r="H91" s="35"/>
      <c r="I91" s="28" t="s">
        <v>21</v>
      </c>
      <c r="J91" s="65" t="str">
        <f>IF(J14="","",J14)</f>
        <v>3. 12. 2021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28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124</v>
      </c>
      <c r="D96" s="149"/>
      <c r="E96" s="149"/>
      <c r="F96" s="149"/>
      <c r="G96" s="149"/>
      <c r="H96" s="149"/>
      <c r="I96" s="149"/>
      <c r="J96" s="150" t="s">
        <v>125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126</v>
      </c>
      <c r="D98" s="35"/>
      <c r="E98" s="35"/>
      <c r="F98" s="35"/>
      <c r="G98" s="35"/>
      <c r="H98" s="35"/>
      <c r="I98" s="35"/>
      <c r="J98" s="83">
        <f>J122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127</v>
      </c>
    </row>
    <row r="99" spans="2:12" s="9" customFormat="1" ht="24.95" customHeight="1">
      <c r="B99" s="152"/>
      <c r="C99" s="153"/>
      <c r="D99" s="154" t="s">
        <v>128</v>
      </c>
      <c r="E99" s="155"/>
      <c r="F99" s="155"/>
      <c r="G99" s="155"/>
      <c r="H99" s="155"/>
      <c r="I99" s="155"/>
      <c r="J99" s="156">
        <f>J123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129</v>
      </c>
      <c r="E100" s="160"/>
      <c r="F100" s="160"/>
      <c r="G100" s="160"/>
      <c r="H100" s="160"/>
      <c r="I100" s="160"/>
      <c r="J100" s="161">
        <f>J124</f>
        <v>0</v>
      </c>
      <c r="K100" s="103"/>
      <c r="L100" s="162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134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15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314" t="str">
        <f>E7</f>
        <v>LABSKÁ STEZKA (Cyklotrasa č. 2) v úseku STANOVICE - ŽIREČ</v>
      </c>
      <c r="F110" s="315"/>
      <c r="G110" s="315"/>
      <c r="H110" s="31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0"/>
      <c r="C111" s="28" t="s">
        <v>118</v>
      </c>
      <c r="D111" s="21"/>
      <c r="E111" s="21"/>
      <c r="F111" s="21"/>
      <c r="G111" s="21"/>
      <c r="H111" s="21"/>
      <c r="I111" s="21"/>
      <c r="J111" s="21"/>
      <c r="K111" s="21"/>
      <c r="L111" s="19"/>
    </row>
    <row r="112" spans="1:31" s="2" customFormat="1" ht="16.5" customHeight="1">
      <c r="A112" s="33"/>
      <c r="B112" s="34"/>
      <c r="C112" s="35"/>
      <c r="D112" s="35"/>
      <c r="E112" s="314" t="s">
        <v>626</v>
      </c>
      <c r="F112" s="316"/>
      <c r="G112" s="316"/>
      <c r="H112" s="316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120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67" t="str">
        <f>E11</f>
        <v>SO 801 - TERÉNNÍ A SADOVÉ ÚPRAVY</v>
      </c>
      <c r="F114" s="316"/>
      <c r="G114" s="316"/>
      <c r="H114" s="316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19</v>
      </c>
      <c r="D116" s="35"/>
      <c r="E116" s="35"/>
      <c r="F116" s="26" t="str">
        <f>F14</f>
        <v xml:space="preserve"> </v>
      </c>
      <c r="G116" s="35"/>
      <c r="H116" s="35"/>
      <c r="I116" s="28" t="s">
        <v>21</v>
      </c>
      <c r="J116" s="65" t="str">
        <f>IF(J14="","",J14)</f>
        <v>3. 12. 2021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23</v>
      </c>
      <c r="D118" s="35"/>
      <c r="E118" s="35"/>
      <c r="F118" s="26" t="str">
        <f>E17</f>
        <v xml:space="preserve"> </v>
      </c>
      <c r="G118" s="35"/>
      <c r="H118" s="35"/>
      <c r="I118" s="28" t="s">
        <v>28</v>
      </c>
      <c r="J118" s="31" t="str">
        <f>E23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26</v>
      </c>
      <c r="D119" s="35"/>
      <c r="E119" s="35"/>
      <c r="F119" s="26" t="str">
        <f>IF(E20="","",E20)</f>
        <v>Vyplň údaj</v>
      </c>
      <c r="G119" s="35"/>
      <c r="H119" s="35"/>
      <c r="I119" s="28" t="s">
        <v>30</v>
      </c>
      <c r="J119" s="31" t="str">
        <f>E26</f>
        <v xml:space="preserve"> 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63"/>
      <c r="B121" s="164"/>
      <c r="C121" s="165" t="s">
        <v>135</v>
      </c>
      <c r="D121" s="166" t="s">
        <v>57</v>
      </c>
      <c r="E121" s="166" t="s">
        <v>53</v>
      </c>
      <c r="F121" s="166" t="s">
        <v>54</v>
      </c>
      <c r="G121" s="166" t="s">
        <v>136</v>
      </c>
      <c r="H121" s="166" t="s">
        <v>137</v>
      </c>
      <c r="I121" s="166" t="s">
        <v>138</v>
      </c>
      <c r="J121" s="167" t="s">
        <v>125</v>
      </c>
      <c r="K121" s="168" t="s">
        <v>139</v>
      </c>
      <c r="L121" s="169"/>
      <c r="M121" s="74" t="s">
        <v>1</v>
      </c>
      <c r="N121" s="75" t="s">
        <v>36</v>
      </c>
      <c r="O121" s="75" t="s">
        <v>140</v>
      </c>
      <c r="P121" s="75" t="s">
        <v>141</v>
      </c>
      <c r="Q121" s="75" t="s">
        <v>142</v>
      </c>
      <c r="R121" s="75" t="s">
        <v>143</v>
      </c>
      <c r="S121" s="75" t="s">
        <v>144</v>
      </c>
      <c r="T121" s="76" t="s">
        <v>145</v>
      </c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</row>
    <row r="122" spans="1:63" s="2" customFormat="1" ht="22.9" customHeight="1">
      <c r="A122" s="33"/>
      <c r="B122" s="34"/>
      <c r="C122" s="81" t="s">
        <v>146</v>
      </c>
      <c r="D122" s="35"/>
      <c r="E122" s="35"/>
      <c r="F122" s="35"/>
      <c r="G122" s="35"/>
      <c r="H122" s="35"/>
      <c r="I122" s="35"/>
      <c r="J122" s="170">
        <f>BK122</f>
        <v>0</v>
      </c>
      <c r="K122" s="35"/>
      <c r="L122" s="38"/>
      <c r="M122" s="77"/>
      <c r="N122" s="171"/>
      <c r="O122" s="78"/>
      <c r="P122" s="172">
        <f>P123</f>
        <v>0</v>
      </c>
      <c r="Q122" s="78"/>
      <c r="R122" s="172">
        <f>R123</f>
        <v>44.862849999999995</v>
      </c>
      <c r="S122" s="78"/>
      <c r="T122" s="173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71</v>
      </c>
      <c r="AU122" s="16" t="s">
        <v>127</v>
      </c>
      <c r="BK122" s="174">
        <f>BK123</f>
        <v>0</v>
      </c>
    </row>
    <row r="123" spans="2:63" s="12" customFormat="1" ht="25.9" customHeight="1">
      <c r="B123" s="175"/>
      <c r="C123" s="176"/>
      <c r="D123" s="177" t="s">
        <v>71</v>
      </c>
      <c r="E123" s="178" t="s">
        <v>147</v>
      </c>
      <c r="F123" s="178" t="s">
        <v>148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</f>
        <v>0</v>
      </c>
      <c r="Q123" s="183"/>
      <c r="R123" s="184">
        <f>R124</f>
        <v>44.862849999999995</v>
      </c>
      <c r="S123" s="183"/>
      <c r="T123" s="185">
        <f>T124</f>
        <v>0</v>
      </c>
      <c r="AR123" s="186" t="s">
        <v>79</v>
      </c>
      <c r="AT123" s="187" t="s">
        <v>71</v>
      </c>
      <c r="AU123" s="187" t="s">
        <v>72</v>
      </c>
      <c r="AY123" s="186" t="s">
        <v>149</v>
      </c>
      <c r="BK123" s="188">
        <f>BK124</f>
        <v>0</v>
      </c>
    </row>
    <row r="124" spans="2:63" s="12" customFormat="1" ht="22.9" customHeight="1">
      <c r="B124" s="175"/>
      <c r="C124" s="176"/>
      <c r="D124" s="177" t="s">
        <v>71</v>
      </c>
      <c r="E124" s="189" t="s">
        <v>79</v>
      </c>
      <c r="F124" s="189" t="s">
        <v>150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SUM(P125:P148)</f>
        <v>0</v>
      </c>
      <c r="Q124" s="183"/>
      <c r="R124" s="184">
        <f>SUM(R125:R148)</f>
        <v>44.862849999999995</v>
      </c>
      <c r="S124" s="183"/>
      <c r="T124" s="185">
        <f>SUM(T125:T148)</f>
        <v>0</v>
      </c>
      <c r="AR124" s="186" t="s">
        <v>79</v>
      </c>
      <c r="AT124" s="187" t="s">
        <v>71</v>
      </c>
      <c r="AU124" s="187" t="s">
        <v>79</v>
      </c>
      <c r="AY124" s="186" t="s">
        <v>149</v>
      </c>
      <c r="BK124" s="188">
        <f>SUM(BK125:BK148)</f>
        <v>0</v>
      </c>
    </row>
    <row r="125" spans="1:65" s="2" customFormat="1" ht="33" customHeight="1">
      <c r="A125" s="33"/>
      <c r="B125" s="34"/>
      <c r="C125" s="191" t="s">
        <v>79</v>
      </c>
      <c r="D125" s="191" t="s">
        <v>151</v>
      </c>
      <c r="E125" s="192" t="s">
        <v>451</v>
      </c>
      <c r="F125" s="193" t="s">
        <v>452</v>
      </c>
      <c r="G125" s="194" t="s">
        <v>195</v>
      </c>
      <c r="H125" s="195">
        <v>4000</v>
      </c>
      <c r="I125" s="196"/>
      <c r="J125" s="197">
        <f>ROUND(I125*H125,2)</f>
        <v>0</v>
      </c>
      <c r="K125" s="198"/>
      <c r="L125" s="38"/>
      <c r="M125" s="199" t="s">
        <v>1</v>
      </c>
      <c r="N125" s="200" t="s">
        <v>37</v>
      </c>
      <c r="O125" s="70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03" t="s">
        <v>155</v>
      </c>
      <c r="AT125" s="203" t="s">
        <v>151</v>
      </c>
      <c r="AU125" s="203" t="s">
        <v>81</v>
      </c>
      <c r="AY125" s="16" t="s">
        <v>149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6" t="s">
        <v>79</v>
      </c>
      <c r="BK125" s="204">
        <f>ROUND(I125*H125,2)</f>
        <v>0</v>
      </c>
      <c r="BL125" s="16" t="s">
        <v>155</v>
      </c>
      <c r="BM125" s="203" t="s">
        <v>453</v>
      </c>
    </row>
    <row r="126" spans="2:51" s="13" customFormat="1" ht="11.25">
      <c r="B126" s="205"/>
      <c r="C126" s="206"/>
      <c r="D126" s="207" t="s">
        <v>157</v>
      </c>
      <c r="E126" s="208" t="s">
        <v>1</v>
      </c>
      <c r="F126" s="209" t="s">
        <v>1339</v>
      </c>
      <c r="G126" s="206"/>
      <c r="H126" s="210">
        <v>4000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157</v>
      </c>
      <c r="AU126" s="216" t="s">
        <v>81</v>
      </c>
      <c r="AV126" s="13" t="s">
        <v>81</v>
      </c>
      <c r="AW126" s="13" t="s">
        <v>29</v>
      </c>
      <c r="AX126" s="13" t="s">
        <v>79</v>
      </c>
      <c r="AY126" s="216" t="s">
        <v>149</v>
      </c>
    </row>
    <row r="127" spans="1:65" s="2" customFormat="1" ht="24.2" customHeight="1">
      <c r="A127" s="33"/>
      <c r="B127" s="34"/>
      <c r="C127" s="191" t="s">
        <v>81</v>
      </c>
      <c r="D127" s="191" t="s">
        <v>151</v>
      </c>
      <c r="E127" s="192" t="s">
        <v>455</v>
      </c>
      <c r="F127" s="193" t="s">
        <v>456</v>
      </c>
      <c r="G127" s="194" t="s">
        <v>195</v>
      </c>
      <c r="H127" s="195">
        <v>40</v>
      </c>
      <c r="I127" s="196"/>
      <c r="J127" s="197">
        <f aca="true" t="shared" si="0" ref="J127:J134">ROUND(I127*H127,2)</f>
        <v>0</v>
      </c>
      <c r="K127" s="198"/>
      <c r="L127" s="38"/>
      <c r="M127" s="199" t="s">
        <v>1</v>
      </c>
      <c r="N127" s="200" t="s">
        <v>37</v>
      </c>
      <c r="O127" s="70"/>
      <c r="P127" s="201">
        <f aca="true" t="shared" si="1" ref="P127:P134">O127*H127</f>
        <v>0</v>
      </c>
      <c r="Q127" s="201">
        <v>0</v>
      </c>
      <c r="R127" s="201">
        <f aca="true" t="shared" si="2" ref="R127:R134">Q127*H127</f>
        <v>0</v>
      </c>
      <c r="S127" s="201">
        <v>0</v>
      </c>
      <c r="T127" s="202">
        <f aca="true" t="shared" si="3" ref="T127:T134"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03" t="s">
        <v>155</v>
      </c>
      <c r="AT127" s="203" t="s">
        <v>151</v>
      </c>
      <c r="AU127" s="203" t="s">
        <v>81</v>
      </c>
      <c r="AY127" s="16" t="s">
        <v>149</v>
      </c>
      <c r="BE127" s="204">
        <f aca="true" t="shared" si="4" ref="BE127:BE134">IF(N127="základní",J127,0)</f>
        <v>0</v>
      </c>
      <c r="BF127" s="204">
        <f aca="true" t="shared" si="5" ref="BF127:BF134">IF(N127="snížená",J127,0)</f>
        <v>0</v>
      </c>
      <c r="BG127" s="204">
        <f aca="true" t="shared" si="6" ref="BG127:BG134">IF(N127="zákl. přenesená",J127,0)</f>
        <v>0</v>
      </c>
      <c r="BH127" s="204">
        <f aca="true" t="shared" si="7" ref="BH127:BH134">IF(N127="sníž. přenesená",J127,0)</f>
        <v>0</v>
      </c>
      <c r="BI127" s="204">
        <f aca="true" t="shared" si="8" ref="BI127:BI134">IF(N127="nulová",J127,0)</f>
        <v>0</v>
      </c>
      <c r="BJ127" s="16" t="s">
        <v>79</v>
      </c>
      <c r="BK127" s="204">
        <f aca="true" t="shared" si="9" ref="BK127:BK134">ROUND(I127*H127,2)</f>
        <v>0</v>
      </c>
      <c r="BL127" s="16" t="s">
        <v>155</v>
      </c>
      <c r="BM127" s="203" t="s">
        <v>1340</v>
      </c>
    </row>
    <row r="128" spans="1:65" s="2" customFormat="1" ht="24.2" customHeight="1">
      <c r="A128" s="33"/>
      <c r="B128" s="34"/>
      <c r="C128" s="191" t="s">
        <v>162</v>
      </c>
      <c r="D128" s="191" t="s">
        <v>151</v>
      </c>
      <c r="E128" s="192" t="s">
        <v>458</v>
      </c>
      <c r="F128" s="193" t="s">
        <v>459</v>
      </c>
      <c r="G128" s="194" t="s">
        <v>195</v>
      </c>
      <c r="H128" s="195">
        <v>40</v>
      </c>
      <c r="I128" s="196"/>
      <c r="J128" s="197">
        <f t="shared" si="0"/>
        <v>0</v>
      </c>
      <c r="K128" s="198"/>
      <c r="L128" s="38"/>
      <c r="M128" s="199" t="s">
        <v>1</v>
      </c>
      <c r="N128" s="200" t="s">
        <v>37</v>
      </c>
      <c r="O128" s="70"/>
      <c r="P128" s="201">
        <f t="shared" si="1"/>
        <v>0</v>
      </c>
      <c r="Q128" s="201">
        <v>0</v>
      </c>
      <c r="R128" s="201">
        <f t="shared" si="2"/>
        <v>0</v>
      </c>
      <c r="S128" s="201">
        <v>0</v>
      </c>
      <c r="T128" s="202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03" t="s">
        <v>155</v>
      </c>
      <c r="AT128" s="203" t="s">
        <v>151</v>
      </c>
      <c r="AU128" s="203" t="s">
        <v>81</v>
      </c>
      <c r="AY128" s="16" t="s">
        <v>149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16" t="s">
        <v>79</v>
      </c>
      <c r="BK128" s="204">
        <f t="shared" si="9"/>
        <v>0</v>
      </c>
      <c r="BL128" s="16" t="s">
        <v>155</v>
      </c>
      <c r="BM128" s="203" t="s">
        <v>1341</v>
      </c>
    </row>
    <row r="129" spans="1:65" s="2" customFormat="1" ht="24.2" customHeight="1">
      <c r="A129" s="33"/>
      <c r="B129" s="34"/>
      <c r="C129" s="191" t="s">
        <v>155</v>
      </c>
      <c r="D129" s="191" t="s">
        <v>151</v>
      </c>
      <c r="E129" s="192" t="s">
        <v>461</v>
      </c>
      <c r="F129" s="193" t="s">
        <v>462</v>
      </c>
      <c r="G129" s="194" t="s">
        <v>195</v>
      </c>
      <c r="H129" s="195">
        <v>40</v>
      </c>
      <c r="I129" s="196"/>
      <c r="J129" s="197">
        <f t="shared" si="0"/>
        <v>0</v>
      </c>
      <c r="K129" s="198"/>
      <c r="L129" s="38"/>
      <c r="M129" s="199" t="s">
        <v>1</v>
      </c>
      <c r="N129" s="200" t="s">
        <v>37</v>
      </c>
      <c r="O129" s="70"/>
      <c r="P129" s="201">
        <f t="shared" si="1"/>
        <v>0</v>
      </c>
      <c r="Q129" s="201">
        <v>0</v>
      </c>
      <c r="R129" s="201">
        <f t="shared" si="2"/>
        <v>0</v>
      </c>
      <c r="S129" s="201">
        <v>0</v>
      </c>
      <c r="T129" s="20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155</v>
      </c>
      <c r="AT129" s="203" t="s">
        <v>151</v>
      </c>
      <c r="AU129" s="203" t="s">
        <v>81</v>
      </c>
      <c r="AY129" s="16" t="s">
        <v>149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6" t="s">
        <v>79</v>
      </c>
      <c r="BK129" s="204">
        <f t="shared" si="9"/>
        <v>0</v>
      </c>
      <c r="BL129" s="16" t="s">
        <v>155</v>
      </c>
      <c r="BM129" s="203" t="s">
        <v>1342</v>
      </c>
    </row>
    <row r="130" spans="1:65" s="2" customFormat="1" ht="24.2" customHeight="1">
      <c r="A130" s="33"/>
      <c r="B130" s="34"/>
      <c r="C130" s="191" t="s">
        <v>171</v>
      </c>
      <c r="D130" s="191" t="s">
        <v>151</v>
      </c>
      <c r="E130" s="192" t="s">
        <v>464</v>
      </c>
      <c r="F130" s="193" t="s">
        <v>465</v>
      </c>
      <c r="G130" s="194" t="s">
        <v>195</v>
      </c>
      <c r="H130" s="195">
        <v>40</v>
      </c>
      <c r="I130" s="196"/>
      <c r="J130" s="197">
        <f t="shared" si="0"/>
        <v>0</v>
      </c>
      <c r="K130" s="198"/>
      <c r="L130" s="38"/>
      <c r="M130" s="199" t="s">
        <v>1</v>
      </c>
      <c r="N130" s="200" t="s">
        <v>37</v>
      </c>
      <c r="O130" s="70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03" t="s">
        <v>155</v>
      </c>
      <c r="AT130" s="203" t="s">
        <v>151</v>
      </c>
      <c r="AU130" s="203" t="s">
        <v>81</v>
      </c>
      <c r="AY130" s="16" t="s">
        <v>149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6" t="s">
        <v>79</v>
      </c>
      <c r="BK130" s="204">
        <f t="shared" si="9"/>
        <v>0</v>
      </c>
      <c r="BL130" s="16" t="s">
        <v>155</v>
      </c>
      <c r="BM130" s="203" t="s">
        <v>1343</v>
      </c>
    </row>
    <row r="131" spans="1:65" s="2" customFormat="1" ht="24.2" customHeight="1">
      <c r="A131" s="33"/>
      <c r="B131" s="34"/>
      <c r="C131" s="191" t="s">
        <v>175</v>
      </c>
      <c r="D131" s="191" t="s">
        <v>151</v>
      </c>
      <c r="E131" s="192" t="s">
        <v>467</v>
      </c>
      <c r="F131" s="193" t="s">
        <v>468</v>
      </c>
      <c r="G131" s="194" t="s">
        <v>195</v>
      </c>
      <c r="H131" s="195">
        <v>4000</v>
      </c>
      <c r="I131" s="196"/>
      <c r="J131" s="197">
        <f t="shared" si="0"/>
        <v>0</v>
      </c>
      <c r="K131" s="198"/>
      <c r="L131" s="38"/>
      <c r="M131" s="199" t="s">
        <v>1</v>
      </c>
      <c r="N131" s="200" t="s">
        <v>37</v>
      </c>
      <c r="O131" s="70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155</v>
      </c>
      <c r="AT131" s="203" t="s">
        <v>151</v>
      </c>
      <c r="AU131" s="203" t="s">
        <v>81</v>
      </c>
      <c r="AY131" s="16" t="s">
        <v>149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6" t="s">
        <v>79</v>
      </c>
      <c r="BK131" s="204">
        <f t="shared" si="9"/>
        <v>0</v>
      </c>
      <c r="BL131" s="16" t="s">
        <v>155</v>
      </c>
      <c r="BM131" s="203" t="s">
        <v>469</v>
      </c>
    </row>
    <row r="132" spans="1:65" s="2" customFormat="1" ht="16.5" customHeight="1">
      <c r="A132" s="33"/>
      <c r="B132" s="34"/>
      <c r="C132" s="191" t="s">
        <v>181</v>
      </c>
      <c r="D132" s="191" t="s">
        <v>151</v>
      </c>
      <c r="E132" s="192" t="s">
        <v>471</v>
      </c>
      <c r="F132" s="193" t="s">
        <v>472</v>
      </c>
      <c r="G132" s="194" t="s">
        <v>473</v>
      </c>
      <c r="H132" s="195">
        <v>1</v>
      </c>
      <c r="I132" s="196"/>
      <c r="J132" s="197">
        <f t="shared" si="0"/>
        <v>0</v>
      </c>
      <c r="K132" s="198"/>
      <c r="L132" s="38"/>
      <c r="M132" s="199" t="s">
        <v>1</v>
      </c>
      <c r="N132" s="200" t="s">
        <v>37</v>
      </c>
      <c r="O132" s="70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3" t="s">
        <v>155</v>
      </c>
      <c r="AT132" s="203" t="s">
        <v>151</v>
      </c>
      <c r="AU132" s="203" t="s">
        <v>81</v>
      </c>
      <c r="AY132" s="16" t="s">
        <v>149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6" t="s">
        <v>79</v>
      </c>
      <c r="BK132" s="204">
        <f t="shared" si="9"/>
        <v>0</v>
      </c>
      <c r="BL132" s="16" t="s">
        <v>155</v>
      </c>
      <c r="BM132" s="203" t="s">
        <v>1344</v>
      </c>
    </row>
    <row r="133" spans="1:65" s="2" customFormat="1" ht="24.2" customHeight="1">
      <c r="A133" s="33"/>
      <c r="B133" s="34"/>
      <c r="C133" s="191" t="s">
        <v>186</v>
      </c>
      <c r="D133" s="191" t="s">
        <v>151</v>
      </c>
      <c r="E133" s="192" t="s">
        <v>475</v>
      </c>
      <c r="F133" s="193" t="s">
        <v>476</v>
      </c>
      <c r="G133" s="194" t="s">
        <v>195</v>
      </c>
      <c r="H133" s="195">
        <v>40</v>
      </c>
      <c r="I133" s="196"/>
      <c r="J133" s="197">
        <f t="shared" si="0"/>
        <v>0</v>
      </c>
      <c r="K133" s="198"/>
      <c r="L133" s="38"/>
      <c r="M133" s="199" t="s">
        <v>1</v>
      </c>
      <c r="N133" s="200" t="s">
        <v>37</v>
      </c>
      <c r="O133" s="70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155</v>
      </c>
      <c r="AT133" s="203" t="s">
        <v>151</v>
      </c>
      <c r="AU133" s="203" t="s">
        <v>81</v>
      </c>
      <c r="AY133" s="16" t="s">
        <v>149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6" t="s">
        <v>79</v>
      </c>
      <c r="BK133" s="204">
        <f t="shared" si="9"/>
        <v>0</v>
      </c>
      <c r="BL133" s="16" t="s">
        <v>155</v>
      </c>
      <c r="BM133" s="203" t="s">
        <v>1345</v>
      </c>
    </row>
    <row r="134" spans="1:65" s="2" customFormat="1" ht="16.5" customHeight="1">
      <c r="A134" s="33"/>
      <c r="B134" s="34"/>
      <c r="C134" s="217" t="s">
        <v>192</v>
      </c>
      <c r="D134" s="217" t="s">
        <v>187</v>
      </c>
      <c r="E134" s="218" t="s">
        <v>478</v>
      </c>
      <c r="F134" s="219" t="s">
        <v>479</v>
      </c>
      <c r="G134" s="220" t="s">
        <v>178</v>
      </c>
      <c r="H134" s="221">
        <v>16.8</v>
      </c>
      <c r="I134" s="222"/>
      <c r="J134" s="223">
        <f t="shared" si="0"/>
        <v>0</v>
      </c>
      <c r="K134" s="224"/>
      <c r="L134" s="225"/>
      <c r="M134" s="226" t="s">
        <v>1</v>
      </c>
      <c r="N134" s="227" t="s">
        <v>37</v>
      </c>
      <c r="O134" s="70"/>
      <c r="P134" s="201">
        <f t="shared" si="1"/>
        <v>0</v>
      </c>
      <c r="Q134" s="201">
        <v>1</v>
      </c>
      <c r="R134" s="201">
        <f t="shared" si="2"/>
        <v>16.8</v>
      </c>
      <c r="S134" s="201">
        <v>0</v>
      </c>
      <c r="T134" s="20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3" t="s">
        <v>186</v>
      </c>
      <c r="AT134" s="203" t="s">
        <v>187</v>
      </c>
      <c r="AU134" s="203" t="s">
        <v>81</v>
      </c>
      <c r="AY134" s="16" t="s">
        <v>149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6" t="s">
        <v>79</v>
      </c>
      <c r="BK134" s="204">
        <f t="shared" si="9"/>
        <v>0</v>
      </c>
      <c r="BL134" s="16" t="s">
        <v>155</v>
      </c>
      <c r="BM134" s="203" t="s">
        <v>1346</v>
      </c>
    </row>
    <row r="135" spans="2:51" s="13" customFormat="1" ht="11.25">
      <c r="B135" s="205"/>
      <c r="C135" s="206"/>
      <c r="D135" s="207" t="s">
        <v>157</v>
      </c>
      <c r="E135" s="206"/>
      <c r="F135" s="209" t="s">
        <v>1347</v>
      </c>
      <c r="G135" s="206"/>
      <c r="H135" s="210">
        <v>16.8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157</v>
      </c>
      <c r="AU135" s="216" t="s">
        <v>81</v>
      </c>
      <c r="AV135" s="13" t="s">
        <v>81</v>
      </c>
      <c r="AW135" s="13" t="s">
        <v>4</v>
      </c>
      <c r="AX135" s="13" t="s">
        <v>79</v>
      </c>
      <c r="AY135" s="216" t="s">
        <v>149</v>
      </c>
    </row>
    <row r="136" spans="1:65" s="2" customFormat="1" ht="24.2" customHeight="1">
      <c r="A136" s="33"/>
      <c r="B136" s="34"/>
      <c r="C136" s="191" t="s">
        <v>199</v>
      </c>
      <c r="D136" s="191" t="s">
        <v>151</v>
      </c>
      <c r="E136" s="192" t="s">
        <v>482</v>
      </c>
      <c r="F136" s="193" t="s">
        <v>483</v>
      </c>
      <c r="G136" s="194" t="s">
        <v>195</v>
      </c>
      <c r="H136" s="195">
        <v>40</v>
      </c>
      <c r="I136" s="196"/>
      <c r="J136" s="197">
        <f>ROUND(I136*H136,2)</f>
        <v>0</v>
      </c>
      <c r="K136" s="198"/>
      <c r="L136" s="38"/>
      <c r="M136" s="199" t="s">
        <v>1</v>
      </c>
      <c r="N136" s="200" t="s">
        <v>37</v>
      </c>
      <c r="O136" s="70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3" t="s">
        <v>155</v>
      </c>
      <c r="AT136" s="203" t="s">
        <v>151</v>
      </c>
      <c r="AU136" s="203" t="s">
        <v>81</v>
      </c>
      <c r="AY136" s="16" t="s">
        <v>149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6" t="s">
        <v>79</v>
      </c>
      <c r="BK136" s="204">
        <f>ROUND(I136*H136,2)</f>
        <v>0</v>
      </c>
      <c r="BL136" s="16" t="s">
        <v>155</v>
      </c>
      <c r="BM136" s="203" t="s">
        <v>1348</v>
      </c>
    </row>
    <row r="137" spans="1:65" s="2" customFormat="1" ht="16.5" customHeight="1">
      <c r="A137" s="33"/>
      <c r="B137" s="34"/>
      <c r="C137" s="217" t="s">
        <v>204</v>
      </c>
      <c r="D137" s="217" t="s">
        <v>187</v>
      </c>
      <c r="E137" s="218" t="s">
        <v>478</v>
      </c>
      <c r="F137" s="219" t="s">
        <v>479</v>
      </c>
      <c r="G137" s="220" t="s">
        <v>178</v>
      </c>
      <c r="H137" s="221">
        <v>28</v>
      </c>
      <c r="I137" s="222"/>
      <c r="J137" s="223">
        <f>ROUND(I137*H137,2)</f>
        <v>0</v>
      </c>
      <c r="K137" s="224"/>
      <c r="L137" s="225"/>
      <c r="M137" s="226" t="s">
        <v>1</v>
      </c>
      <c r="N137" s="227" t="s">
        <v>37</v>
      </c>
      <c r="O137" s="70"/>
      <c r="P137" s="201">
        <f>O137*H137</f>
        <v>0</v>
      </c>
      <c r="Q137" s="201">
        <v>1</v>
      </c>
      <c r="R137" s="201">
        <f>Q137*H137</f>
        <v>28</v>
      </c>
      <c r="S137" s="201">
        <v>0</v>
      </c>
      <c r="T137" s="20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3" t="s">
        <v>186</v>
      </c>
      <c r="AT137" s="203" t="s">
        <v>187</v>
      </c>
      <c r="AU137" s="203" t="s">
        <v>81</v>
      </c>
      <c r="AY137" s="16" t="s">
        <v>149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79</v>
      </c>
      <c r="BK137" s="204">
        <f>ROUND(I137*H137,2)</f>
        <v>0</v>
      </c>
      <c r="BL137" s="16" t="s">
        <v>155</v>
      </c>
      <c r="BM137" s="203" t="s">
        <v>1349</v>
      </c>
    </row>
    <row r="138" spans="2:51" s="13" customFormat="1" ht="11.25">
      <c r="B138" s="205"/>
      <c r="C138" s="206"/>
      <c r="D138" s="207" t="s">
        <v>157</v>
      </c>
      <c r="E138" s="206"/>
      <c r="F138" s="209" t="s">
        <v>1350</v>
      </c>
      <c r="G138" s="206"/>
      <c r="H138" s="210">
        <v>28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157</v>
      </c>
      <c r="AU138" s="216" t="s">
        <v>81</v>
      </c>
      <c r="AV138" s="13" t="s">
        <v>81</v>
      </c>
      <c r="AW138" s="13" t="s">
        <v>4</v>
      </c>
      <c r="AX138" s="13" t="s">
        <v>79</v>
      </c>
      <c r="AY138" s="216" t="s">
        <v>149</v>
      </c>
    </row>
    <row r="139" spans="1:65" s="2" customFormat="1" ht="24.2" customHeight="1">
      <c r="A139" s="33"/>
      <c r="B139" s="34"/>
      <c r="C139" s="191" t="s">
        <v>209</v>
      </c>
      <c r="D139" s="191" t="s">
        <v>151</v>
      </c>
      <c r="E139" s="192" t="s">
        <v>487</v>
      </c>
      <c r="F139" s="193" t="s">
        <v>488</v>
      </c>
      <c r="G139" s="194" t="s">
        <v>195</v>
      </c>
      <c r="H139" s="195">
        <v>4190</v>
      </c>
      <c r="I139" s="196"/>
      <c r="J139" s="197">
        <f>ROUND(I139*H139,2)</f>
        <v>0</v>
      </c>
      <c r="K139" s="198"/>
      <c r="L139" s="38"/>
      <c r="M139" s="199" t="s">
        <v>1</v>
      </c>
      <c r="N139" s="200" t="s">
        <v>37</v>
      </c>
      <c r="O139" s="70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3" t="s">
        <v>155</v>
      </c>
      <c r="AT139" s="203" t="s">
        <v>151</v>
      </c>
      <c r="AU139" s="203" t="s">
        <v>81</v>
      </c>
      <c r="AY139" s="16" t="s">
        <v>149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6" t="s">
        <v>79</v>
      </c>
      <c r="BK139" s="204">
        <f>ROUND(I139*H139,2)</f>
        <v>0</v>
      </c>
      <c r="BL139" s="16" t="s">
        <v>155</v>
      </c>
      <c r="BM139" s="203" t="s">
        <v>489</v>
      </c>
    </row>
    <row r="140" spans="2:51" s="13" customFormat="1" ht="22.5">
      <c r="B140" s="205"/>
      <c r="C140" s="206"/>
      <c r="D140" s="207" t="s">
        <v>157</v>
      </c>
      <c r="E140" s="208" t="s">
        <v>1</v>
      </c>
      <c r="F140" s="209" t="s">
        <v>1351</v>
      </c>
      <c r="G140" s="206"/>
      <c r="H140" s="210">
        <v>4190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157</v>
      </c>
      <c r="AU140" s="216" t="s">
        <v>81</v>
      </c>
      <c r="AV140" s="13" t="s">
        <v>81</v>
      </c>
      <c r="AW140" s="13" t="s">
        <v>29</v>
      </c>
      <c r="AX140" s="13" t="s">
        <v>79</v>
      </c>
      <c r="AY140" s="216" t="s">
        <v>149</v>
      </c>
    </row>
    <row r="141" spans="1:65" s="2" customFormat="1" ht="24.2" customHeight="1">
      <c r="A141" s="33"/>
      <c r="B141" s="34"/>
      <c r="C141" s="191" t="s">
        <v>216</v>
      </c>
      <c r="D141" s="191" t="s">
        <v>151</v>
      </c>
      <c r="E141" s="192" t="s">
        <v>491</v>
      </c>
      <c r="F141" s="193" t="s">
        <v>492</v>
      </c>
      <c r="G141" s="194" t="s">
        <v>195</v>
      </c>
      <c r="H141" s="195">
        <v>4190</v>
      </c>
      <c r="I141" s="196"/>
      <c r="J141" s="197">
        <f>ROUND(I141*H141,2)</f>
        <v>0</v>
      </c>
      <c r="K141" s="198"/>
      <c r="L141" s="38"/>
      <c r="M141" s="199" t="s">
        <v>1</v>
      </c>
      <c r="N141" s="200" t="s">
        <v>37</v>
      </c>
      <c r="O141" s="70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155</v>
      </c>
      <c r="AT141" s="203" t="s">
        <v>151</v>
      </c>
      <c r="AU141" s="203" t="s">
        <v>81</v>
      </c>
      <c r="AY141" s="16" t="s">
        <v>149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6" t="s">
        <v>79</v>
      </c>
      <c r="BK141" s="204">
        <f>ROUND(I141*H141,2)</f>
        <v>0</v>
      </c>
      <c r="BL141" s="16" t="s">
        <v>155</v>
      </c>
      <c r="BM141" s="203" t="s">
        <v>493</v>
      </c>
    </row>
    <row r="142" spans="2:51" s="13" customFormat="1" ht="11.25">
      <c r="B142" s="205"/>
      <c r="C142" s="206"/>
      <c r="D142" s="207" t="s">
        <v>157</v>
      </c>
      <c r="E142" s="208" t="s">
        <v>1</v>
      </c>
      <c r="F142" s="209" t="s">
        <v>1352</v>
      </c>
      <c r="G142" s="206"/>
      <c r="H142" s="210">
        <v>4190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157</v>
      </c>
      <c r="AU142" s="216" t="s">
        <v>81</v>
      </c>
      <c r="AV142" s="13" t="s">
        <v>81</v>
      </c>
      <c r="AW142" s="13" t="s">
        <v>29</v>
      </c>
      <c r="AX142" s="13" t="s">
        <v>79</v>
      </c>
      <c r="AY142" s="216" t="s">
        <v>149</v>
      </c>
    </row>
    <row r="143" spans="1:65" s="2" customFormat="1" ht="16.5" customHeight="1">
      <c r="A143" s="33"/>
      <c r="B143" s="34"/>
      <c r="C143" s="217" t="s">
        <v>221</v>
      </c>
      <c r="D143" s="217" t="s">
        <v>187</v>
      </c>
      <c r="E143" s="218" t="s">
        <v>495</v>
      </c>
      <c r="F143" s="219" t="s">
        <v>496</v>
      </c>
      <c r="G143" s="220" t="s">
        <v>497</v>
      </c>
      <c r="H143" s="221">
        <v>62.85</v>
      </c>
      <c r="I143" s="222"/>
      <c r="J143" s="223">
        <f>ROUND(I143*H143,2)</f>
        <v>0</v>
      </c>
      <c r="K143" s="224"/>
      <c r="L143" s="225"/>
      <c r="M143" s="226" t="s">
        <v>1</v>
      </c>
      <c r="N143" s="227" t="s">
        <v>37</v>
      </c>
      <c r="O143" s="70"/>
      <c r="P143" s="201">
        <f>O143*H143</f>
        <v>0</v>
      </c>
      <c r="Q143" s="201">
        <v>0.001</v>
      </c>
      <c r="R143" s="201">
        <f>Q143*H143</f>
        <v>0.06285</v>
      </c>
      <c r="S143" s="201">
        <v>0</v>
      </c>
      <c r="T143" s="20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3" t="s">
        <v>186</v>
      </c>
      <c r="AT143" s="203" t="s">
        <v>187</v>
      </c>
      <c r="AU143" s="203" t="s">
        <v>81</v>
      </c>
      <c r="AY143" s="16" t="s">
        <v>149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6" t="s">
        <v>79</v>
      </c>
      <c r="BK143" s="204">
        <f>ROUND(I143*H143,2)</f>
        <v>0</v>
      </c>
      <c r="BL143" s="16" t="s">
        <v>155</v>
      </c>
      <c r="BM143" s="203" t="s">
        <v>498</v>
      </c>
    </row>
    <row r="144" spans="2:51" s="13" customFormat="1" ht="11.25">
      <c r="B144" s="205"/>
      <c r="C144" s="206"/>
      <c r="D144" s="207" t="s">
        <v>157</v>
      </c>
      <c r="E144" s="206"/>
      <c r="F144" s="209" t="s">
        <v>1353</v>
      </c>
      <c r="G144" s="206"/>
      <c r="H144" s="210">
        <v>62.85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157</v>
      </c>
      <c r="AU144" s="216" t="s">
        <v>81</v>
      </c>
      <c r="AV144" s="13" t="s">
        <v>81</v>
      </c>
      <c r="AW144" s="13" t="s">
        <v>4</v>
      </c>
      <c r="AX144" s="13" t="s">
        <v>79</v>
      </c>
      <c r="AY144" s="216" t="s">
        <v>149</v>
      </c>
    </row>
    <row r="145" spans="1:65" s="2" customFormat="1" ht="33" customHeight="1">
      <c r="A145" s="33"/>
      <c r="B145" s="34"/>
      <c r="C145" s="191" t="s">
        <v>8</v>
      </c>
      <c r="D145" s="191" t="s">
        <v>151</v>
      </c>
      <c r="E145" s="192" t="s">
        <v>500</v>
      </c>
      <c r="F145" s="193" t="s">
        <v>501</v>
      </c>
      <c r="G145" s="194" t="s">
        <v>195</v>
      </c>
      <c r="H145" s="195">
        <v>4190</v>
      </c>
      <c r="I145" s="196"/>
      <c r="J145" s="197">
        <f>ROUND(I145*H145,2)</f>
        <v>0</v>
      </c>
      <c r="K145" s="198"/>
      <c r="L145" s="38"/>
      <c r="M145" s="199" t="s">
        <v>1</v>
      </c>
      <c r="N145" s="200" t="s">
        <v>37</v>
      </c>
      <c r="O145" s="70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3" t="s">
        <v>155</v>
      </c>
      <c r="AT145" s="203" t="s">
        <v>151</v>
      </c>
      <c r="AU145" s="203" t="s">
        <v>81</v>
      </c>
      <c r="AY145" s="16" t="s">
        <v>149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6" t="s">
        <v>79</v>
      </c>
      <c r="BK145" s="204">
        <f>ROUND(I145*H145,2)</f>
        <v>0</v>
      </c>
      <c r="BL145" s="16" t="s">
        <v>155</v>
      </c>
      <c r="BM145" s="203" t="s">
        <v>502</v>
      </c>
    </row>
    <row r="146" spans="2:51" s="13" customFormat="1" ht="11.25">
      <c r="B146" s="205"/>
      <c r="C146" s="206"/>
      <c r="D146" s="207" t="s">
        <v>157</v>
      </c>
      <c r="E146" s="208" t="s">
        <v>1</v>
      </c>
      <c r="F146" s="209" t="s">
        <v>1352</v>
      </c>
      <c r="G146" s="206"/>
      <c r="H146" s="210">
        <v>4190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157</v>
      </c>
      <c r="AU146" s="216" t="s">
        <v>81</v>
      </c>
      <c r="AV146" s="13" t="s">
        <v>81</v>
      </c>
      <c r="AW146" s="13" t="s">
        <v>29</v>
      </c>
      <c r="AX146" s="13" t="s">
        <v>79</v>
      </c>
      <c r="AY146" s="216" t="s">
        <v>149</v>
      </c>
    </row>
    <row r="147" spans="1:65" s="2" customFormat="1" ht="24.2" customHeight="1">
      <c r="A147" s="33"/>
      <c r="B147" s="34"/>
      <c r="C147" s="191" t="s">
        <v>228</v>
      </c>
      <c r="D147" s="191" t="s">
        <v>151</v>
      </c>
      <c r="E147" s="192" t="s">
        <v>503</v>
      </c>
      <c r="F147" s="193" t="s">
        <v>504</v>
      </c>
      <c r="G147" s="194" t="s">
        <v>195</v>
      </c>
      <c r="H147" s="195">
        <v>4190</v>
      </c>
      <c r="I147" s="196"/>
      <c r="J147" s="197">
        <f>ROUND(I147*H147,2)</f>
        <v>0</v>
      </c>
      <c r="K147" s="198"/>
      <c r="L147" s="38"/>
      <c r="M147" s="199" t="s">
        <v>1</v>
      </c>
      <c r="N147" s="200" t="s">
        <v>37</v>
      </c>
      <c r="O147" s="70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3" t="s">
        <v>155</v>
      </c>
      <c r="AT147" s="203" t="s">
        <v>151</v>
      </c>
      <c r="AU147" s="203" t="s">
        <v>81</v>
      </c>
      <c r="AY147" s="16" t="s">
        <v>149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6" t="s">
        <v>79</v>
      </c>
      <c r="BK147" s="204">
        <f>ROUND(I147*H147,2)</f>
        <v>0</v>
      </c>
      <c r="BL147" s="16" t="s">
        <v>155</v>
      </c>
      <c r="BM147" s="203" t="s">
        <v>505</v>
      </c>
    </row>
    <row r="148" spans="2:51" s="13" customFormat="1" ht="11.25">
      <c r="B148" s="205"/>
      <c r="C148" s="206"/>
      <c r="D148" s="207" t="s">
        <v>157</v>
      </c>
      <c r="E148" s="208" t="s">
        <v>1</v>
      </c>
      <c r="F148" s="209" t="s">
        <v>1352</v>
      </c>
      <c r="G148" s="206"/>
      <c r="H148" s="210">
        <v>4190</v>
      </c>
      <c r="I148" s="211"/>
      <c r="J148" s="206"/>
      <c r="K148" s="206"/>
      <c r="L148" s="212"/>
      <c r="M148" s="233"/>
      <c r="N148" s="234"/>
      <c r="O148" s="234"/>
      <c r="P148" s="234"/>
      <c r="Q148" s="234"/>
      <c r="R148" s="234"/>
      <c r="S148" s="234"/>
      <c r="T148" s="235"/>
      <c r="AT148" s="216" t="s">
        <v>157</v>
      </c>
      <c r="AU148" s="216" t="s">
        <v>81</v>
      </c>
      <c r="AV148" s="13" t="s">
        <v>81</v>
      </c>
      <c r="AW148" s="13" t="s">
        <v>29</v>
      </c>
      <c r="AX148" s="13" t="s">
        <v>79</v>
      </c>
      <c r="AY148" s="216" t="s">
        <v>149</v>
      </c>
    </row>
    <row r="149" spans="1:31" s="2" customFormat="1" ht="6.95" customHeight="1">
      <c r="A149" s="33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38"/>
      <c r="M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</sheetData>
  <sheetProtection algorithmName="SHA-512" hashValue="6MNmXFRPFSxH9G8vRvtkxGGpIgMvI8eZD/sFClYbkBx+s18gHO1zYd1p4jmgx45nTzXViSR8Itos02WNTTT3ug==" saltValue="uYKBqCUsMRnlPzmj5gpdaD4rhSzbIuemqvRw500WPK2gOJgHAdrtXCM2LZJdW7LNb3hfmsjdSjzkednhQ8SAsQ==" spinCount="100000" sheet="1" objects="1" scenarios="1" formatColumns="0" formatRows="0" autoFilter="0"/>
  <autoFilter ref="C121:K148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6" t="s">
        <v>116</v>
      </c>
    </row>
    <row r="3" spans="2:46" s="1" customFormat="1" ht="6.95" customHeight="1" hidden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2:46" s="1" customFormat="1" ht="24.95" customHeight="1" hidden="1">
      <c r="B4" s="19"/>
      <c r="D4" s="116" t="s">
        <v>117</v>
      </c>
      <c r="L4" s="19"/>
      <c r="M4" s="117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8" t="s">
        <v>15</v>
      </c>
      <c r="L6" s="19"/>
    </row>
    <row r="7" spans="2:12" s="1" customFormat="1" ht="16.5" customHeight="1" hidden="1">
      <c r="B7" s="19"/>
      <c r="E7" s="307" t="str">
        <f>'Rekapitulace stavby'!K6</f>
        <v>LABSKÁ STEZKA (Cyklotrasa č. 2) v úseku STANOVICE - ŽIREČ</v>
      </c>
      <c r="F7" s="308"/>
      <c r="G7" s="308"/>
      <c r="H7" s="308"/>
      <c r="L7" s="19"/>
    </row>
    <row r="8" spans="1:31" s="2" customFormat="1" ht="12" customHeight="1" hidden="1">
      <c r="A8" s="33"/>
      <c r="B8" s="38"/>
      <c r="C8" s="33"/>
      <c r="D8" s="118" t="s">
        <v>118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310" t="s">
        <v>1354</v>
      </c>
      <c r="F9" s="309"/>
      <c r="G9" s="309"/>
      <c r="H9" s="30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8" t="s">
        <v>17</v>
      </c>
      <c r="E11" s="33"/>
      <c r="F11" s="109" t="s">
        <v>1</v>
      </c>
      <c r="G11" s="33"/>
      <c r="H11" s="33"/>
      <c r="I11" s="118" t="s">
        <v>18</v>
      </c>
      <c r="J11" s="109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8" t="s">
        <v>19</v>
      </c>
      <c r="E12" s="33"/>
      <c r="F12" s="109" t="s">
        <v>20</v>
      </c>
      <c r="G12" s="33"/>
      <c r="H12" s="33"/>
      <c r="I12" s="118" t="s">
        <v>21</v>
      </c>
      <c r="J12" s="119" t="str">
        <f>'Rekapitulace stavby'!AN8</f>
        <v>3. 12. 2021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8" t="s">
        <v>23</v>
      </c>
      <c r="E14" s="33"/>
      <c r="F14" s="33"/>
      <c r="G14" s="33"/>
      <c r="H14" s="33"/>
      <c r="I14" s="118" t="s">
        <v>24</v>
      </c>
      <c r="J14" s="109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09" t="str">
        <f>IF('Rekapitulace stavby'!E11="","",'Rekapitulace stavby'!E11)</f>
        <v xml:space="preserve"> </v>
      </c>
      <c r="F15" s="33"/>
      <c r="G15" s="33"/>
      <c r="H15" s="33"/>
      <c r="I15" s="118" t="s">
        <v>25</v>
      </c>
      <c r="J15" s="109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8" t="s">
        <v>26</v>
      </c>
      <c r="E17" s="33"/>
      <c r="F17" s="33"/>
      <c r="G17" s="33"/>
      <c r="H17" s="33"/>
      <c r="I17" s="118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311" t="str">
        <f>'Rekapitulace stavby'!E14</f>
        <v>Vyplň údaj</v>
      </c>
      <c r="F18" s="312"/>
      <c r="G18" s="312"/>
      <c r="H18" s="312"/>
      <c r="I18" s="118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8" t="s">
        <v>28</v>
      </c>
      <c r="E20" s="33"/>
      <c r="F20" s="33"/>
      <c r="G20" s="33"/>
      <c r="H20" s="33"/>
      <c r="I20" s="118" t="s">
        <v>24</v>
      </c>
      <c r="J20" s="109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09" t="str">
        <f>IF('Rekapitulace stavby'!E17="","",'Rekapitulace stavby'!E17)</f>
        <v xml:space="preserve"> </v>
      </c>
      <c r="F21" s="33"/>
      <c r="G21" s="33"/>
      <c r="H21" s="33"/>
      <c r="I21" s="118" t="s">
        <v>25</v>
      </c>
      <c r="J21" s="109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8" t="s">
        <v>30</v>
      </c>
      <c r="E23" s="33"/>
      <c r="F23" s="33"/>
      <c r="G23" s="33"/>
      <c r="H23" s="33"/>
      <c r="I23" s="118" t="s">
        <v>24</v>
      </c>
      <c r="J23" s="109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18" t="s">
        <v>25</v>
      </c>
      <c r="J24" s="109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8" t="s">
        <v>31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20"/>
      <c r="B27" s="121"/>
      <c r="C27" s="120"/>
      <c r="D27" s="120"/>
      <c r="E27" s="313" t="s">
        <v>1</v>
      </c>
      <c r="F27" s="313"/>
      <c r="G27" s="313"/>
      <c r="H27" s="313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23"/>
      <c r="E29" s="123"/>
      <c r="F29" s="123"/>
      <c r="G29" s="123"/>
      <c r="H29" s="123"/>
      <c r="I29" s="123"/>
      <c r="J29" s="123"/>
      <c r="K29" s="12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24" t="s">
        <v>32</v>
      </c>
      <c r="E30" s="33"/>
      <c r="F30" s="33"/>
      <c r="G30" s="33"/>
      <c r="H30" s="33"/>
      <c r="I30" s="33"/>
      <c r="J30" s="125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6" t="s">
        <v>34</v>
      </c>
      <c r="G32" s="33"/>
      <c r="H32" s="33"/>
      <c r="I32" s="126" t="s">
        <v>33</v>
      </c>
      <c r="J32" s="126" t="s">
        <v>35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7" t="s">
        <v>36</v>
      </c>
      <c r="E33" s="118" t="s">
        <v>37</v>
      </c>
      <c r="F33" s="128">
        <f>ROUND((SUM(BE120:BE128)),2)</f>
        <v>0</v>
      </c>
      <c r="G33" s="33"/>
      <c r="H33" s="33"/>
      <c r="I33" s="129">
        <v>0.21</v>
      </c>
      <c r="J33" s="128">
        <f>ROUND(((SUM(BE120:BE128))*I33),2)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8" t="s">
        <v>38</v>
      </c>
      <c r="F34" s="128">
        <f>ROUND((SUM(BF120:BF128)),2)</f>
        <v>0</v>
      </c>
      <c r="G34" s="33"/>
      <c r="H34" s="33"/>
      <c r="I34" s="129">
        <v>0.15</v>
      </c>
      <c r="J34" s="128">
        <f>ROUND(((SUM(BF120:BF128))*I34),2)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8" t="s">
        <v>39</v>
      </c>
      <c r="F35" s="128">
        <f>ROUND((SUM(BG120:BG128)),2)</f>
        <v>0</v>
      </c>
      <c r="G35" s="33"/>
      <c r="H35" s="33"/>
      <c r="I35" s="129">
        <v>0.21</v>
      </c>
      <c r="J35" s="12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8" t="s">
        <v>40</v>
      </c>
      <c r="F36" s="128">
        <f>ROUND((SUM(BH120:BH128)),2)</f>
        <v>0</v>
      </c>
      <c r="G36" s="33"/>
      <c r="H36" s="33"/>
      <c r="I36" s="129">
        <v>0.15</v>
      </c>
      <c r="J36" s="12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41</v>
      </c>
      <c r="F37" s="128">
        <f>ROUND((SUM(BI120:BI128)),2)</f>
        <v>0</v>
      </c>
      <c r="G37" s="33"/>
      <c r="H37" s="33"/>
      <c r="I37" s="129">
        <v>0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30"/>
      <c r="D39" s="131" t="s">
        <v>42</v>
      </c>
      <c r="E39" s="132"/>
      <c r="F39" s="132"/>
      <c r="G39" s="133" t="s">
        <v>43</v>
      </c>
      <c r="H39" s="134" t="s">
        <v>44</v>
      </c>
      <c r="I39" s="132"/>
      <c r="J39" s="135">
        <f>SUM(J30:J37)</f>
        <v>0</v>
      </c>
      <c r="K39" s="136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0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3"/>
      <c r="B61" s="38"/>
      <c r="C61" s="33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3"/>
      <c r="B65" s="38"/>
      <c r="C65" s="33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3"/>
      <c r="B76" s="38"/>
      <c r="C76" s="33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1.25" hidden="1"/>
    <row r="79" ht="11.25" hidden="1"/>
    <row r="80" ht="11.25" hidden="1"/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LABSKÁ STEZKA (Cyklotrasa č. 2) v úseku STANOVICE - ŽIREČ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118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7" t="str">
        <f>E9</f>
        <v>Uznatelné - VRN - VEDLEJŠÍ ROZPOČTOVÉ NÁKLADY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5"/>
      <c r="E89" s="35"/>
      <c r="F89" s="26" t="str">
        <f>F12</f>
        <v xml:space="preserve"> </v>
      </c>
      <c r="G89" s="35"/>
      <c r="H89" s="35"/>
      <c r="I89" s="28" t="s">
        <v>21</v>
      </c>
      <c r="J89" s="65" t="str">
        <f>IF(J12="","",J12)</f>
        <v>3. 12. 2021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30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8" t="s">
        <v>124</v>
      </c>
      <c r="D94" s="149"/>
      <c r="E94" s="149"/>
      <c r="F94" s="149"/>
      <c r="G94" s="149"/>
      <c r="H94" s="149"/>
      <c r="I94" s="149"/>
      <c r="J94" s="150" t="s">
        <v>125</v>
      </c>
      <c r="K94" s="149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1" t="s">
        <v>126</v>
      </c>
      <c r="D96" s="35"/>
      <c r="E96" s="35"/>
      <c r="F96" s="35"/>
      <c r="G96" s="35"/>
      <c r="H96" s="35"/>
      <c r="I96" s="35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127</v>
      </c>
    </row>
    <row r="97" spans="2:12" s="9" customFormat="1" ht="24.95" customHeight="1">
      <c r="B97" s="152"/>
      <c r="C97" s="153"/>
      <c r="D97" s="154" t="s">
        <v>575</v>
      </c>
      <c r="E97" s="155"/>
      <c r="F97" s="155"/>
      <c r="G97" s="155"/>
      <c r="H97" s="155"/>
      <c r="I97" s="155"/>
      <c r="J97" s="156">
        <f>J121</f>
        <v>0</v>
      </c>
      <c r="K97" s="153"/>
      <c r="L97" s="157"/>
    </row>
    <row r="98" spans="2:12" s="10" customFormat="1" ht="19.9" customHeight="1">
      <c r="B98" s="158"/>
      <c r="C98" s="103"/>
      <c r="D98" s="159" t="s">
        <v>576</v>
      </c>
      <c r="E98" s="160"/>
      <c r="F98" s="160"/>
      <c r="G98" s="160"/>
      <c r="H98" s="160"/>
      <c r="I98" s="160"/>
      <c r="J98" s="161">
        <f>J122</f>
        <v>0</v>
      </c>
      <c r="K98" s="103"/>
      <c r="L98" s="162"/>
    </row>
    <row r="99" spans="2:12" s="10" customFormat="1" ht="19.9" customHeight="1">
      <c r="B99" s="158"/>
      <c r="C99" s="103"/>
      <c r="D99" s="159" t="s">
        <v>577</v>
      </c>
      <c r="E99" s="160"/>
      <c r="F99" s="160"/>
      <c r="G99" s="160"/>
      <c r="H99" s="160"/>
      <c r="I99" s="160"/>
      <c r="J99" s="161">
        <f>J124</f>
        <v>0</v>
      </c>
      <c r="K99" s="103"/>
      <c r="L99" s="162"/>
    </row>
    <row r="100" spans="2:12" s="10" customFormat="1" ht="19.9" customHeight="1">
      <c r="B100" s="158"/>
      <c r="C100" s="103"/>
      <c r="D100" s="159" t="s">
        <v>1355</v>
      </c>
      <c r="E100" s="160"/>
      <c r="F100" s="160"/>
      <c r="G100" s="160"/>
      <c r="H100" s="160"/>
      <c r="I100" s="160"/>
      <c r="J100" s="161">
        <f>J126</f>
        <v>0</v>
      </c>
      <c r="K100" s="103"/>
      <c r="L100" s="162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134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15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314" t="str">
        <f>E7</f>
        <v>LABSKÁ STEZKA (Cyklotrasa č. 2) v úseku STANOVICE - ŽIREČ</v>
      </c>
      <c r="F110" s="315"/>
      <c r="G110" s="315"/>
      <c r="H110" s="31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118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67" t="str">
        <f>E9</f>
        <v>Uznatelné - VRN - VEDLEJŠÍ ROZPOČTOVÉ NÁKLADY</v>
      </c>
      <c r="F112" s="316"/>
      <c r="G112" s="316"/>
      <c r="H112" s="316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19</v>
      </c>
      <c r="D114" s="35"/>
      <c r="E114" s="35"/>
      <c r="F114" s="26" t="str">
        <f>F12</f>
        <v xml:space="preserve"> </v>
      </c>
      <c r="G114" s="35"/>
      <c r="H114" s="35"/>
      <c r="I114" s="28" t="s">
        <v>21</v>
      </c>
      <c r="J114" s="65" t="str">
        <f>IF(J12="","",J12)</f>
        <v>3. 12. 2021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23</v>
      </c>
      <c r="D116" s="35"/>
      <c r="E116" s="35"/>
      <c r="F116" s="26" t="str">
        <f>E15</f>
        <v xml:space="preserve"> </v>
      </c>
      <c r="G116" s="35"/>
      <c r="H116" s="35"/>
      <c r="I116" s="28" t="s">
        <v>28</v>
      </c>
      <c r="J116" s="31" t="str">
        <f>E21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26</v>
      </c>
      <c r="D117" s="35"/>
      <c r="E117" s="35"/>
      <c r="F117" s="26" t="str">
        <f>IF(E18="","",E18)</f>
        <v>Vyplň údaj</v>
      </c>
      <c r="G117" s="35"/>
      <c r="H117" s="35"/>
      <c r="I117" s="28" t="s">
        <v>30</v>
      </c>
      <c r="J117" s="31" t="str">
        <f>E24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63"/>
      <c r="B119" s="164"/>
      <c r="C119" s="165" t="s">
        <v>135</v>
      </c>
      <c r="D119" s="166" t="s">
        <v>57</v>
      </c>
      <c r="E119" s="166" t="s">
        <v>53</v>
      </c>
      <c r="F119" s="166" t="s">
        <v>54</v>
      </c>
      <c r="G119" s="166" t="s">
        <v>136</v>
      </c>
      <c r="H119" s="166" t="s">
        <v>137</v>
      </c>
      <c r="I119" s="166" t="s">
        <v>138</v>
      </c>
      <c r="J119" s="167" t="s">
        <v>125</v>
      </c>
      <c r="K119" s="168" t="s">
        <v>139</v>
      </c>
      <c r="L119" s="169"/>
      <c r="M119" s="74" t="s">
        <v>1</v>
      </c>
      <c r="N119" s="75" t="s">
        <v>36</v>
      </c>
      <c r="O119" s="75" t="s">
        <v>140</v>
      </c>
      <c r="P119" s="75" t="s">
        <v>141</v>
      </c>
      <c r="Q119" s="75" t="s">
        <v>142</v>
      </c>
      <c r="R119" s="75" t="s">
        <v>143</v>
      </c>
      <c r="S119" s="75" t="s">
        <v>144</v>
      </c>
      <c r="T119" s="76" t="s">
        <v>145</v>
      </c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</row>
    <row r="120" spans="1:63" s="2" customFormat="1" ht="22.9" customHeight="1">
      <c r="A120" s="33"/>
      <c r="B120" s="34"/>
      <c r="C120" s="81" t="s">
        <v>146</v>
      </c>
      <c r="D120" s="35"/>
      <c r="E120" s="35"/>
      <c r="F120" s="35"/>
      <c r="G120" s="35"/>
      <c r="H120" s="35"/>
      <c r="I120" s="35"/>
      <c r="J120" s="170">
        <f>BK120</f>
        <v>0</v>
      </c>
      <c r="K120" s="35"/>
      <c r="L120" s="38"/>
      <c r="M120" s="77"/>
      <c r="N120" s="171"/>
      <c r="O120" s="78"/>
      <c r="P120" s="172">
        <f>P121</f>
        <v>0</v>
      </c>
      <c r="Q120" s="78"/>
      <c r="R120" s="172">
        <f>R121</f>
        <v>0</v>
      </c>
      <c r="S120" s="78"/>
      <c r="T120" s="173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71</v>
      </c>
      <c r="AU120" s="16" t="s">
        <v>127</v>
      </c>
      <c r="BK120" s="174">
        <f>BK121</f>
        <v>0</v>
      </c>
    </row>
    <row r="121" spans="2:63" s="12" customFormat="1" ht="25.9" customHeight="1">
      <c r="B121" s="175"/>
      <c r="C121" s="176"/>
      <c r="D121" s="177" t="s">
        <v>71</v>
      </c>
      <c r="E121" s="178" t="s">
        <v>580</v>
      </c>
      <c r="F121" s="178" t="s">
        <v>581</v>
      </c>
      <c r="G121" s="176"/>
      <c r="H121" s="176"/>
      <c r="I121" s="179"/>
      <c r="J121" s="180">
        <f>BK121</f>
        <v>0</v>
      </c>
      <c r="K121" s="176"/>
      <c r="L121" s="181"/>
      <c r="M121" s="182"/>
      <c r="N121" s="183"/>
      <c r="O121" s="183"/>
      <c r="P121" s="184">
        <f>P122+P124+P126</f>
        <v>0</v>
      </c>
      <c r="Q121" s="183"/>
      <c r="R121" s="184">
        <f>R122+R124+R126</f>
        <v>0</v>
      </c>
      <c r="S121" s="183"/>
      <c r="T121" s="185">
        <f>T122+T124+T126</f>
        <v>0</v>
      </c>
      <c r="AR121" s="186" t="s">
        <v>171</v>
      </c>
      <c r="AT121" s="187" t="s">
        <v>71</v>
      </c>
      <c r="AU121" s="187" t="s">
        <v>72</v>
      </c>
      <c r="AY121" s="186" t="s">
        <v>149</v>
      </c>
      <c r="BK121" s="188">
        <f>BK122+BK124+BK126</f>
        <v>0</v>
      </c>
    </row>
    <row r="122" spans="2:63" s="12" customFormat="1" ht="22.9" customHeight="1">
      <c r="B122" s="175"/>
      <c r="C122" s="176"/>
      <c r="D122" s="177" t="s">
        <v>71</v>
      </c>
      <c r="E122" s="189" t="s">
        <v>582</v>
      </c>
      <c r="F122" s="189" t="s">
        <v>583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f>P123</f>
        <v>0</v>
      </c>
      <c r="Q122" s="183"/>
      <c r="R122" s="184">
        <f>R123</f>
        <v>0</v>
      </c>
      <c r="S122" s="183"/>
      <c r="T122" s="185">
        <f>T123</f>
        <v>0</v>
      </c>
      <c r="AR122" s="186" t="s">
        <v>171</v>
      </c>
      <c r="AT122" s="187" t="s">
        <v>71</v>
      </c>
      <c r="AU122" s="187" t="s">
        <v>79</v>
      </c>
      <c r="AY122" s="186" t="s">
        <v>149</v>
      </c>
      <c r="BK122" s="188">
        <f>BK123</f>
        <v>0</v>
      </c>
    </row>
    <row r="123" spans="1:65" s="2" customFormat="1" ht="24.2" customHeight="1">
      <c r="A123" s="33"/>
      <c r="B123" s="34"/>
      <c r="C123" s="191" t="s">
        <v>79</v>
      </c>
      <c r="D123" s="191" t="s">
        <v>151</v>
      </c>
      <c r="E123" s="192" t="s">
        <v>1356</v>
      </c>
      <c r="F123" s="193" t="s">
        <v>1357</v>
      </c>
      <c r="G123" s="194" t="s">
        <v>586</v>
      </c>
      <c r="H123" s="195">
        <v>1</v>
      </c>
      <c r="I123" s="196"/>
      <c r="J123" s="197">
        <f>ROUND(I123*H123,2)</f>
        <v>0</v>
      </c>
      <c r="K123" s="198"/>
      <c r="L123" s="38"/>
      <c r="M123" s="199" t="s">
        <v>1</v>
      </c>
      <c r="N123" s="200" t="s">
        <v>37</v>
      </c>
      <c r="O123" s="70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03" t="s">
        <v>587</v>
      </c>
      <c r="AT123" s="203" t="s">
        <v>151</v>
      </c>
      <c r="AU123" s="203" t="s">
        <v>81</v>
      </c>
      <c r="AY123" s="16" t="s">
        <v>149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6" t="s">
        <v>79</v>
      </c>
      <c r="BK123" s="204">
        <f>ROUND(I123*H123,2)</f>
        <v>0</v>
      </c>
      <c r="BL123" s="16" t="s">
        <v>587</v>
      </c>
      <c r="BM123" s="203" t="s">
        <v>1358</v>
      </c>
    </row>
    <row r="124" spans="2:63" s="12" customFormat="1" ht="22.9" customHeight="1">
      <c r="B124" s="175"/>
      <c r="C124" s="176"/>
      <c r="D124" s="177" t="s">
        <v>71</v>
      </c>
      <c r="E124" s="189" t="s">
        <v>595</v>
      </c>
      <c r="F124" s="189" t="s">
        <v>596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P125</f>
        <v>0</v>
      </c>
      <c r="Q124" s="183"/>
      <c r="R124" s="184">
        <f>R125</f>
        <v>0</v>
      </c>
      <c r="S124" s="183"/>
      <c r="T124" s="185">
        <f>T125</f>
        <v>0</v>
      </c>
      <c r="AR124" s="186" t="s">
        <v>171</v>
      </c>
      <c r="AT124" s="187" t="s">
        <v>71</v>
      </c>
      <c r="AU124" s="187" t="s">
        <v>79</v>
      </c>
      <c r="AY124" s="186" t="s">
        <v>149</v>
      </c>
      <c r="BK124" s="188">
        <f>BK125</f>
        <v>0</v>
      </c>
    </row>
    <row r="125" spans="1:65" s="2" customFormat="1" ht="16.5" customHeight="1">
      <c r="A125" s="33"/>
      <c r="B125" s="34"/>
      <c r="C125" s="191" t="s">
        <v>81</v>
      </c>
      <c r="D125" s="191" t="s">
        <v>151</v>
      </c>
      <c r="E125" s="192" t="s">
        <v>1359</v>
      </c>
      <c r="F125" s="193" t="s">
        <v>596</v>
      </c>
      <c r="G125" s="194" t="s">
        <v>586</v>
      </c>
      <c r="H125" s="195">
        <v>1</v>
      </c>
      <c r="I125" s="196"/>
      <c r="J125" s="197">
        <f>ROUND(I125*H125,2)</f>
        <v>0</v>
      </c>
      <c r="K125" s="198"/>
      <c r="L125" s="38"/>
      <c r="M125" s="199" t="s">
        <v>1</v>
      </c>
      <c r="N125" s="200" t="s">
        <v>37</v>
      </c>
      <c r="O125" s="70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03" t="s">
        <v>587</v>
      </c>
      <c r="AT125" s="203" t="s">
        <v>151</v>
      </c>
      <c r="AU125" s="203" t="s">
        <v>81</v>
      </c>
      <c r="AY125" s="16" t="s">
        <v>149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6" t="s">
        <v>79</v>
      </c>
      <c r="BK125" s="204">
        <f>ROUND(I125*H125,2)</f>
        <v>0</v>
      </c>
      <c r="BL125" s="16" t="s">
        <v>587</v>
      </c>
      <c r="BM125" s="203" t="s">
        <v>1360</v>
      </c>
    </row>
    <row r="126" spans="2:63" s="12" customFormat="1" ht="22.9" customHeight="1">
      <c r="B126" s="175"/>
      <c r="C126" s="176"/>
      <c r="D126" s="177" t="s">
        <v>71</v>
      </c>
      <c r="E126" s="189" t="s">
        <v>1361</v>
      </c>
      <c r="F126" s="189" t="s">
        <v>1362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SUM(P127:P128)</f>
        <v>0</v>
      </c>
      <c r="Q126" s="183"/>
      <c r="R126" s="184">
        <f>SUM(R127:R128)</f>
        <v>0</v>
      </c>
      <c r="S126" s="183"/>
      <c r="T126" s="185">
        <f>SUM(T127:T128)</f>
        <v>0</v>
      </c>
      <c r="AR126" s="186" t="s">
        <v>171</v>
      </c>
      <c r="AT126" s="187" t="s">
        <v>71</v>
      </c>
      <c r="AU126" s="187" t="s">
        <v>79</v>
      </c>
      <c r="AY126" s="186" t="s">
        <v>149</v>
      </c>
      <c r="BK126" s="188">
        <f>SUM(BK127:BK128)</f>
        <v>0</v>
      </c>
    </row>
    <row r="127" spans="1:65" s="2" customFormat="1" ht="16.5" customHeight="1">
      <c r="A127" s="33"/>
      <c r="B127" s="34"/>
      <c r="C127" s="191" t="s">
        <v>162</v>
      </c>
      <c r="D127" s="191" t="s">
        <v>151</v>
      </c>
      <c r="E127" s="192" t="s">
        <v>1363</v>
      </c>
      <c r="F127" s="193" t="s">
        <v>1364</v>
      </c>
      <c r="G127" s="194" t="s">
        <v>586</v>
      </c>
      <c r="H127" s="195">
        <v>1</v>
      </c>
      <c r="I127" s="196"/>
      <c r="J127" s="197">
        <f>ROUND(I127*H127,2)</f>
        <v>0</v>
      </c>
      <c r="K127" s="198"/>
      <c r="L127" s="38"/>
      <c r="M127" s="199" t="s">
        <v>1</v>
      </c>
      <c r="N127" s="200" t="s">
        <v>37</v>
      </c>
      <c r="O127" s="70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03" t="s">
        <v>587</v>
      </c>
      <c r="AT127" s="203" t="s">
        <v>151</v>
      </c>
      <c r="AU127" s="203" t="s">
        <v>81</v>
      </c>
      <c r="AY127" s="16" t="s">
        <v>149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6" t="s">
        <v>79</v>
      </c>
      <c r="BK127" s="204">
        <f>ROUND(I127*H127,2)</f>
        <v>0</v>
      </c>
      <c r="BL127" s="16" t="s">
        <v>587</v>
      </c>
      <c r="BM127" s="203" t="s">
        <v>1365</v>
      </c>
    </row>
    <row r="128" spans="1:65" s="2" customFormat="1" ht="24.2" customHeight="1">
      <c r="A128" s="33"/>
      <c r="B128" s="34"/>
      <c r="C128" s="191" t="s">
        <v>155</v>
      </c>
      <c r="D128" s="191" t="s">
        <v>151</v>
      </c>
      <c r="E128" s="192" t="s">
        <v>1366</v>
      </c>
      <c r="F128" s="193" t="s">
        <v>1367</v>
      </c>
      <c r="G128" s="194" t="s">
        <v>786</v>
      </c>
      <c r="H128" s="195">
        <v>20</v>
      </c>
      <c r="I128" s="196"/>
      <c r="J128" s="197">
        <f>ROUND(I128*H128,2)</f>
        <v>0</v>
      </c>
      <c r="K128" s="198"/>
      <c r="L128" s="38"/>
      <c r="M128" s="228" t="s">
        <v>1</v>
      </c>
      <c r="N128" s="229" t="s">
        <v>37</v>
      </c>
      <c r="O128" s="230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03" t="s">
        <v>587</v>
      </c>
      <c r="AT128" s="203" t="s">
        <v>151</v>
      </c>
      <c r="AU128" s="203" t="s">
        <v>81</v>
      </c>
      <c r="AY128" s="16" t="s">
        <v>149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6" t="s">
        <v>79</v>
      </c>
      <c r="BK128" s="204">
        <f>ROUND(I128*H128,2)</f>
        <v>0</v>
      </c>
      <c r="BL128" s="16" t="s">
        <v>587</v>
      </c>
      <c r="BM128" s="203" t="s">
        <v>1368</v>
      </c>
    </row>
    <row r="129" spans="1:31" s="2" customFormat="1" ht="6.95" customHeight="1">
      <c r="A129" s="33"/>
      <c r="B129" s="53"/>
      <c r="C129" s="54"/>
      <c r="D129" s="54"/>
      <c r="E129" s="54"/>
      <c r="F129" s="54"/>
      <c r="G129" s="54"/>
      <c r="H129" s="54"/>
      <c r="I129" s="54"/>
      <c r="J129" s="54"/>
      <c r="K129" s="54"/>
      <c r="L129" s="38"/>
      <c r="M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</sheetData>
  <sheetProtection algorithmName="SHA-512" hashValue="OBYn70w/G0cG1Hrzp4QdaW5U77AYzOmilNVdMfb1jOEENnenuVkhM4svvD2pCSuQxTVxrpHQRB1jgPs2KHqe/w==" saltValue="X64O9IQkCb/XprhrCsW+Gc49KVBDhpUgcNGzHKT0FAFGpWKXdNQo+BbzUe14v5heHzBT4ULTr486GvP6l4Wf6g==" spinCount="100000" sheet="1" objects="1" scenarios="1" formatColumns="0" formatRows="0" autoFilter="0"/>
  <autoFilter ref="C119:K12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4"/>
      <c r="C3" s="115"/>
      <c r="D3" s="115"/>
      <c r="E3" s="115"/>
      <c r="F3" s="115"/>
      <c r="G3" s="115"/>
      <c r="H3" s="19"/>
    </row>
    <row r="4" spans="2:8" s="1" customFormat="1" ht="24.95" customHeight="1">
      <c r="B4" s="19"/>
      <c r="C4" s="116" t="s">
        <v>1369</v>
      </c>
      <c r="H4" s="19"/>
    </row>
    <row r="5" spans="2:8" s="1" customFormat="1" ht="12" customHeight="1">
      <c r="B5" s="19"/>
      <c r="C5" s="248" t="s">
        <v>13</v>
      </c>
      <c r="D5" s="313" t="s">
        <v>14</v>
      </c>
      <c r="E5" s="289"/>
      <c r="F5" s="289"/>
      <c r="H5" s="19"/>
    </row>
    <row r="6" spans="2:8" s="1" customFormat="1" ht="36.95" customHeight="1">
      <c r="B6" s="19"/>
      <c r="C6" s="249" t="s">
        <v>15</v>
      </c>
      <c r="D6" s="317" t="s">
        <v>16</v>
      </c>
      <c r="E6" s="289"/>
      <c r="F6" s="289"/>
      <c r="H6" s="19"/>
    </row>
    <row r="7" spans="2:8" s="1" customFormat="1" ht="16.5" customHeight="1">
      <c r="B7" s="19"/>
      <c r="C7" s="118" t="s">
        <v>21</v>
      </c>
      <c r="D7" s="119" t="str">
        <f>'Rekapitulace stavby'!AN8</f>
        <v>3. 12. 2021</v>
      </c>
      <c r="H7" s="19"/>
    </row>
    <row r="8" spans="1:8" s="2" customFormat="1" ht="10.9" customHeight="1">
      <c r="A8" s="33"/>
      <c r="B8" s="38"/>
      <c r="C8" s="33"/>
      <c r="D8" s="33"/>
      <c r="E8" s="33"/>
      <c r="F8" s="33"/>
      <c r="G8" s="33"/>
      <c r="H8" s="38"/>
    </row>
    <row r="9" spans="1:8" s="11" customFormat="1" ht="29.25" customHeight="1">
      <c r="A9" s="163"/>
      <c r="B9" s="250"/>
      <c r="C9" s="251" t="s">
        <v>53</v>
      </c>
      <c r="D9" s="252" t="s">
        <v>54</v>
      </c>
      <c r="E9" s="252" t="s">
        <v>136</v>
      </c>
      <c r="F9" s="253" t="s">
        <v>1370</v>
      </c>
      <c r="G9" s="163"/>
      <c r="H9" s="250"/>
    </row>
    <row r="10" spans="1:8" s="2" customFormat="1" ht="26.45" customHeight="1">
      <c r="A10" s="33"/>
      <c r="B10" s="38"/>
      <c r="C10" s="254" t="s">
        <v>1371</v>
      </c>
      <c r="D10" s="254" t="s">
        <v>98</v>
      </c>
      <c r="E10" s="33"/>
      <c r="F10" s="33"/>
      <c r="G10" s="33"/>
      <c r="H10" s="38"/>
    </row>
    <row r="11" spans="1:8" s="2" customFormat="1" ht="16.9" customHeight="1">
      <c r="A11" s="33"/>
      <c r="B11" s="38"/>
      <c r="C11" s="255" t="s">
        <v>912</v>
      </c>
      <c r="D11" s="256" t="s">
        <v>912</v>
      </c>
      <c r="E11" s="257" t="s">
        <v>1</v>
      </c>
      <c r="F11" s="258">
        <v>199</v>
      </c>
      <c r="G11" s="33"/>
      <c r="H11" s="38"/>
    </row>
    <row r="12" spans="1:8" s="2" customFormat="1" ht="16.9" customHeight="1">
      <c r="A12" s="33"/>
      <c r="B12" s="38"/>
      <c r="C12" s="259" t="s">
        <v>1</v>
      </c>
      <c r="D12" s="259" t="s">
        <v>911</v>
      </c>
      <c r="E12" s="16" t="s">
        <v>1</v>
      </c>
      <c r="F12" s="260">
        <v>0</v>
      </c>
      <c r="G12" s="33"/>
      <c r="H12" s="38"/>
    </row>
    <row r="13" spans="1:8" s="2" customFormat="1" ht="16.9" customHeight="1">
      <c r="A13" s="33"/>
      <c r="B13" s="38"/>
      <c r="C13" s="259" t="s">
        <v>912</v>
      </c>
      <c r="D13" s="259" t="s">
        <v>913</v>
      </c>
      <c r="E13" s="16" t="s">
        <v>1</v>
      </c>
      <c r="F13" s="260">
        <v>199</v>
      </c>
      <c r="G13" s="33"/>
      <c r="H13" s="38"/>
    </row>
    <row r="14" spans="1:8" s="2" customFormat="1" ht="16.9" customHeight="1">
      <c r="A14" s="33"/>
      <c r="B14" s="38"/>
      <c r="C14" s="261" t="s">
        <v>1372</v>
      </c>
      <c r="D14" s="33"/>
      <c r="E14" s="33"/>
      <c r="F14" s="33"/>
      <c r="G14" s="33"/>
      <c r="H14" s="38"/>
    </row>
    <row r="15" spans="1:8" s="2" customFormat="1" ht="16.9" customHeight="1">
      <c r="A15" s="33"/>
      <c r="B15" s="38"/>
      <c r="C15" s="259" t="s">
        <v>907</v>
      </c>
      <c r="D15" s="259" t="s">
        <v>908</v>
      </c>
      <c r="E15" s="16" t="s">
        <v>909</v>
      </c>
      <c r="F15" s="260">
        <v>123.5</v>
      </c>
      <c r="G15" s="33"/>
      <c r="H15" s="38"/>
    </row>
    <row r="16" spans="1:8" s="2" customFormat="1" ht="16.9" customHeight="1">
      <c r="A16" s="33"/>
      <c r="B16" s="38"/>
      <c r="C16" s="255" t="s">
        <v>939</v>
      </c>
      <c r="D16" s="256" t="s">
        <v>939</v>
      </c>
      <c r="E16" s="257" t="s">
        <v>1</v>
      </c>
      <c r="F16" s="258">
        <v>1</v>
      </c>
      <c r="G16" s="33"/>
      <c r="H16" s="38"/>
    </row>
    <row r="17" spans="1:8" s="2" customFormat="1" ht="22.5">
      <c r="A17" s="33"/>
      <c r="B17" s="38"/>
      <c r="C17" s="259" t="s">
        <v>1</v>
      </c>
      <c r="D17" s="259" t="s">
        <v>938</v>
      </c>
      <c r="E17" s="16" t="s">
        <v>1</v>
      </c>
      <c r="F17" s="260">
        <v>0</v>
      </c>
      <c r="G17" s="33"/>
      <c r="H17" s="38"/>
    </row>
    <row r="18" spans="1:8" s="2" customFormat="1" ht="16.9" customHeight="1">
      <c r="A18" s="33"/>
      <c r="B18" s="38"/>
      <c r="C18" s="259" t="s">
        <v>1</v>
      </c>
      <c r="D18" s="259" t="s">
        <v>543</v>
      </c>
      <c r="E18" s="16" t="s">
        <v>1</v>
      </c>
      <c r="F18" s="260">
        <v>0</v>
      </c>
      <c r="G18" s="33"/>
      <c r="H18" s="38"/>
    </row>
    <row r="19" spans="1:8" s="2" customFormat="1" ht="16.9" customHeight="1">
      <c r="A19" s="33"/>
      <c r="B19" s="38"/>
      <c r="C19" s="259" t="s">
        <v>1</v>
      </c>
      <c r="D19" s="259" t="s">
        <v>544</v>
      </c>
      <c r="E19" s="16" t="s">
        <v>1</v>
      </c>
      <c r="F19" s="260">
        <v>0</v>
      </c>
      <c r="G19" s="33"/>
      <c r="H19" s="38"/>
    </row>
    <row r="20" spans="1:8" s="2" customFormat="1" ht="16.9" customHeight="1">
      <c r="A20" s="33"/>
      <c r="B20" s="38"/>
      <c r="C20" s="259" t="s">
        <v>939</v>
      </c>
      <c r="D20" s="259" t="s">
        <v>79</v>
      </c>
      <c r="E20" s="16" t="s">
        <v>1</v>
      </c>
      <c r="F20" s="260">
        <v>1</v>
      </c>
      <c r="G20" s="33"/>
      <c r="H20" s="38"/>
    </row>
    <row r="21" spans="1:8" s="2" customFormat="1" ht="16.9" customHeight="1">
      <c r="A21" s="33"/>
      <c r="B21" s="38"/>
      <c r="C21" s="255" t="s">
        <v>946</v>
      </c>
      <c r="D21" s="256" t="s">
        <v>946</v>
      </c>
      <c r="E21" s="257" t="s">
        <v>1</v>
      </c>
      <c r="F21" s="258">
        <v>1</v>
      </c>
      <c r="G21" s="33"/>
      <c r="H21" s="38"/>
    </row>
    <row r="22" spans="1:8" s="2" customFormat="1" ht="16.9" customHeight="1">
      <c r="A22" s="33"/>
      <c r="B22" s="38"/>
      <c r="C22" s="259" t="s">
        <v>1</v>
      </c>
      <c r="D22" s="259" t="s">
        <v>943</v>
      </c>
      <c r="E22" s="16" t="s">
        <v>1</v>
      </c>
      <c r="F22" s="260">
        <v>0</v>
      </c>
      <c r="G22" s="33"/>
      <c r="H22" s="38"/>
    </row>
    <row r="23" spans="1:8" s="2" customFormat="1" ht="22.5">
      <c r="A23" s="33"/>
      <c r="B23" s="38"/>
      <c r="C23" s="259" t="s">
        <v>1</v>
      </c>
      <c r="D23" s="259" t="s">
        <v>944</v>
      </c>
      <c r="E23" s="16" t="s">
        <v>1</v>
      </c>
      <c r="F23" s="260">
        <v>0</v>
      </c>
      <c r="G23" s="33"/>
      <c r="H23" s="38"/>
    </row>
    <row r="24" spans="1:8" s="2" customFormat="1" ht="22.5">
      <c r="A24" s="33"/>
      <c r="B24" s="38"/>
      <c r="C24" s="259" t="s">
        <v>1</v>
      </c>
      <c r="D24" s="259" t="s">
        <v>945</v>
      </c>
      <c r="E24" s="16" t="s">
        <v>1</v>
      </c>
      <c r="F24" s="260">
        <v>0</v>
      </c>
      <c r="G24" s="33"/>
      <c r="H24" s="38"/>
    </row>
    <row r="25" spans="1:8" s="2" customFormat="1" ht="16.9" customHeight="1">
      <c r="A25" s="33"/>
      <c r="B25" s="38"/>
      <c r="C25" s="259" t="s">
        <v>946</v>
      </c>
      <c r="D25" s="259" t="s">
        <v>79</v>
      </c>
      <c r="E25" s="16" t="s">
        <v>1</v>
      </c>
      <c r="F25" s="260">
        <v>1</v>
      </c>
      <c r="G25" s="33"/>
      <c r="H25" s="38"/>
    </row>
    <row r="26" spans="1:8" s="2" customFormat="1" ht="16.9" customHeight="1">
      <c r="A26" s="33"/>
      <c r="B26" s="38"/>
      <c r="C26" s="255" t="s">
        <v>952</v>
      </c>
      <c r="D26" s="256" t="s">
        <v>952</v>
      </c>
      <c r="E26" s="257" t="s">
        <v>1</v>
      </c>
      <c r="F26" s="258">
        <v>76.8</v>
      </c>
      <c r="G26" s="33"/>
      <c r="H26" s="38"/>
    </row>
    <row r="27" spans="1:8" s="2" customFormat="1" ht="16.9" customHeight="1">
      <c r="A27" s="33"/>
      <c r="B27" s="38"/>
      <c r="C27" s="259" t="s">
        <v>1</v>
      </c>
      <c r="D27" s="259" t="s">
        <v>951</v>
      </c>
      <c r="E27" s="16" t="s">
        <v>1</v>
      </c>
      <c r="F27" s="260">
        <v>0</v>
      </c>
      <c r="G27" s="33"/>
      <c r="H27" s="38"/>
    </row>
    <row r="28" spans="1:8" s="2" customFormat="1" ht="16.9" customHeight="1">
      <c r="A28" s="33"/>
      <c r="B28" s="38"/>
      <c r="C28" s="259" t="s">
        <v>952</v>
      </c>
      <c r="D28" s="259" t="s">
        <v>953</v>
      </c>
      <c r="E28" s="16" t="s">
        <v>1</v>
      </c>
      <c r="F28" s="260">
        <v>76.8</v>
      </c>
      <c r="G28" s="33"/>
      <c r="H28" s="38"/>
    </row>
    <row r="29" spans="1:8" s="2" customFormat="1" ht="16.9" customHeight="1">
      <c r="A29" s="33"/>
      <c r="B29" s="38"/>
      <c r="C29" s="261" t="s">
        <v>1372</v>
      </c>
      <c r="D29" s="33"/>
      <c r="E29" s="33"/>
      <c r="F29" s="33"/>
      <c r="G29" s="33"/>
      <c r="H29" s="38"/>
    </row>
    <row r="30" spans="1:8" s="2" customFormat="1" ht="16.9" customHeight="1">
      <c r="A30" s="33"/>
      <c r="B30" s="38"/>
      <c r="C30" s="259" t="s">
        <v>947</v>
      </c>
      <c r="D30" s="259" t="s">
        <v>948</v>
      </c>
      <c r="E30" s="16" t="s">
        <v>949</v>
      </c>
      <c r="F30" s="260">
        <v>190.8</v>
      </c>
      <c r="G30" s="33"/>
      <c r="H30" s="38"/>
    </row>
    <row r="31" spans="1:8" s="2" customFormat="1" ht="16.9" customHeight="1">
      <c r="A31" s="33"/>
      <c r="B31" s="38"/>
      <c r="C31" s="255" t="s">
        <v>960</v>
      </c>
      <c r="D31" s="256" t="s">
        <v>960</v>
      </c>
      <c r="E31" s="257" t="s">
        <v>1</v>
      </c>
      <c r="F31" s="258">
        <v>76.8</v>
      </c>
      <c r="G31" s="33"/>
      <c r="H31" s="38"/>
    </row>
    <row r="32" spans="1:8" s="2" customFormat="1" ht="16.9" customHeight="1">
      <c r="A32" s="33"/>
      <c r="B32" s="38"/>
      <c r="C32" s="259" t="s">
        <v>1</v>
      </c>
      <c r="D32" s="259" t="s">
        <v>951</v>
      </c>
      <c r="E32" s="16" t="s">
        <v>1</v>
      </c>
      <c r="F32" s="260">
        <v>0</v>
      </c>
      <c r="G32" s="33"/>
      <c r="H32" s="38"/>
    </row>
    <row r="33" spans="1:8" s="2" customFormat="1" ht="16.9" customHeight="1">
      <c r="A33" s="33"/>
      <c r="B33" s="38"/>
      <c r="C33" s="259" t="s">
        <v>960</v>
      </c>
      <c r="D33" s="259" t="s">
        <v>953</v>
      </c>
      <c r="E33" s="16" t="s">
        <v>1</v>
      </c>
      <c r="F33" s="260">
        <v>76.8</v>
      </c>
      <c r="G33" s="33"/>
      <c r="H33" s="38"/>
    </row>
    <row r="34" spans="1:8" s="2" customFormat="1" ht="16.9" customHeight="1">
      <c r="A34" s="33"/>
      <c r="B34" s="38"/>
      <c r="C34" s="261" t="s">
        <v>1372</v>
      </c>
      <c r="D34" s="33"/>
      <c r="E34" s="33"/>
      <c r="F34" s="33"/>
      <c r="G34" s="33"/>
      <c r="H34" s="38"/>
    </row>
    <row r="35" spans="1:8" s="2" customFormat="1" ht="16.9" customHeight="1">
      <c r="A35" s="33"/>
      <c r="B35" s="38"/>
      <c r="C35" s="259" t="s">
        <v>957</v>
      </c>
      <c r="D35" s="259" t="s">
        <v>958</v>
      </c>
      <c r="E35" s="16" t="s">
        <v>949</v>
      </c>
      <c r="F35" s="260">
        <v>190.8</v>
      </c>
      <c r="G35" s="33"/>
      <c r="H35" s="38"/>
    </row>
    <row r="36" spans="1:8" s="2" customFormat="1" ht="16.9" customHeight="1">
      <c r="A36" s="33"/>
      <c r="B36" s="38"/>
      <c r="C36" s="255" t="s">
        <v>966</v>
      </c>
      <c r="D36" s="256" t="s">
        <v>966</v>
      </c>
      <c r="E36" s="257" t="s">
        <v>1</v>
      </c>
      <c r="F36" s="258">
        <v>1</v>
      </c>
      <c r="G36" s="33"/>
      <c r="H36" s="38"/>
    </row>
    <row r="37" spans="1:8" s="2" customFormat="1" ht="16.9" customHeight="1">
      <c r="A37" s="33"/>
      <c r="B37" s="38"/>
      <c r="C37" s="259" t="s">
        <v>1</v>
      </c>
      <c r="D37" s="259" t="s">
        <v>951</v>
      </c>
      <c r="E37" s="16" t="s">
        <v>1</v>
      </c>
      <c r="F37" s="260">
        <v>0</v>
      </c>
      <c r="G37" s="33"/>
      <c r="H37" s="38"/>
    </row>
    <row r="38" spans="1:8" s="2" customFormat="1" ht="16.9" customHeight="1">
      <c r="A38" s="33"/>
      <c r="B38" s="38"/>
      <c r="C38" s="259" t="s">
        <v>966</v>
      </c>
      <c r="D38" s="259" t="s">
        <v>967</v>
      </c>
      <c r="E38" s="16" t="s">
        <v>1</v>
      </c>
      <c r="F38" s="260">
        <v>1</v>
      </c>
      <c r="G38" s="33"/>
      <c r="H38" s="38"/>
    </row>
    <row r="39" spans="1:8" s="2" customFormat="1" ht="16.9" customHeight="1">
      <c r="A39" s="33"/>
      <c r="B39" s="38"/>
      <c r="C39" s="261" t="s">
        <v>1372</v>
      </c>
      <c r="D39" s="33"/>
      <c r="E39" s="33"/>
      <c r="F39" s="33"/>
      <c r="G39" s="33"/>
      <c r="H39" s="38"/>
    </row>
    <row r="40" spans="1:8" s="2" customFormat="1" ht="16.9" customHeight="1">
      <c r="A40" s="33"/>
      <c r="B40" s="38"/>
      <c r="C40" s="259" t="s">
        <v>963</v>
      </c>
      <c r="D40" s="259" t="s">
        <v>964</v>
      </c>
      <c r="E40" s="16" t="s">
        <v>540</v>
      </c>
      <c r="F40" s="260">
        <v>2</v>
      </c>
      <c r="G40" s="33"/>
      <c r="H40" s="38"/>
    </row>
    <row r="41" spans="1:8" s="2" customFormat="1" ht="16.9" customHeight="1">
      <c r="A41" s="33"/>
      <c r="B41" s="38"/>
      <c r="C41" s="255" t="s">
        <v>975</v>
      </c>
      <c r="D41" s="256" t="s">
        <v>975</v>
      </c>
      <c r="E41" s="257" t="s">
        <v>1</v>
      </c>
      <c r="F41" s="258">
        <v>12.8</v>
      </c>
      <c r="G41" s="33"/>
      <c r="H41" s="38"/>
    </row>
    <row r="42" spans="1:8" s="2" customFormat="1" ht="22.5">
      <c r="A42" s="33"/>
      <c r="B42" s="38"/>
      <c r="C42" s="259" t="s">
        <v>1</v>
      </c>
      <c r="D42" s="259" t="s">
        <v>974</v>
      </c>
      <c r="E42" s="16" t="s">
        <v>1</v>
      </c>
      <c r="F42" s="260">
        <v>0</v>
      </c>
      <c r="G42" s="33"/>
      <c r="H42" s="38"/>
    </row>
    <row r="43" spans="1:8" s="2" customFormat="1" ht="16.9" customHeight="1">
      <c r="A43" s="33"/>
      <c r="B43" s="38"/>
      <c r="C43" s="259" t="s">
        <v>975</v>
      </c>
      <c r="D43" s="259" t="s">
        <v>976</v>
      </c>
      <c r="E43" s="16" t="s">
        <v>1</v>
      </c>
      <c r="F43" s="260">
        <v>12.8</v>
      </c>
      <c r="G43" s="33"/>
      <c r="H43" s="38"/>
    </row>
    <row r="44" spans="1:8" s="2" customFormat="1" ht="16.9" customHeight="1">
      <c r="A44" s="33"/>
      <c r="B44" s="38"/>
      <c r="C44" s="261" t="s">
        <v>1372</v>
      </c>
      <c r="D44" s="33"/>
      <c r="E44" s="33"/>
      <c r="F44" s="33"/>
      <c r="G44" s="33"/>
      <c r="H44" s="38"/>
    </row>
    <row r="45" spans="1:8" s="2" customFormat="1" ht="16.9" customHeight="1">
      <c r="A45" s="33"/>
      <c r="B45" s="38"/>
      <c r="C45" s="259" t="s">
        <v>971</v>
      </c>
      <c r="D45" s="259" t="s">
        <v>972</v>
      </c>
      <c r="E45" s="16" t="s">
        <v>909</v>
      </c>
      <c r="F45" s="260">
        <v>31.8</v>
      </c>
      <c r="G45" s="33"/>
      <c r="H45" s="38"/>
    </row>
    <row r="46" spans="1:8" s="2" customFormat="1" ht="16.9" customHeight="1">
      <c r="A46" s="33"/>
      <c r="B46" s="38"/>
      <c r="C46" s="255" t="s">
        <v>984</v>
      </c>
      <c r="D46" s="256" t="s">
        <v>984</v>
      </c>
      <c r="E46" s="257" t="s">
        <v>1</v>
      </c>
      <c r="F46" s="258">
        <v>59.7</v>
      </c>
      <c r="G46" s="33"/>
      <c r="H46" s="38"/>
    </row>
    <row r="47" spans="1:8" s="2" customFormat="1" ht="16.9" customHeight="1">
      <c r="A47" s="33"/>
      <c r="B47" s="38"/>
      <c r="C47" s="259" t="s">
        <v>1</v>
      </c>
      <c r="D47" s="259" t="s">
        <v>983</v>
      </c>
      <c r="E47" s="16" t="s">
        <v>1</v>
      </c>
      <c r="F47" s="260">
        <v>0</v>
      </c>
      <c r="G47" s="33"/>
      <c r="H47" s="38"/>
    </row>
    <row r="48" spans="1:8" s="2" customFormat="1" ht="16.9" customHeight="1">
      <c r="A48" s="33"/>
      <c r="B48" s="38"/>
      <c r="C48" s="259" t="s">
        <v>984</v>
      </c>
      <c r="D48" s="259" t="s">
        <v>985</v>
      </c>
      <c r="E48" s="16" t="s">
        <v>1</v>
      </c>
      <c r="F48" s="260">
        <v>59.7</v>
      </c>
      <c r="G48" s="33"/>
      <c r="H48" s="38"/>
    </row>
    <row r="49" spans="1:8" s="2" customFormat="1" ht="16.9" customHeight="1">
      <c r="A49" s="33"/>
      <c r="B49" s="38"/>
      <c r="C49" s="261" t="s">
        <v>1372</v>
      </c>
      <c r="D49" s="33"/>
      <c r="E49" s="33"/>
      <c r="F49" s="33"/>
      <c r="G49" s="33"/>
      <c r="H49" s="38"/>
    </row>
    <row r="50" spans="1:8" s="2" customFormat="1" ht="16.9" customHeight="1">
      <c r="A50" s="33"/>
      <c r="B50" s="38"/>
      <c r="C50" s="259" t="s">
        <v>980</v>
      </c>
      <c r="D50" s="259" t="s">
        <v>981</v>
      </c>
      <c r="E50" s="16" t="s">
        <v>909</v>
      </c>
      <c r="F50" s="260">
        <v>75.46</v>
      </c>
      <c r="G50" s="33"/>
      <c r="H50" s="38"/>
    </row>
    <row r="51" spans="1:8" s="2" customFormat="1" ht="16.9" customHeight="1">
      <c r="A51" s="33"/>
      <c r="B51" s="38"/>
      <c r="C51" s="255" t="s">
        <v>994</v>
      </c>
      <c r="D51" s="256" t="s">
        <v>994</v>
      </c>
      <c r="E51" s="257" t="s">
        <v>1</v>
      </c>
      <c r="F51" s="258">
        <v>52.2</v>
      </c>
      <c r="G51" s="33"/>
      <c r="H51" s="38"/>
    </row>
    <row r="52" spans="1:8" s="2" customFormat="1" ht="16.9" customHeight="1">
      <c r="A52" s="33"/>
      <c r="B52" s="38"/>
      <c r="C52" s="259" t="s">
        <v>1</v>
      </c>
      <c r="D52" s="259" t="s">
        <v>993</v>
      </c>
      <c r="E52" s="16" t="s">
        <v>1</v>
      </c>
      <c r="F52" s="260">
        <v>0</v>
      </c>
      <c r="G52" s="33"/>
      <c r="H52" s="38"/>
    </row>
    <row r="53" spans="1:8" s="2" customFormat="1" ht="16.9" customHeight="1">
      <c r="A53" s="33"/>
      <c r="B53" s="38"/>
      <c r="C53" s="259" t="s">
        <v>994</v>
      </c>
      <c r="D53" s="259" t="s">
        <v>995</v>
      </c>
      <c r="E53" s="16" t="s">
        <v>1</v>
      </c>
      <c r="F53" s="260">
        <v>52.2</v>
      </c>
      <c r="G53" s="33"/>
      <c r="H53" s="38"/>
    </row>
    <row r="54" spans="1:8" s="2" customFormat="1" ht="16.9" customHeight="1">
      <c r="A54" s="33"/>
      <c r="B54" s="38"/>
      <c r="C54" s="261" t="s">
        <v>1372</v>
      </c>
      <c r="D54" s="33"/>
      <c r="E54" s="33"/>
      <c r="F54" s="33"/>
      <c r="G54" s="33"/>
      <c r="H54" s="38"/>
    </row>
    <row r="55" spans="1:8" s="2" customFormat="1" ht="16.9" customHeight="1">
      <c r="A55" s="33"/>
      <c r="B55" s="38"/>
      <c r="C55" s="259" t="s">
        <v>990</v>
      </c>
      <c r="D55" s="259" t="s">
        <v>991</v>
      </c>
      <c r="E55" s="16" t="s">
        <v>909</v>
      </c>
      <c r="F55" s="260">
        <v>167.2</v>
      </c>
      <c r="G55" s="33"/>
      <c r="H55" s="38"/>
    </row>
    <row r="56" spans="1:8" s="2" customFormat="1" ht="16.9" customHeight="1">
      <c r="A56" s="33"/>
      <c r="B56" s="38"/>
      <c r="C56" s="255" t="s">
        <v>1003</v>
      </c>
      <c r="D56" s="256" t="s">
        <v>1003</v>
      </c>
      <c r="E56" s="257" t="s">
        <v>1</v>
      </c>
      <c r="F56" s="258">
        <v>31.8</v>
      </c>
      <c r="G56" s="33"/>
      <c r="H56" s="38"/>
    </row>
    <row r="57" spans="1:8" s="2" customFormat="1" ht="16.9" customHeight="1">
      <c r="A57" s="33"/>
      <c r="B57" s="38"/>
      <c r="C57" s="259" t="s">
        <v>1</v>
      </c>
      <c r="D57" s="259" t="s">
        <v>1002</v>
      </c>
      <c r="E57" s="16" t="s">
        <v>1</v>
      </c>
      <c r="F57" s="260">
        <v>0</v>
      </c>
      <c r="G57" s="33"/>
      <c r="H57" s="38"/>
    </row>
    <row r="58" spans="1:8" s="2" customFormat="1" ht="16.9" customHeight="1">
      <c r="A58" s="33"/>
      <c r="B58" s="38"/>
      <c r="C58" s="259" t="s">
        <v>1003</v>
      </c>
      <c r="D58" s="259" t="s">
        <v>1004</v>
      </c>
      <c r="E58" s="16" t="s">
        <v>1</v>
      </c>
      <c r="F58" s="260">
        <v>31.8</v>
      </c>
      <c r="G58" s="33"/>
      <c r="H58" s="38"/>
    </row>
    <row r="59" spans="1:8" s="2" customFormat="1" ht="16.9" customHeight="1">
      <c r="A59" s="33"/>
      <c r="B59" s="38"/>
      <c r="C59" s="261" t="s">
        <v>1372</v>
      </c>
      <c r="D59" s="33"/>
      <c r="E59" s="33"/>
      <c r="F59" s="33"/>
      <c r="G59" s="33"/>
      <c r="H59" s="38"/>
    </row>
    <row r="60" spans="1:8" s="2" customFormat="1" ht="16.9" customHeight="1">
      <c r="A60" s="33"/>
      <c r="B60" s="38"/>
      <c r="C60" s="259" t="s">
        <v>999</v>
      </c>
      <c r="D60" s="259" t="s">
        <v>1000</v>
      </c>
      <c r="E60" s="16" t="s">
        <v>909</v>
      </c>
      <c r="F60" s="260">
        <v>199</v>
      </c>
      <c r="G60" s="33"/>
      <c r="H60" s="38"/>
    </row>
    <row r="61" spans="1:8" s="2" customFormat="1" ht="16.9" customHeight="1">
      <c r="A61" s="33"/>
      <c r="B61" s="38"/>
      <c r="C61" s="255" t="s">
        <v>922</v>
      </c>
      <c r="D61" s="256" t="s">
        <v>922</v>
      </c>
      <c r="E61" s="257" t="s">
        <v>1</v>
      </c>
      <c r="F61" s="258">
        <v>1</v>
      </c>
      <c r="G61" s="33"/>
      <c r="H61" s="38"/>
    </row>
    <row r="62" spans="1:8" s="2" customFormat="1" ht="16.9" customHeight="1">
      <c r="A62" s="33"/>
      <c r="B62" s="38"/>
      <c r="C62" s="259" t="s">
        <v>1</v>
      </c>
      <c r="D62" s="259" t="s">
        <v>920</v>
      </c>
      <c r="E62" s="16" t="s">
        <v>1</v>
      </c>
      <c r="F62" s="260">
        <v>0</v>
      </c>
      <c r="G62" s="33"/>
      <c r="H62" s="38"/>
    </row>
    <row r="63" spans="1:8" s="2" customFormat="1" ht="22.5">
      <c r="A63" s="33"/>
      <c r="B63" s="38"/>
      <c r="C63" s="259" t="s">
        <v>1</v>
      </c>
      <c r="D63" s="259" t="s">
        <v>921</v>
      </c>
      <c r="E63" s="16" t="s">
        <v>1</v>
      </c>
      <c r="F63" s="260">
        <v>0</v>
      </c>
      <c r="G63" s="33"/>
      <c r="H63" s="38"/>
    </row>
    <row r="64" spans="1:8" s="2" customFormat="1" ht="16.9" customHeight="1">
      <c r="A64" s="33"/>
      <c r="B64" s="38"/>
      <c r="C64" s="259" t="s">
        <v>922</v>
      </c>
      <c r="D64" s="259" t="s">
        <v>79</v>
      </c>
      <c r="E64" s="16" t="s">
        <v>1</v>
      </c>
      <c r="F64" s="260">
        <v>1</v>
      </c>
      <c r="G64" s="33"/>
      <c r="H64" s="38"/>
    </row>
    <row r="65" spans="1:8" s="2" customFormat="1" ht="16.9" customHeight="1">
      <c r="A65" s="33"/>
      <c r="B65" s="38"/>
      <c r="C65" s="255" t="s">
        <v>1012</v>
      </c>
      <c r="D65" s="256" t="s">
        <v>1012</v>
      </c>
      <c r="E65" s="257" t="s">
        <v>1</v>
      </c>
      <c r="F65" s="258">
        <v>44.103</v>
      </c>
      <c r="G65" s="33"/>
      <c r="H65" s="38"/>
    </row>
    <row r="66" spans="1:8" s="2" customFormat="1" ht="22.5">
      <c r="A66" s="33"/>
      <c r="B66" s="38"/>
      <c r="C66" s="259" t="s">
        <v>1</v>
      </c>
      <c r="D66" s="259" t="s">
        <v>1011</v>
      </c>
      <c r="E66" s="16" t="s">
        <v>1</v>
      </c>
      <c r="F66" s="260">
        <v>0</v>
      </c>
      <c r="G66" s="33"/>
      <c r="H66" s="38"/>
    </row>
    <row r="67" spans="1:8" s="2" customFormat="1" ht="16.9" customHeight="1">
      <c r="A67" s="33"/>
      <c r="B67" s="38"/>
      <c r="C67" s="259" t="s">
        <v>1012</v>
      </c>
      <c r="D67" s="259" t="s">
        <v>1013</v>
      </c>
      <c r="E67" s="16" t="s">
        <v>1</v>
      </c>
      <c r="F67" s="260">
        <v>44.103</v>
      </c>
      <c r="G67" s="33"/>
      <c r="H67" s="38"/>
    </row>
    <row r="68" spans="1:8" s="2" customFormat="1" ht="16.9" customHeight="1">
      <c r="A68" s="33"/>
      <c r="B68" s="38"/>
      <c r="C68" s="261" t="s">
        <v>1372</v>
      </c>
      <c r="D68" s="33"/>
      <c r="E68" s="33"/>
      <c r="F68" s="33"/>
      <c r="G68" s="33"/>
      <c r="H68" s="38"/>
    </row>
    <row r="69" spans="1:8" s="2" customFormat="1" ht="16.9" customHeight="1">
      <c r="A69" s="33"/>
      <c r="B69" s="38"/>
      <c r="C69" s="259" t="s">
        <v>1008</v>
      </c>
      <c r="D69" s="259" t="s">
        <v>1009</v>
      </c>
      <c r="E69" s="16" t="s">
        <v>909</v>
      </c>
      <c r="F69" s="260">
        <v>62.403</v>
      </c>
      <c r="G69" s="33"/>
      <c r="H69" s="38"/>
    </row>
    <row r="70" spans="1:8" s="2" customFormat="1" ht="16.9" customHeight="1">
      <c r="A70" s="33"/>
      <c r="B70" s="38"/>
      <c r="C70" s="255" t="s">
        <v>1020</v>
      </c>
      <c r="D70" s="256" t="s">
        <v>1020</v>
      </c>
      <c r="E70" s="257" t="s">
        <v>1</v>
      </c>
      <c r="F70" s="258">
        <v>27.3</v>
      </c>
      <c r="G70" s="33"/>
      <c r="H70" s="38"/>
    </row>
    <row r="71" spans="1:8" s="2" customFormat="1" ht="16.9" customHeight="1">
      <c r="A71" s="33"/>
      <c r="B71" s="38"/>
      <c r="C71" s="259" t="s">
        <v>1020</v>
      </c>
      <c r="D71" s="259" t="s">
        <v>1021</v>
      </c>
      <c r="E71" s="16" t="s">
        <v>1</v>
      </c>
      <c r="F71" s="260">
        <v>27.3</v>
      </c>
      <c r="G71" s="33"/>
      <c r="H71" s="38"/>
    </row>
    <row r="72" spans="1:8" s="2" customFormat="1" ht="16.9" customHeight="1">
      <c r="A72" s="33"/>
      <c r="B72" s="38"/>
      <c r="C72" s="261" t="s">
        <v>1372</v>
      </c>
      <c r="D72" s="33"/>
      <c r="E72" s="33"/>
      <c r="F72" s="33"/>
      <c r="G72" s="33"/>
      <c r="H72" s="38"/>
    </row>
    <row r="73" spans="1:8" s="2" customFormat="1" ht="16.9" customHeight="1">
      <c r="A73" s="33"/>
      <c r="B73" s="38"/>
      <c r="C73" s="259" t="s">
        <v>1017</v>
      </c>
      <c r="D73" s="259" t="s">
        <v>1018</v>
      </c>
      <c r="E73" s="16" t="s">
        <v>909</v>
      </c>
      <c r="F73" s="260">
        <v>59.7</v>
      </c>
      <c r="G73" s="33"/>
      <c r="H73" s="38"/>
    </row>
    <row r="74" spans="1:8" s="2" customFormat="1" ht="16.9" customHeight="1">
      <c r="A74" s="33"/>
      <c r="B74" s="38"/>
      <c r="C74" s="255" t="s">
        <v>1028</v>
      </c>
      <c r="D74" s="256" t="s">
        <v>1028</v>
      </c>
      <c r="E74" s="257" t="s">
        <v>1</v>
      </c>
      <c r="F74" s="258">
        <v>23.5</v>
      </c>
      <c r="G74" s="33"/>
      <c r="H74" s="38"/>
    </row>
    <row r="75" spans="1:8" s="2" customFormat="1" ht="16.9" customHeight="1">
      <c r="A75" s="33"/>
      <c r="B75" s="38"/>
      <c r="C75" s="259" t="s">
        <v>1028</v>
      </c>
      <c r="D75" s="259" t="s">
        <v>1029</v>
      </c>
      <c r="E75" s="16" t="s">
        <v>1</v>
      </c>
      <c r="F75" s="260">
        <v>23.5</v>
      </c>
      <c r="G75" s="33"/>
      <c r="H75" s="38"/>
    </row>
    <row r="76" spans="1:8" s="2" customFormat="1" ht="16.9" customHeight="1">
      <c r="A76" s="33"/>
      <c r="B76" s="38"/>
      <c r="C76" s="261" t="s">
        <v>1372</v>
      </c>
      <c r="D76" s="33"/>
      <c r="E76" s="33"/>
      <c r="F76" s="33"/>
      <c r="G76" s="33"/>
      <c r="H76" s="38"/>
    </row>
    <row r="77" spans="1:8" s="2" customFormat="1" ht="16.9" customHeight="1">
      <c r="A77" s="33"/>
      <c r="B77" s="38"/>
      <c r="C77" s="259" t="s">
        <v>1025</v>
      </c>
      <c r="D77" s="259" t="s">
        <v>1026</v>
      </c>
      <c r="E77" s="16" t="s">
        <v>949</v>
      </c>
      <c r="F77" s="260">
        <v>174.68</v>
      </c>
      <c r="G77" s="33"/>
      <c r="H77" s="38"/>
    </row>
    <row r="78" spans="1:8" s="2" customFormat="1" ht="16.9" customHeight="1">
      <c r="A78" s="33"/>
      <c r="B78" s="38"/>
      <c r="C78" s="255" t="s">
        <v>1042</v>
      </c>
      <c r="D78" s="256" t="s">
        <v>1042</v>
      </c>
      <c r="E78" s="257" t="s">
        <v>1</v>
      </c>
      <c r="F78" s="258">
        <v>9.6</v>
      </c>
      <c r="G78" s="33"/>
      <c r="H78" s="38"/>
    </row>
    <row r="79" spans="1:8" s="2" customFormat="1" ht="16.9" customHeight="1">
      <c r="A79" s="33"/>
      <c r="B79" s="38"/>
      <c r="C79" s="259" t="s">
        <v>1042</v>
      </c>
      <c r="D79" s="259" t="s">
        <v>1043</v>
      </c>
      <c r="E79" s="16" t="s">
        <v>1</v>
      </c>
      <c r="F79" s="260">
        <v>9.6</v>
      </c>
      <c r="G79" s="33"/>
      <c r="H79" s="38"/>
    </row>
    <row r="80" spans="1:8" s="2" customFormat="1" ht="16.9" customHeight="1">
      <c r="A80" s="33"/>
      <c r="B80" s="38"/>
      <c r="C80" s="261" t="s">
        <v>1372</v>
      </c>
      <c r="D80" s="33"/>
      <c r="E80" s="33"/>
      <c r="F80" s="33"/>
      <c r="G80" s="33"/>
      <c r="H80" s="38"/>
    </row>
    <row r="81" spans="1:8" s="2" customFormat="1" ht="16.9" customHeight="1">
      <c r="A81" s="33"/>
      <c r="B81" s="38"/>
      <c r="C81" s="259" t="s">
        <v>1039</v>
      </c>
      <c r="D81" s="259" t="s">
        <v>1040</v>
      </c>
      <c r="E81" s="16" t="s">
        <v>949</v>
      </c>
      <c r="F81" s="260">
        <v>27.84</v>
      </c>
      <c r="G81" s="33"/>
      <c r="H81" s="38"/>
    </row>
    <row r="82" spans="1:8" s="2" customFormat="1" ht="16.9" customHeight="1">
      <c r="A82" s="33"/>
      <c r="B82" s="38"/>
      <c r="C82" s="255" t="s">
        <v>1050</v>
      </c>
      <c r="D82" s="256" t="s">
        <v>1050</v>
      </c>
      <c r="E82" s="257" t="s">
        <v>1</v>
      </c>
      <c r="F82" s="258">
        <v>37</v>
      </c>
      <c r="G82" s="33"/>
      <c r="H82" s="38"/>
    </row>
    <row r="83" spans="1:8" s="2" customFormat="1" ht="16.9" customHeight="1">
      <c r="A83" s="33"/>
      <c r="B83" s="38"/>
      <c r="C83" s="259" t="s">
        <v>1050</v>
      </c>
      <c r="D83" s="259" t="s">
        <v>1051</v>
      </c>
      <c r="E83" s="16" t="s">
        <v>1</v>
      </c>
      <c r="F83" s="260">
        <v>37</v>
      </c>
      <c r="G83" s="33"/>
      <c r="H83" s="38"/>
    </row>
    <row r="84" spans="1:8" s="2" customFormat="1" ht="16.9" customHeight="1">
      <c r="A84" s="33"/>
      <c r="B84" s="38"/>
      <c r="C84" s="261" t="s">
        <v>1372</v>
      </c>
      <c r="D84" s="33"/>
      <c r="E84" s="33"/>
      <c r="F84" s="33"/>
      <c r="G84" s="33"/>
      <c r="H84" s="38"/>
    </row>
    <row r="85" spans="1:8" s="2" customFormat="1" ht="16.9" customHeight="1">
      <c r="A85" s="33"/>
      <c r="B85" s="38"/>
      <c r="C85" s="259" t="s">
        <v>1047</v>
      </c>
      <c r="D85" s="259" t="s">
        <v>1048</v>
      </c>
      <c r="E85" s="16" t="s">
        <v>949</v>
      </c>
      <c r="F85" s="260">
        <v>51</v>
      </c>
      <c r="G85" s="33"/>
      <c r="H85" s="38"/>
    </row>
    <row r="86" spans="1:8" s="2" customFormat="1" ht="16.9" customHeight="1">
      <c r="A86" s="33"/>
      <c r="B86" s="38"/>
      <c r="C86" s="255" t="s">
        <v>1058</v>
      </c>
      <c r="D86" s="256" t="s">
        <v>1058</v>
      </c>
      <c r="E86" s="257" t="s">
        <v>1</v>
      </c>
      <c r="F86" s="258">
        <v>9.6</v>
      </c>
      <c r="G86" s="33"/>
      <c r="H86" s="38"/>
    </row>
    <row r="87" spans="1:8" s="2" customFormat="1" ht="16.9" customHeight="1">
      <c r="A87" s="33"/>
      <c r="B87" s="38"/>
      <c r="C87" s="259" t="s">
        <v>1058</v>
      </c>
      <c r="D87" s="259" t="s">
        <v>1043</v>
      </c>
      <c r="E87" s="16" t="s">
        <v>1</v>
      </c>
      <c r="F87" s="260">
        <v>9.6</v>
      </c>
      <c r="G87" s="33"/>
      <c r="H87" s="38"/>
    </row>
    <row r="88" spans="1:8" s="2" customFormat="1" ht="16.9" customHeight="1">
      <c r="A88" s="33"/>
      <c r="B88" s="38"/>
      <c r="C88" s="261" t="s">
        <v>1372</v>
      </c>
      <c r="D88" s="33"/>
      <c r="E88" s="33"/>
      <c r="F88" s="33"/>
      <c r="G88" s="33"/>
      <c r="H88" s="38"/>
    </row>
    <row r="89" spans="1:8" s="2" customFormat="1" ht="16.9" customHeight="1">
      <c r="A89" s="33"/>
      <c r="B89" s="38"/>
      <c r="C89" s="259" t="s">
        <v>1055</v>
      </c>
      <c r="D89" s="259" t="s">
        <v>1056</v>
      </c>
      <c r="E89" s="16" t="s">
        <v>949</v>
      </c>
      <c r="F89" s="260">
        <v>78.84</v>
      </c>
      <c r="G89" s="33"/>
      <c r="H89" s="38"/>
    </row>
    <row r="90" spans="1:8" s="2" customFormat="1" ht="16.9" customHeight="1">
      <c r="A90" s="33"/>
      <c r="B90" s="38"/>
      <c r="C90" s="255" t="s">
        <v>1064</v>
      </c>
      <c r="D90" s="256" t="s">
        <v>1064</v>
      </c>
      <c r="E90" s="257" t="s">
        <v>1</v>
      </c>
      <c r="F90" s="258">
        <v>9.6</v>
      </c>
      <c r="G90" s="33"/>
      <c r="H90" s="38"/>
    </row>
    <row r="91" spans="1:8" s="2" customFormat="1" ht="16.9" customHeight="1">
      <c r="A91" s="33"/>
      <c r="B91" s="38"/>
      <c r="C91" s="259" t="s">
        <v>1064</v>
      </c>
      <c r="D91" s="259" t="s">
        <v>1043</v>
      </c>
      <c r="E91" s="16" t="s">
        <v>1</v>
      </c>
      <c r="F91" s="260">
        <v>9.6</v>
      </c>
      <c r="G91" s="33"/>
      <c r="H91" s="38"/>
    </row>
    <row r="92" spans="1:8" s="2" customFormat="1" ht="16.9" customHeight="1">
      <c r="A92" s="33"/>
      <c r="B92" s="38"/>
      <c r="C92" s="261" t="s">
        <v>1372</v>
      </c>
      <c r="D92" s="33"/>
      <c r="E92" s="33"/>
      <c r="F92" s="33"/>
      <c r="G92" s="33"/>
      <c r="H92" s="38"/>
    </row>
    <row r="93" spans="1:8" s="2" customFormat="1" ht="16.9" customHeight="1">
      <c r="A93" s="33"/>
      <c r="B93" s="38"/>
      <c r="C93" s="259" t="s">
        <v>1061</v>
      </c>
      <c r="D93" s="259" t="s">
        <v>1062</v>
      </c>
      <c r="E93" s="16" t="s">
        <v>949</v>
      </c>
      <c r="F93" s="260">
        <v>78.84</v>
      </c>
      <c r="G93" s="33"/>
      <c r="H93" s="38"/>
    </row>
    <row r="94" spans="1:8" s="2" customFormat="1" ht="16.9" customHeight="1">
      <c r="A94" s="33"/>
      <c r="B94" s="38"/>
      <c r="C94" s="255" t="s">
        <v>1140</v>
      </c>
      <c r="D94" s="256" t="s">
        <v>1140</v>
      </c>
      <c r="E94" s="257" t="s">
        <v>1</v>
      </c>
      <c r="F94" s="258">
        <v>5.284</v>
      </c>
      <c r="G94" s="33"/>
      <c r="H94" s="38"/>
    </row>
    <row r="95" spans="1:8" s="2" customFormat="1" ht="16.9" customHeight="1">
      <c r="A95" s="33"/>
      <c r="B95" s="38"/>
      <c r="C95" s="259" t="s">
        <v>1</v>
      </c>
      <c r="D95" s="259" t="s">
        <v>1139</v>
      </c>
      <c r="E95" s="16" t="s">
        <v>1</v>
      </c>
      <c r="F95" s="260">
        <v>0</v>
      </c>
      <c r="G95" s="33"/>
      <c r="H95" s="38"/>
    </row>
    <row r="96" spans="1:8" s="2" customFormat="1" ht="16.9" customHeight="1">
      <c r="A96" s="33"/>
      <c r="B96" s="38"/>
      <c r="C96" s="259" t="s">
        <v>1140</v>
      </c>
      <c r="D96" s="259" t="s">
        <v>1141</v>
      </c>
      <c r="E96" s="16" t="s">
        <v>1</v>
      </c>
      <c r="F96" s="260">
        <v>5.284</v>
      </c>
      <c r="G96" s="33"/>
      <c r="H96" s="38"/>
    </row>
    <row r="97" spans="1:8" s="2" customFormat="1" ht="16.9" customHeight="1">
      <c r="A97" s="33"/>
      <c r="B97" s="38"/>
      <c r="C97" s="261" t="s">
        <v>1372</v>
      </c>
      <c r="D97" s="33"/>
      <c r="E97" s="33"/>
      <c r="F97" s="33"/>
      <c r="G97" s="33"/>
      <c r="H97" s="38"/>
    </row>
    <row r="98" spans="1:8" s="2" customFormat="1" ht="16.9" customHeight="1">
      <c r="A98" s="33"/>
      <c r="B98" s="38"/>
      <c r="C98" s="259" t="s">
        <v>1136</v>
      </c>
      <c r="D98" s="259" t="s">
        <v>1137</v>
      </c>
      <c r="E98" s="16" t="s">
        <v>909</v>
      </c>
      <c r="F98" s="260">
        <v>15.729</v>
      </c>
      <c r="G98" s="33"/>
      <c r="H98" s="38"/>
    </row>
    <row r="99" spans="1:8" s="2" customFormat="1" ht="16.9" customHeight="1">
      <c r="A99" s="33"/>
      <c r="B99" s="38"/>
      <c r="C99" s="255" t="s">
        <v>792</v>
      </c>
      <c r="D99" s="256" t="s">
        <v>792</v>
      </c>
      <c r="E99" s="257" t="s">
        <v>1</v>
      </c>
      <c r="F99" s="258">
        <v>2.905</v>
      </c>
      <c r="G99" s="33"/>
      <c r="H99" s="38"/>
    </row>
    <row r="100" spans="1:8" s="2" customFormat="1" ht="16.9" customHeight="1">
      <c r="A100" s="33"/>
      <c r="B100" s="38"/>
      <c r="C100" s="259" t="s">
        <v>792</v>
      </c>
      <c r="D100" s="259" t="s">
        <v>1150</v>
      </c>
      <c r="E100" s="16" t="s">
        <v>1</v>
      </c>
      <c r="F100" s="260">
        <v>2.905</v>
      </c>
      <c r="G100" s="33"/>
      <c r="H100" s="38"/>
    </row>
    <row r="101" spans="1:8" s="2" customFormat="1" ht="16.9" customHeight="1">
      <c r="A101" s="33"/>
      <c r="B101" s="38"/>
      <c r="C101" s="255" t="s">
        <v>1072</v>
      </c>
      <c r="D101" s="256" t="s">
        <v>1072</v>
      </c>
      <c r="E101" s="257" t="s">
        <v>1</v>
      </c>
      <c r="F101" s="258">
        <v>9.1</v>
      </c>
      <c r="G101" s="33"/>
      <c r="H101" s="38"/>
    </row>
    <row r="102" spans="1:8" s="2" customFormat="1" ht="22.5">
      <c r="A102" s="33"/>
      <c r="B102" s="38"/>
      <c r="C102" s="259" t="s">
        <v>1</v>
      </c>
      <c r="D102" s="259" t="s">
        <v>1071</v>
      </c>
      <c r="E102" s="16" t="s">
        <v>1</v>
      </c>
      <c r="F102" s="260">
        <v>0</v>
      </c>
      <c r="G102" s="33"/>
      <c r="H102" s="38"/>
    </row>
    <row r="103" spans="1:8" s="2" customFormat="1" ht="16.9" customHeight="1">
      <c r="A103" s="33"/>
      <c r="B103" s="38"/>
      <c r="C103" s="259" t="s">
        <v>1072</v>
      </c>
      <c r="D103" s="259" t="s">
        <v>1073</v>
      </c>
      <c r="E103" s="16" t="s">
        <v>1</v>
      </c>
      <c r="F103" s="260">
        <v>9.1</v>
      </c>
      <c r="G103" s="33"/>
      <c r="H103" s="38"/>
    </row>
    <row r="104" spans="1:8" s="2" customFormat="1" ht="16.9" customHeight="1">
      <c r="A104" s="33"/>
      <c r="B104" s="38"/>
      <c r="C104" s="261" t="s">
        <v>1372</v>
      </c>
      <c r="D104" s="33"/>
      <c r="E104" s="33"/>
      <c r="F104" s="33"/>
      <c r="G104" s="33"/>
      <c r="H104" s="38"/>
    </row>
    <row r="105" spans="1:8" s="2" customFormat="1" ht="16.9" customHeight="1">
      <c r="A105" s="33"/>
      <c r="B105" s="38"/>
      <c r="C105" s="259" t="s">
        <v>1068</v>
      </c>
      <c r="D105" s="259" t="s">
        <v>1069</v>
      </c>
      <c r="E105" s="16" t="s">
        <v>187</v>
      </c>
      <c r="F105" s="260">
        <v>16.25</v>
      </c>
      <c r="G105" s="33"/>
      <c r="H105" s="38"/>
    </row>
    <row r="106" spans="1:8" s="2" customFormat="1" ht="16.9" customHeight="1">
      <c r="A106" s="33"/>
      <c r="B106" s="38"/>
      <c r="C106" s="255" t="s">
        <v>928</v>
      </c>
      <c r="D106" s="256" t="s">
        <v>928</v>
      </c>
      <c r="E106" s="257" t="s">
        <v>1</v>
      </c>
      <c r="F106" s="258">
        <v>1</v>
      </c>
      <c r="G106" s="33"/>
      <c r="H106" s="38"/>
    </row>
    <row r="107" spans="1:8" s="2" customFormat="1" ht="22.5">
      <c r="A107" s="33"/>
      <c r="B107" s="38"/>
      <c r="C107" s="259" t="s">
        <v>1</v>
      </c>
      <c r="D107" s="259" t="s">
        <v>926</v>
      </c>
      <c r="E107" s="16" t="s">
        <v>1</v>
      </c>
      <c r="F107" s="260">
        <v>0</v>
      </c>
      <c r="G107" s="33"/>
      <c r="H107" s="38"/>
    </row>
    <row r="108" spans="1:8" s="2" customFormat="1" ht="22.5">
      <c r="A108" s="33"/>
      <c r="B108" s="38"/>
      <c r="C108" s="259" t="s">
        <v>1</v>
      </c>
      <c r="D108" s="259" t="s">
        <v>927</v>
      </c>
      <c r="E108" s="16" t="s">
        <v>1</v>
      </c>
      <c r="F108" s="260">
        <v>0</v>
      </c>
      <c r="G108" s="33"/>
      <c r="H108" s="38"/>
    </row>
    <row r="109" spans="1:8" s="2" customFormat="1" ht="16.9" customHeight="1">
      <c r="A109" s="33"/>
      <c r="B109" s="38"/>
      <c r="C109" s="259" t="s">
        <v>928</v>
      </c>
      <c r="D109" s="259" t="s">
        <v>79</v>
      </c>
      <c r="E109" s="16" t="s">
        <v>1</v>
      </c>
      <c r="F109" s="260">
        <v>1</v>
      </c>
      <c r="G109" s="33"/>
      <c r="H109" s="38"/>
    </row>
    <row r="110" spans="1:8" s="2" customFormat="1" ht="16.9" customHeight="1">
      <c r="A110" s="33"/>
      <c r="B110" s="38"/>
      <c r="C110" s="255" t="s">
        <v>1081</v>
      </c>
      <c r="D110" s="256" t="s">
        <v>1081</v>
      </c>
      <c r="E110" s="257" t="s">
        <v>1</v>
      </c>
      <c r="F110" s="258">
        <v>160</v>
      </c>
      <c r="G110" s="33"/>
      <c r="H110" s="38"/>
    </row>
    <row r="111" spans="1:8" s="2" customFormat="1" ht="16.9" customHeight="1">
      <c r="A111" s="33"/>
      <c r="B111" s="38"/>
      <c r="C111" s="259" t="s">
        <v>1</v>
      </c>
      <c r="D111" s="259" t="s">
        <v>1080</v>
      </c>
      <c r="E111" s="16" t="s">
        <v>1</v>
      </c>
      <c r="F111" s="260">
        <v>0</v>
      </c>
      <c r="G111" s="33"/>
      <c r="H111" s="38"/>
    </row>
    <row r="112" spans="1:8" s="2" customFormat="1" ht="16.9" customHeight="1">
      <c r="A112" s="33"/>
      <c r="B112" s="38"/>
      <c r="C112" s="259" t="s">
        <v>1081</v>
      </c>
      <c r="D112" s="259" t="s">
        <v>1082</v>
      </c>
      <c r="E112" s="16" t="s">
        <v>1</v>
      </c>
      <c r="F112" s="260">
        <v>160</v>
      </c>
      <c r="G112" s="33"/>
      <c r="H112" s="38"/>
    </row>
    <row r="113" spans="1:8" s="2" customFormat="1" ht="16.9" customHeight="1">
      <c r="A113" s="33"/>
      <c r="B113" s="38"/>
      <c r="C113" s="255" t="s">
        <v>1087</v>
      </c>
      <c r="D113" s="256" t="s">
        <v>1087</v>
      </c>
      <c r="E113" s="257" t="s">
        <v>1</v>
      </c>
      <c r="F113" s="258">
        <v>0.6</v>
      </c>
      <c r="G113" s="33"/>
      <c r="H113" s="38"/>
    </row>
    <row r="114" spans="1:8" s="2" customFormat="1" ht="16.9" customHeight="1">
      <c r="A114" s="33"/>
      <c r="B114" s="38"/>
      <c r="C114" s="259" t="s">
        <v>1</v>
      </c>
      <c r="D114" s="259" t="s">
        <v>1086</v>
      </c>
      <c r="E114" s="16" t="s">
        <v>1</v>
      </c>
      <c r="F114" s="260">
        <v>0</v>
      </c>
      <c r="G114" s="33"/>
      <c r="H114" s="38"/>
    </row>
    <row r="115" spans="1:8" s="2" customFormat="1" ht="16.9" customHeight="1">
      <c r="A115" s="33"/>
      <c r="B115" s="38"/>
      <c r="C115" s="259" t="s">
        <v>1087</v>
      </c>
      <c r="D115" s="259" t="s">
        <v>1088</v>
      </c>
      <c r="E115" s="16" t="s">
        <v>1</v>
      </c>
      <c r="F115" s="260">
        <v>0.6</v>
      </c>
      <c r="G115" s="33"/>
      <c r="H115" s="38"/>
    </row>
    <row r="116" spans="1:8" s="2" customFormat="1" ht="16.9" customHeight="1">
      <c r="A116" s="33"/>
      <c r="B116" s="38"/>
      <c r="C116" s="261" t="s">
        <v>1372</v>
      </c>
      <c r="D116" s="33"/>
      <c r="E116" s="33"/>
      <c r="F116" s="33"/>
      <c r="G116" s="33"/>
      <c r="H116" s="38"/>
    </row>
    <row r="117" spans="1:8" s="2" customFormat="1" ht="16.9" customHeight="1">
      <c r="A117" s="33"/>
      <c r="B117" s="38"/>
      <c r="C117" s="259" t="s">
        <v>1083</v>
      </c>
      <c r="D117" s="259" t="s">
        <v>1084</v>
      </c>
      <c r="E117" s="16" t="s">
        <v>187</v>
      </c>
      <c r="F117" s="260">
        <v>1.2</v>
      </c>
      <c r="G117" s="33"/>
      <c r="H117" s="38"/>
    </row>
    <row r="118" spans="1:8" s="2" customFormat="1" ht="16.9" customHeight="1">
      <c r="A118" s="33"/>
      <c r="B118" s="38"/>
      <c r="C118" s="255" t="s">
        <v>1096</v>
      </c>
      <c r="D118" s="256" t="s">
        <v>1096</v>
      </c>
      <c r="E118" s="257" t="s">
        <v>1</v>
      </c>
      <c r="F118" s="258">
        <v>160</v>
      </c>
      <c r="G118" s="33"/>
      <c r="H118" s="38"/>
    </row>
    <row r="119" spans="1:8" s="2" customFormat="1" ht="22.5">
      <c r="A119" s="33"/>
      <c r="B119" s="38"/>
      <c r="C119" s="259" t="s">
        <v>1</v>
      </c>
      <c r="D119" s="259" t="s">
        <v>1095</v>
      </c>
      <c r="E119" s="16" t="s">
        <v>1</v>
      </c>
      <c r="F119" s="260">
        <v>0</v>
      </c>
      <c r="G119" s="33"/>
      <c r="H119" s="38"/>
    </row>
    <row r="120" spans="1:8" s="2" customFormat="1" ht="16.9" customHeight="1">
      <c r="A120" s="33"/>
      <c r="B120" s="38"/>
      <c r="C120" s="259" t="s">
        <v>1096</v>
      </c>
      <c r="D120" s="259" t="s">
        <v>1097</v>
      </c>
      <c r="E120" s="16" t="s">
        <v>1</v>
      </c>
      <c r="F120" s="260">
        <v>160</v>
      </c>
      <c r="G120" s="33"/>
      <c r="H120" s="38"/>
    </row>
    <row r="121" spans="1:8" s="2" customFormat="1" ht="16.9" customHeight="1">
      <c r="A121" s="33"/>
      <c r="B121" s="38"/>
      <c r="C121" s="255" t="s">
        <v>1102</v>
      </c>
      <c r="D121" s="256" t="s">
        <v>1102</v>
      </c>
      <c r="E121" s="257" t="s">
        <v>1</v>
      </c>
      <c r="F121" s="258">
        <v>6.419</v>
      </c>
      <c r="G121" s="33"/>
      <c r="H121" s="38"/>
    </row>
    <row r="122" spans="1:8" s="2" customFormat="1" ht="16.9" customHeight="1">
      <c r="A122" s="33"/>
      <c r="B122" s="38"/>
      <c r="C122" s="259" t="s">
        <v>1</v>
      </c>
      <c r="D122" s="259" t="s">
        <v>1101</v>
      </c>
      <c r="E122" s="16" t="s">
        <v>1</v>
      </c>
      <c r="F122" s="260">
        <v>0</v>
      </c>
      <c r="G122" s="33"/>
      <c r="H122" s="38"/>
    </row>
    <row r="123" spans="1:8" s="2" customFormat="1" ht="16.9" customHeight="1">
      <c r="A123" s="33"/>
      <c r="B123" s="38"/>
      <c r="C123" s="259" t="s">
        <v>1102</v>
      </c>
      <c r="D123" s="259" t="s">
        <v>1103</v>
      </c>
      <c r="E123" s="16" t="s">
        <v>1</v>
      </c>
      <c r="F123" s="260">
        <v>6.419</v>
      </c>
      <c r="G123" s="33"/>
      <c r="H123" s="38"/>
    </row>
    <row r="124" spans="1:8" s="2" customFormat="1" ht="16.9" customHeight="1">
      <c r="A124" s="33"/>
      <c r="B124" s="38"/>
      <c r="C124" s="261" t="s">
        <v>1372</v>
      </c>
      <c r="D124" s="33"/>
      <c r="E124" s="33"/>
      <c r="F124" s="33"/>
      <c r="G124" s="33"/>
      <c r="H124" s="38"/>
    </row>
    <row r="125" spans="1:8" s="2" customFormat="1" ht="16.9" customHeight="1">
      <c r="A125" s="33"/>
      <c r="B125" s="38"/>
      <c r="C125" s="259" t="s">
        <v>1098</v>
      </c>
      <c r="D125" s="259" t="s">
        <v>1099</v>
      </c>
      <c r="E125" s="16" t="s">
        <v>909</v>
      </c>
      <c r="F125" s="260">
        <v>11.831</v>
      </c>
      <c r="G125" s="33"/>
      <c r="H125" s="38"/>
    </row>
    <row r="126" spans="1:8" s="2" customFormat="1" ht="16.9" customHeight="1">
      <c r="A126" s="33"/>
      <c r="B126" s="38"/>
      <c r="C126" s="255" t="s">
        <v>1112</v>
      </c>
      <c r="D126" s="256" t="s">
        <v>1112</v>
      </c>
      <c r="E126" s="257" t="s">
        <v>1</v>
      </c>
      <c r="F126" s="258">
        <v>1.188</v>
      </c>
      <c r="G126" s="33"/>
      <c r="H126" s="38"/>
    </row>
    <row r="127" spans="1:8" s="2" customFormat="1" ht="16.9" customHeight="1">
      <c r="A127" s="33"/>
      <c r="B127" s="38"/>
      <c r="C127" s="259" t="s">
        <v>1</v>
      </c>
      <c r="D127" s="259" t="s">
        <v>1111</v>
      </c>
      <c r="E127" s="16" t="s">
        <v>1</v>
      </c>
      <c r="F127" s="260">
        <v>0</v>
      </c>
      <c r="G127" s="33"/>
      <c r="H127" s="38"/>
    </row>
    <row r="128" spans="1:8" s="2" customFormat="1" ht="16.9" customHeight="1">
      <c r="A128" s="33"/>
      <c r="B128" s="38"/>
      <c r="C128" s="259" t="s">
        <v>1112</v>
      </c>
      <c r="D128" s="259" t="s">
        <v>1113</v>
      </c>
      <c r="E128" s="16" t="s">
        <v>1</v>
      </c>
      <c r="F128" s="260">
        <v>1.188</v>
      </c>
      <c r="G128" s="33"/>
      <c r="H128" s="38"/>
    </row>
    <row r="129" spans="1:8" s="2" customFormat="1" ht="16.9" customHeight="1">
      <c r="A129" s="33"/>
      <c r="B129" s="38"/>
      <c r="C129" s="261" t="s">
        <v>1372</v>
      </c>
      <c r="D129" s="33"/>
      <c r="E129" s="33"/>
      <c r="F129" s="33"/>
      <c r="G129" s="33"/>
      <c r="H129" s="38"/>
    </row>
    <row r="130" spans="1:8" s="2" customFormat="1" ht="16.9" customHeight="1">
      <c r="A130" s="33"/>
      <c r="B130" s="38"/>
      <c r="C130" s="259" t="s">
        <v>1107</v>
      </c>
      <c r="D130" s="259" t="s">
        <v>1108</v>
      </c>
      <c r="E130" s="16" t="s">
        <v>1109</v>
      </c>
      <c r="F130" s="260">
        <v>2.189</v>
      </c>
      <c r="G130" s="33"/>
      <c r="H130" s="38"/>
    </row>
    <row r="131" spans="1:8" s="2" customFormat="1" ht="16.9" customHeight="1">
      <c r="A131" s="33"/>
      <c r="B131" s="38"/>
      <c r="C131" s="255" t="s">
        <v>1121</v>
      </c>
      <c r="D131" s="256" t="s">
        <v>1121</v>
      </c>
      <c r="E131" s="257" t="s">
        <v>1</v>
      </c>
      <c r="F131" s="258">
        <v>33</v>
      </c>
      <c r="G131" s="33"/>
      <c r="H131" s="38"/>
    </row>
    <row r="132" spans="1:8" s="2" customFormat="1" ht="22.5">
      <c r="A132" s="33"/>
      <c r="B132" s="38"/>
      <c r="C132" s="259" t="s">
        <v>1</v>
      </c>
      <c r="D132" s="259" t="s">
        <v>1120</v>
      </c>
      <c r="E132" s="16" t="s">
        <v>1</v>
      </c>
      <c r="F132" s="260">
        <v>0</v>
      </c>
      <c r="G132" s="33"/>
      <c r="H132" s="38"/>
    </row>
    <row r="133" spans="1:8" s="2" customFormat="1" ht="16.9" customHeight="1">
      <c r="A133" s="33"/>
      <c r="B133" s="38"/>
      <c r="C133" s="259" t="s">
        <v>1121</v>
      </c>
      <c r="D133" s="259" t="s">
        <v>1122</v>
      </c>
      <c r="E133" s="16" t="s">
        <v>1</v>
      </c>
      <c r="F133" s="260">
        <v>33</v>
      </c>
      <c r="G133" s="33"/>
      <c r="H133" s="38"/>
    </row>
    <row r="134" spans="1:8" s="2" customFormat="1" ht="16.9" customHeight="1">
      <c r="A134" s="33"/>
      <c r="B134" s="38"/>
      <c r="C134" s="261" t="s">
        <v>1372</v>
      </c>
      <c r="D134" s="33"/>
      <c r="E134" s="33"/>
      <c r="F134" s="33"/>
      <c r="G134" s="33"/>
      <c r="H134" s="38"/>
    </row>
    <row r="135" spans="1:8" s="2" customFormat="1" ht="16.9" customHeight="1">
      <c r="A135" s="33"/>
      <c r="B135" s="38"/>
      <c r="C135" s="259" t="s">
        <v>1117</v>
      </c>
      <c r="D135" s="259" t="s">
        <v>1118</v>
      </c>
      <c r="E135" s="16" t="s">
        <v>949</v>
      </c>
      <c r="F135" s="260">
        <v>54</v>
      </c>
      <c r="G135" s="33"/>
      <c r="H135" s="38"/>
    </row>
    <row r="136" spans="1:8" s="2" customFormat="1" ht="16.9" customHeight="1">
      <c r="A136" s="33"/>
      <c r="B136" s="38"/>
      <c r="C136" s="255" t="s">
        <v>1130</v>
      </c>
      <c r="D136" s="256" t="s">
        <v>1130</v>
      </c>
      <c r="E136" s="257" t="s">
        <v>1</v>
      </c>
      <c r="F136" s="258">
        <v>16.5</v>
      </c>
      <c r="G136" s="33"/>
      <c r="H136" s="38"/>
    </row>
    <row r="137" spans="1:8" s="2" customFormat="1" ht="16.9" customHeight="1">
      <c r="A137" s="33"/>
      <c r="B137" s="38"/>
      <c r="C137" s="259" t="s">
        <v>1</v>
      </c>
      <c r="D137" s="259" t="s">
        <v>1129</v>
      </c>
      <c r="E137" s="16" t="s">
        <v>1</v>
      </c>
      <c r="F137" s="260">
        <v>0</v>
      </c>
      <c r="G137" s="33"/>
      <c r="H137" s="38"/>
    </row>
    <row r="138" spans="1:8" s="2" customFormat="1" ht="16.9" customHeight="1">
      <c r="A138" s="33"/>
      <c r="B138" s="38"/>
      <c r="C138" s="259" t="s">
        <v>1130</v>
      </c>
      <c r="D138" s="259" t="s">
        <v>1131</v>
      </c>
      <c r="E138" s="16" t="s">
        <v>1</v>
      </c>
      <c r="F138" s="260">
        <v>16.5</v>
      </c>
      <c r="G138" s="33"/>
      <c r="H138" s="38"/>
    </row>
    <row r="139" spans="1:8" s="2" customFormat="1" ht="16.9" customHeight="1">
      <c r="A139" s="33"/>
      <c r="B139" s="38"/>
      <c r="C139" s="261" t="s">
        <v>1372</v>
      </c>
      <c r="D139" s="33"/>
      <c r="E139" s="33"/>
      <c r="F139" s="33"/>
      <c r="G139" s="33"/>
      <c r="H139" s="38"/>
    </row>
    <row r="140" spans="1:8" s="2" customFormat="1" ht="16.9" customHeight="1">
      <c r="A140" s="33"/>
      <c r="B140" s="38"/>
      <c r="C140" s="259" t="s">
        <v>1126</v>
      </c>
      <c r="D140" s="259" t="s">
        <v>1127</v>
      </c>
      <c r="E140" s="16" t="s">
        <v>949</v>
      </c>
      <c r="F140" s="260">
        <v>27</v>
      </c>
      <c r="G140" s="33"/>
      <c r="H140" s="38"/>
    </row>
    <row r="141" spans="1:8" s="2" customFormat="1" ht="16.9" customHeight="1">
      <c r="A141" s="33"/>
      <c r="B141" s="38"/>
      <c r="C141" s="255" t="s">
        <v>1156</v>
      </c>
      <c r="D141" s="256" t="s">
        <v>1156</v>
      </c>
      <c r="E141" s="257" t="s">
        <v>1</v>
      </c>
      <c r="F141" s="258">
        <v>1.356</v>
      </c>
      <c r="G141" s="33"/>
      <c r="H141" s="38"/>
    </row>
    <row r="142" spans="1:8" s="2" customFormat="1" ht="16.9" customHeight="1">
      <c r="A142" s="33"/>
      <c r="B142" s="38"/>
      <c r="C142" s="259" t="s">
        <v>1</v>
      </c>
      <c r="D142" s="259" t="s">
        <v>1154</v>
      </c>
      <c r="E142" s="16" t="s">
        <v>1</v>
      </c>
      <c r="F142" s="260">
        <v>0</v>
      </c>
      <c r="G142" s="33"/>
      <c r="H142" s="38"/>
    </row>
    <row r="143" spans="1:8" s="2" customFormat="1" ht="16.9" customHeight="1">
      <c r="A143" s="33"/>
      <c r="B143" s="38"/>
      <c r="C143" s="259" t="s">
        <v>1</v>
      </c>
      <c r="D143" s="259" t="s">
        <v>1155</v>
      </c>
      <c r="E143" s="16" t="s">
        <v>1</v>
      </c>
      <c r="F143" s="260">
        <v>0</v>
      </c>
      <c r="G143" s="33"/>
      <c r="H143" s="38"/>
    </row>
    <row r="144" spans="1:8" s="2" customFormat="1" ht="22.5">
      <c r="A144" s="33"/>
      <c r="B144" s="38"/>
      <c r="C144" s="259" t="s">
        <v>1156</v>
      </c>
      <c r="D144" s="259" t="s">
        <v>1157</v>
      </c>
      <c r="E144" s="16" t="s">
        <v>1</v>
      </c>
      <c r="F144" s="260">
        <v>1.356</v>
      </c>
      <c r="G144" s="33"/>
      <c r="H144" s="38"/>
    </row>
    <row r="145" spans="1:8" s="2" customFormat="1" ht="16.9" customHeight="1">
      <c r="A145" s="33"/>
      <c r="B145" s="38"/>
      <c r="C145" s="255" t="s">
        <v>794</v>
      </c>
      <c r="D145" s="256" t="s">
        <v>794</v>
      </c>
      <c r="E145" s="257" t="s">
        <v>1</v>
      </c>
      <c r="F145" s="258">
        <v>8.126</v>
      </c>
      <c r="G145" s="33"/>
      <c r="H145" s="38"/>
    </row>
    <row r="146" spans="1:8" s="2" customFormat="1" ht="16.9" customHeight="1">
      <c r="A146" s="33"/>
      <c r="B146" s="38"/>
      <c r="C146" s="259" t="s">
        <v>1</v>
      </c>
      <c r="D146" s="259" t="s">
        <v>1154</v>
      </c>
      <c r="E146" s="16" t="s">
        <v>1</v>
      </c>
      <c r="F146" s="260">
        <v>0</v>
      </c>
      <c r="G146" s="33"/>
      <c r="H146" s="38"/>
    </row>
    <row r="147" spans="1:8" s="2" customFormat="1" ht="16.9" customHeight="1">
      <c r="A147" s="33"/>
      <c r="B147" s="38"/>
      <c r="C147" s="259" t="s">
        <v>1</v>
      </c>
      <c r="D147" s="259" t="s">
        <v>1161</v>
      </c>
      <c r="E147" s="16" t="s">
        <v>1</v>
      </c>
      <c r="F147" s="260">
        <v>0</v>
      </c>
      <c r="G147" s="33"/>
      <c r="H147" s="38"/>
    </row>
    <row r="148" spans="1:8" s="2" customFormat="1" ht="22.5">
      <c r="A148" s="33"/>
      <c r="B148" s="38"/>
      <c r="C148" s="259" t="s">
        <v>794</v>
      </c>
      <c r="D148" s="259" t="s">
        <v>1162</v>
      </c>
      <c r="E148" s="16" t="s">
        <v>1</v>
      </c>
      <c r="F148" s="260">
        <v>8.126</v>
      </c>
      <c r="G148" s="33"/>
      <c r="H148" s="38"/>
    </row>
    <row r="149" spans="1:8" s="2" customFormat="1" ht="16.9" customHeight="1">
      <c r="A149" s="33"/>
      <c r="B149" s="38"/>
      <c r="C149" s="255" t="s">
        <v>1168</v>
      </c>
      <c r="D149" s="256" t="s">
        <v>1168</v>
      </c>
      <c r="E149" s="257" t="s">
        <v>1</v>
      </c>
      <c r="F149" s="258">
        <v>1</v>
      </c>
      <c r="G149" s="33"/>
      <c r="H149" s="38"/>
    </row>
    <row r="150" spans="1:8" s="2" customFormat="1" ht="22.5">
      <c r="A150" s="33"/>
      <c r="B150" s="38"/>
      <c r="C150" s="259" t="s">
        <v>1</v>
      </c>
      <c r="D150" s="259" t="s">
        <v>1166</v>
      </c>
      <c r="E150" s="16" t="s">
        <v>1</v>
      </c>
      <c r="F150" s="260">
        <v>0</v>
      </c>
      <c r="G150" s="33"/>
      <c r="H150" s="38"/>
    </row>
    <row r="151" spans="1:8" s="2" customFormat="1" ht="16.9" customHeight="1">
      <c r="A151" s="33"/>
      <c r="B151" s="38"/>
      <c r="C151" s="259" t="s">
        <v>1</v>
      </c>
      <c r="D151" s="259" t="s">
        <v>1167</v>
      </c>
      <c r="E151" s="16" t="s">
        <v>1</v>
      </c>
      <c r="F151" s="260">
        <v>0</v>
      </c>
      <c r="G151" s="33"/>
      <c r="H151" s="38"/>
    </row>
    <row r="152" spans="1:8" s="2" customFormat="1" ht="16.9" customHeight="1">
      <c r="A152" s="33"/>
      <c r="B152" s="38"/>
      <c r="C152" s="259" t="s">
        <v>1168</v>
      </c>
      <c r="D152" s="259" t="s">
        <v>1169</v>
      </c>
      <c r="E152" s="16" t="s">
        <v>1</v>
      </c>
      <c r="F152" s="260">
        <v>1</v>
      </c>
      <c r="G152" s="33"/>
      <c r="H152" s="38"/>
    </row>
    <row r="153" spans="1:8" s="2" customFormat="1" ht="16.9" customHeight="1">
      <c r="A153" s="33"/>
      <c r="B153" s="38"/>
      <c r="C153" s="255" t="s">
        <v>934</v>
      </c>
      <c r="D153" s="256" t="s">
        <v>934</v>
      </c>
      <c r="E153" s="257" t="s">
        <v>1</v>
      </c>
      <c r="F153" s="258">
        <v>1</v>
      </c>
      <c r="G153" s="33"/>
      <c r="H153" s="38"/>
    </row>
    <row r="154" spans="1:8" s="2" customFormat="1" ht="16.9" customHeight="1">
      <c r="A154" s="33"/>
      <c r="B154" s="38"/>
      <c r="C154" s="259" t="s">
        <v>1</v>
      </c>
      <c r="D154" s="259" t="s">
        <v>932</v>
      </c>
      <c r="E154" s="16" t="s">
        <v>1</v>
      </c>
      <c r="F154" s="260">
        <v>0</v>
      </c>
      <c r="G154" s="33"/>
      <c r="H154" s="38"/>
    </row>
    <row r="155" spans="1:8" s="2" customFormat="1" ht="22.5">
      <c r="A155" s="33"/>
      <c r="B155" s="38"/>
      <c r="C155" s="259" t="s">
        <v>1</v>
      </c>
      <c r="D155" s="259" t="s">
        <v>933</v>
      </c>
      <c r="E155" s="16" t="s">
        <v>1</v>
      </c>
      <c r="F155" s="260">
        <v>0</v>
      </c>
      <c r="G155" s="33"/>
      <c r="H155" s="38"/>
    </row>
    <row r="156" spans="1:8" s="2" customFormat="1" ht="16.9" customHeight="1">
      <c r="A156" s="33"/>
      <c r="B156" s="38"/>
      <c r="C156" s="259" t="s">
        <v>934</v>
      </c>
      <c r="D156" s="259" t="s">
        <v>79</v>
      </c>
      <c r="E156" s="16" t="s">
        <v>1</v>
      </c>
      <c r="F156" s="260">
        <v>1</v>
      </c>
      <c r="G156" s="33"/>
      <c r="H156" s="38"/>
    </row>
    <row r="157" spans="1:8" s="2" customFormat="1" ht="16.9" customHeight="1">
      <c r="A157" s="33"/>
      <c r="B157" s="38"/>
      <c r="C157" s="255" t="s">
        <v>1174</v>
      </c>
      <c r="D157" s="256" t="s">
        <v>1174</v>
      </c>
      <c r="E157" s="257" t="s">
        <v>1</v>
      </c>
      <c r="F157" s="258">
        <v>12.875</v>
      </c>
      <c r="G157" s="33"/>
      <c r="H157" s="38"/>
    </row>
    <row r="158" spans="1:8" s="2" customFormat="1" ht="16.9" customHeight="1">
      <c r="A158" s="33"/>
      <c r="B158" s="38"/>
      <c r="C158" s="259" t="s">
        <v>1</v>
      </c>
      <c r="D158" s="259" t="s">
        <v>1173</v>
      </c>
      <c r="E158" s="16" t="s">
        <v>1</v>
      </c>
      <c r="F158" s="260">
        <v>0</v>
      </c>
      <c r="G158" s="33"/>
      <c r="H158" s="38"/>
    </row>
    <row r="159" spans="1:8" s="2" customFormat="1" ht="16.9" customHeight="1">
      <c r="A159" s="33"/>
      <c r="B159" s="38"/>
      <c r="C159" s="259" t="s">
        <v>1174</v>
      </c>
      <c r="D159" s="259" t="s">
        <v>1175</v>
      </c>
      <c r="E159" s="16" t="s">
        <v>1</v>
      </c>
      <c r="F159" s="260">
        <v>12.875</v>
      </c>
      <c r="G159" s="33"/>
      <c r="H159" s="38"/>
    </row>
    <row r="160" spans="1:8" s="2" customFormat="1" ht="16.9" customHeight="1">
      <c r="A160" s="33"/>
      <c r="B160" s="38"/>
      <c r="C160" s="255" t="s">
        <v>1180</v>
      </c>
      <c r="D160" s="256" t="s">
        <v>1180</v>
      </c>
      <c r="E160" s="257" t="s">
        <v>1</v>
      </c>
      <c r="F160" s="258">
        <v>2.903</v>
      </c>
      <c r="G160" s="33"/>
      <c r="H160" s="38"/>
    </row>
    <row r="161" spans="1:8" s="2" customFormat="1" ht="16.9" customHeight="1">
      <c r="A161" s="33"/>
      <c r="B161" s="38"/>
      <c r="C161" s="259" t="s">
        <v>1</v>
      </c>
      <c r="D161" s="259" t="s">
        <v>1179</v>
      </c>
      <c r="E161" s="16" t="s">
        <v>1</v>
      </c>
      <c r="F161" s="260">
        <v>0</v>
      </c>
      <c r="G161" s="33"/>
      <c r="H161" s="38"/>
    </row>
    <row r="162" spans="1:8" s="2" customFormat="1" ht="16.9" customHeight="1">
      <c r="A162" s="33"/>
      <c r="B162" s="38"/>
      <c r="C162" s="259" t="s">
        <v>1180</v>
      </c>
      <c r="D162" s="259" t="s">
        <v>1181</v>
      </c>
      <c r="E162" s="16" t="s">
        <v>1</v>
      </c>
      <c r="F162" s="260">
        <v>2.903</v>
      </c>
      <c r="G162" s="33"/>
      <c r="H162" s="38"/>
    </row>
    <row r="163" spans="1:8" s="2" customFormat="1" ht="16.9" customHeight="1">
      <c r="A163" s="33"/>
      <c r="B163" s="38"/>
      <c r="C163" s="255" t="s">
        <v>1186</v>
      </c>
      <c r="D163" s="256" t="s">
        <v>1186</v>
      </c>
      <c r="E163" s="257" t="s">
        <v>1</v>
      </c>
      <c r="F163" s="258">
        <v>3.1</v>
      </c>
      <c r="G163" s="33"/>
      <c r="H163" s="38"/>
    </row>
    <row r="164" spans="1:8" s="2" customFormat="1" ht="16.9" customHeight="1">
      <c r="A164" s="33"/>
      <c r="B164" s="38"/>
      <c r="C164" s="259" t="s">
        <v>1</v>
      </c>
      <c r="D164" s="259" t="s">
        <v>1185</v>
      </c>
      <c r="E164" s="16" t="s">
        <v>1</v>
      </c>
      <c r="F164" s="260">
        <v>0</v>
      </c>
      <c r="G164" s="33"/>
      <c r="H164" s="38"/>
    </row>
    <row r="165" spans="1:8" s="2" customFormat="1" ht="16.9" customHeight="1">
      <c r="A165" s="33"/>
      <c r="B165" s="38"/>
      <c r="C165" s="259" t="s">
        <v>1186</v>
      </c>
      <c r="D165" s="259" t="s">
        <v>1187</v>
      </c>
      <c r="E165" s="16" t="s">
        <v>1</v>
      </c>
      <c r="F165" s="260">
        <v>3.1</v>
      </c>
      <c r="G165" s="33"/>
      <c r="H165" s="38"/>
    </row>
    <row r="166" spans="1:8" s="2" customFormat="1" ht="16.9" customHeight="1">
      <c r="A166" s="33"/>
      <c r="B166" s="38"/>
      <c r="C166" s="261" t="s">
        <v>1372</v>
      </c>
      <c r="D166" s="33"/>
      <c r="E166" s="33"/>
      <c r="F166" s="33"/>
      <c r="G166" s="33"/>
      <c r="H166" s="38"/>
    </row>
    <row r="167" spans="1:8" s="2" customFormat="1" ht="16.9" customHeight="1">
      <c r="A167" s="33"/>
      <c r="B167" s="38"/>
      <c r="C167" s="259" t="s">
        <v>1182</v>
      </c>
      <c r="D167" s="259" t="s">
        <v>1183</v>
      </c>
      <c r="E167" s="16" t="s">
        <v>909</v>
      </c>
      <c r="F167" s="260">
        <v>7.825</v>
      </c>
      <c r="G167" s="33"/>
      <c r="H167" s="38"/>
    </row>
    <row r="168" spans="1:8" s="2" customFormat="1" ht="16.9" customHeight="1">
      <c r="A168" s="33"/>
      <c r="B168" s="38"/>
      <c r="C168" s="255" t="s">
        <v>1196</v>
      </c>
      <c r="D168" s="256" t="s">
        <v>1196</v>
      </c>
      <c r="E168" s="257" t="s">
        <v>1</v>
      </c>
      <c r="F168" s="258">
        <v>6.125</v>
      </c>
      <c r="G168" s="33"/>
      <c r="H168" s="38"/>
    </row>
    <row r="169" spans="1:8" s="2" customFormat="1" ht="16.9" customHeight="1">
      <c r="A169" s="33"/>
      <c r="B169" s="38"/>
      <c r="C169" s="259" t="s">
        <v>1196</v>
      </c>
      <c r="D169" s="259" t="s">
        <v>1197</v>
      </c>
      <c r="E169" s="16" t="s">
        <v>1</v>
      </c>
      <c r="F169" s="260">
        <v>6.125</v>
      </c>
      <c r="G169" s="33"/>
      <c r="H169" s="38"/>
    </row>
    <row r="170" spans="1:8" s="2" customFormat="1" ht="16.9" customHeight="1">
      <c r="A170" s="33"/>
      <c r="B170" s="38"/>
      <c r="C170" s="261" t="s">
        <v>1372</v>
      </c>
      <c r="D170" s="33"/>
      <c r="E170" s="33"/>
      <c r="F170" s="33"/>
      <c r="G170" s="33"/>
      <c r="H170" s="38"/>
    </row>
    <row r="171" spans="1:8" s="2" customFormat="1" ht="16.9" customHeight="1">
      <c r="A171" s="33"/>
      <c r="B171" s="38"/>
      <c r="C171" s="259" t="s">
        <v>1193</v>
      </c>
      <c r="D171" s="259" t="s">
        <v>1194</v>
      </c>
      <c r="E171" s="16" t="s">
        <v>909</v>
      </c>
      <c r="F171" s="260">
        <v>11.55</v>
      </c>
      <c r="G171" s="33"/>
      <c r="H171" s="38"/>
    </row>
    <row r="172" spans="1:8" s="2" customFormat="1" ht="16.9" customHeight="1">
      <c r="A172" s="33"/>
      <c r="B172" s="38"/>
      <c r="C172" s="255" t="s">
        <v>1204</v>
      </c>
      <c r="D172" s="256" t="s">
        <v>1204</v>
      </c>
      <c r="E172" s="257" t="s">
        <v>1</v>
      </c>
      <c r="F172" s="258">
        <v>0.013</v>
      </c>
      <c r="G172" s="33"/>
      <c r="H172" s="38"/>
    </row>
    <row r="173" spans="1:8" s="2" customFormat="1" ht="16.9" customHeight="1">
      <c r="A173" s="33"/>
      <c r="B173" s="38"/>
      <c r="C173" s="259" t="s">
        <v>1204</v>
      </c>
      <c r="D173" s="259" t="s">
        <v>1205</v>
      </c>
      <c r="E173" s="16" t="s">
        <v>1</v>
      </c>
      <c r="F173" s="260">
        <v>0.013</v>
      </c>
      <c r="G173" s="33"/>
      <c r="H173" s="38"/>
    </row>
    <row r="174" spans="1:8" s="2" customFormat="1" ht="16.9" customHeight="1">
      <c r="A174" s="33"/>
      <c r="B174" s="38"/>
      <c r="C174" s="261" t="s">
        <v>1372</v>
      </c>
      <c r="D174" s="33"/>
      <c r="E174" s="33"/>
      <c r="F174" s="33"/>
      <c r="G174" s="33"/>
      <c r="H174" s="38"/>
    </row>
    <row r="175" spans="1:8" s="2" customFormat="1" ht="16.9" customHeight="1">
      <c r="A175" s="33"/>
      <c r="B175" s="38"/>
      <c r="C175" s="259" t="s">
        <v>1201</v>
      </c>
      <c r="D175" s="259" t="s">
        <v>1202</v>
      </c>
      <c r="E175" s="16" t="s">
        <v>909</v>
      </c>
      <c r="F175" s="260">
        <v>0.025</v>
      </c>
      <c r="G175" s="33"/>
      <c r="H175" s="38"/>
    </row>
    <row r="176" spans="1:8" s="2" customFormat="1" ht="16.9" customHeight="1">
      <c r="A176" s="33"/>
      <c r="B176" s="38"/>
      <c r="C176" s="255" t="s">
        <v>1214</v>
      </c>
      <c r="D176" s="256" t="s">
        <v>1214</v>
      </c>
      <c r="E176" s="257" t="s">
        <v>1</v>
      </c>
      <c r="F176" s="258">
        <v>7.2</v>
      </c>
      <c r="G176" s="33"/>
      <c r="H176" s="38"/>
    </row>
    <row r="177" spans="1:8" s="2" customFormat="1" ht="16.9" customHeight="1">
      <c r="A177" s="33"/>
      <c r="B177" s="38"/>
      <c r="C177" s="259" t="s">
        <v>1</v>
      </c>
      <c r="D177" s="259" t="s">
        <v>1213</v>
      </c>
      <c r="E177" s="16" t="s">
        <v>1</v>
      </c>
      <c r="F177" s="260">
        <v>0</v>
      </c>
      <c r="G177" s="33"/>
      <c r="H177" s="38"/>
    </row>
    <row r="178" spans="1:8" s="2" customFormat="1" ht="16.9" customHeight="1">
      <c r="A178" s="33"/>
      <c r="B178" s="38"/>
      <c r="C178" s="259" t="s">
        <v>1214</v>
      </c>
      <c r="D178" s="259" t="s">
        <v>1215</v>
      </c>
      <c r="E178" s="16" t="s">
        <v>1</v>
      </c>
      <c r="F178" s="260">
        <v>7.2</v>
      </c>
      <c r="G178" s="33"/>
      <c r="H178" s="38"/>
    </row>
    <row r="179" spans="1:8" s="2" customFormat="1" ht="16.9" customHeight="1">
      <c r="A179" s="33"/>
      <c r="B179" s="38"/>
      <c r="C179" s="261" t="s">
        <v>1372</v>
      </c>
      <c r="D179" s="33"/>
      <c r="E179" s="33"/>
      <c r="F179" s="33"/>
      <c r="G179" s="33"/>
      <c r="H179" s="38"/>
    </row>
    <row r="180" spans="1:8" s="2" customFormat="1" ht="16.9" customHeight="1">
      <c r="A180" s="33"/>
      <c r="B180" s="38"/>
      <c r="C180" s="259" t="s">
        <v>1210</v>
      </c>
      <c r="D180" s="259" t="s">
        <v>1211</v>
      </c>
      <c r="E180" s="16" t="s">
        <v>909</v>
      </c>
      <c r="F180" s="260">
        <v>13.068</v>
      </c>
      <c r="G180" s="33"/>
      <c r="H180" s="38"/>
    </row>
    <row r="181" spans="1:8" s="2" customFormat="1" ht="16.9" customHeight="1">
      <c r="A181" s="33"/>
      <c r="B181" s="38"/>
      <c r="C181" s="255" t="s">
        <v>1222</v>
      </c>
      <c r="D181" s="256" t="s">
        <v>1222</v>
      </c>
      <c r="E181" s="257" t="s">
        <v>1</v>
      </c>
      <c r="F181" s="258">
        <v>22.8</v>
      </c>
      <c r="G181" s="33"/>
      <c r="H181" s="38"/>
    </row>
    <row r="182" spans="1:8" s="2" customFormat="1" ht="16.9" customHeight="1">
      <c r="A182" s="33"/>
      <c r="B182" s="38"/>
      <c r="C182" s="259" t="s">
        <v>1</v>
      </c>
      <c r="D182" s="259" t="s">
        <v>1213</v>
      </c>
      <c r="E182" s="16" t="s">
        <v>1</v>
      </c>
      <c r="F182" s="260">
        <v>0</v>
      </c>
      <c r="G182" s="33"/>
      <c r="H182" s="38"/>
    </row>
    <row r="183" spans="1:8" s="2" customFormat="1" ht="16.9" customHeight="1">
      <c r="A183" s="33"/>
      <c r="B183" s="38"/>
      <c r="C183" s="259" t="s">
        <v>1222</v>
      </c>
      <c r="D183" s="259" t="s">
        <v>1223</v>
      </c>
      <c r="E183" s="16" t="s">
        <v>1</v>
      </c>
      <c r="F183" s="260">
        <v>22.8</v>
      </c>
      <c r="G183" s="33"/>
      <c r="H183" s="38"/>
    </row>
    <row r="184" spans="1:8" s="2" customFormat="1" ht="16.9" customHeight="1">
      <c r="A184" s="33"/>
      <c r="B184" s="38"/>
      <c r="C184" s="261" t="s">
        <v>1372</v>
      </c>
      <c r="D184" s="33"/>
      <c r="E184" s="33"/>
      <c r="F184" s="33"/>
      <c r="G184" s="33"/>
      <c r="H184" s="38"/>
    </row>
    <row r="185" spans="1:8" s="2" customFormat="1" ht="16.9" customHeight="1">
      <c r="A185" s="33"/>
      <c r="B185" s="38"/>
      <c r="C185" s="259" t="s">
        <v>1219</v>
      </c>
      <c r="D185" s="259" t="s">
        <v>1220</v>
      </c>
      <c r="E185" s="16" t="s">
        <v>909</v>
      </c>
      <c r="F185" s="260">
        <v>40.8</v>
      </c>
      <c r="G185" s="33"/>
      <c r="H185" s="38"/>
    </row>
    <row r="186" spans="1:8" s="2" customFormat="1" ht="16.9" customHeight="1">
      <c r="A186" s="33"/>
      <c r="B186" s="38"/>
      <c r="C186" s="255" t="s">
        <v>1230</v>
      </c>
      <c r="D186" s="256" t="s">
        <v>1230</v>
      </c>
      <c r="E186" s="257" t="s">
        <v>1</v>
      </c>
      <c r="F186" s="258">
        <v>10.656</v>
      </c>
      <c r="G186" s="33"/>
      <c r="H186" s="38"/>
    </row>
    <row r="187" spans="1:8" s="2" customFormat="1" ht="16.9" customHeight="1">
      <c r="A187" s="33"/>
      <c r="B187" s="38"/>
      <c r="C187" s="259" t="s">
        <v>1230</v>
      </c>
      <c r="D187" s="259" t="s">
        <v>1231</v>
      </c>
      <c r="E187" s="16" t="s">
        <v>1</v>
      </c>
      <c r="F187" s="260">
        <v>10.656</v>
      </c>
      <c r="G187" s="33"/>
      <c r="H187" s="38"/>
    </row>
    <row r="188" spans="1:8" s="2" customFormat="1" ht="16.9" customHeight="1">
      <c r="A188" s="33"/>
      <c r="B188" s="38"/>
      <c r="C188" s="261" t="s">
        <v>1372</v>
      </c>
      <c r="D188" s="33"/>
      <c r="E188" s="33"/>
      <c r="F188" s="33"/>
      <c r="G188" s="33"/>
      <c r="H188" s="38"/>
    </row>
    <row r="189" spans="1:8" s="2" customFormat="1" ht="16.9" customHeight="1">
      <c r="A189" s="33"/>
      <c r="B189" s="38"/>
      <c r="C189" s="259" t="s">
        <v>1227</v>
      </c>
      <c r="D189" s="259" t="s">
        <v>1228</v>
      </c>
      <c r="E189" s="16" t="s">
        <v>909</v>
      </c>
      <c r="F189" s="260">
        <v>16.626</v>
      </c>
      <c r="G189" s="33"/>
      <c r="H189" s="38"/>
    </row>
    <row r="190" spans="1:8" s="2" customFormat="1" ht="16.9" customHeight="1">
      <c r="A190" s="33"/>
      <c r="B190" s="38"/>
      <c r="C190" s="255" t="s">
        <v>1240</v>
      </c>
      <c r="D190" s="256" t="s">
        <v>1240</v>
      </c>
      <c r="E190" s="257" t="s">
        <v>1</v>
      </c>
      <c r="F190" s="258">
        <v>18.578</v>
      </c>
      <c r="G190" s="33"/>
      <c r="H190" s="38"/>
    </row>
    <row r="191" spans="1:8" s="2" customFormat="1" ht="16.9" customHeight="1">
      <c r="A191" s="33"/>
      <c r="B191" s="38"/>
      <c r="C191" s="259" t="s">
        <v>1</v>
      </c>
      <c r="D191" s="259" t="s">
        <v>1239</v>
      </c>
      <c r="E191" s="16" t="s">
        <v>1</v>
      </c>
      <c r="F191" s="260">
        <v>0</v>
      </c>
      <c r="G191" s="33"/>
      <c r="H191" s="38"/>
    </row>
    <row r="192" spans="1:8" s="2" customFormat="1" ht="16.9" customHeight="1">
      <c r="A192" s="33"/>
      <c r="B192" s="38"/>
      <c r="C192" s="259" t="s">
        <v>1240</v>
      </c>
      <c r="D192" s="259" t="s">
        <v>1241</v>
      </c>
      <c r="E192" s="16" t="s">
        <v>1</v>
      </c>
      <c r="F192" s="260">
        <v>18.578</v>
      </c>
      <c r="G192" s="33"/>
      <c r="H192" s="38"/>
    </row>
    <row r="193" spans="1:8" s="2" customFormat="1" ht="16.9" customHeight="1">
      <c r="A193" s="33"/>
      <c r="B193" s="38"/>
      <c r="C193" s="261" t="s">
        <v>1372</v>
      </c>
      <c r="D193" s="33"/>
      <c r="E193" s="33"/>
      <c r="F193" s="33"/>
      <c r="G193" s="33"/>
      <c r="H193" s="38"/>
    </row>
    <row r="194" spans="1:8" s="2" customFormat="1" ht="16.9" customHeight="1">
      <c r="A194" s="33"/>
      <c r="B194" s="38"/>
      <c r="C194" s="259" t="s">
        <v>1236</v>
      </c>
      <c r="D194" s="259" t="s">
        <v>1237</v>
      </c>
      <c r="E194" s="16" t="s">
        <v>949</v>
      </c>
      <c r="F194" s="260">
        <v>60.613</v>
      </c>
      <c r="G194" s="33"/>
      <c r="H194" s="38"/>
    </row>
    <row r="195" spans="1:8" s="2" customFormat="1" ht="16.9" customHeight="1">
      <c r="A195" s="33"/>
      <c r="B195" s="38"/>
      <c r="C195" s="255" t="s">
        <v>1251</v>
      </c>
      <c r="D195" s="256" t="s">
        <v>1251</v>
      </c>
      <c r="E195" s="257" t="s">
        <v>1</v>
      </c>
      <c r="F195" s="258">
        <v>19.8</v>
      </c>
      <c r="G195" s="33"/>
      <c r="H195" s="38"/>
    </row>
    <row r="196" spans="1:8" s="2" customFormat="1" ht="16.9" customHeight="1">
      <c r="A196" s="33"/>
      <c r="B196" s="38"/>
      <c r="C196" s="259" t="s">
        <v>1</v>
      </c>
      <c r="D196" s="259" t="s">
        <v>1250</v>
      </c>
      <c r="E196" s="16" t="s">
        <v>1</v>
      </c>
      <c r="F196" s="260">
        <v>0</v>
      </c>
      <c r="G196" s="33"/>
      <c r="H196" s="38"/>
    </row>
    <row r="197" spans="1:8" s="2" customFormat="1" ht="16.9" customHeight="1">
      <c r="A197" s="33"/>
      <c r="B197" s="38"/>
      <c r="C197" s="259" t="s">
        <v>1251</v>
      </c>
      <c r="D197" s="259" t="s">
        <v>1252</v>
      </c>
      <c r="E197" s="16" t="s">
        <v>1</v>
      </c>
      <c r="F197" s="260">
        <v>19.8</v>
      </c>
      <c r="G197" s="33"/>
      <c r="H197" s="38"/>
    </row>
    <row r="198" spans="1:8" s="2" customFormat="1" ht="16.9" customHeight="1">
      <c r="A198" s="33"/>
      <c r="B198" s="38"/>
      <c r="C198" s="261" t="s">
        <v>1372</v>
      </c>
      <c r="D198" s="33"/>
      <c r="E198" s="33"/>
      <c r="F198" s="33"/>
      <c r="G198" s="33"/>
      <c r="H198" s="38"/>
    </row>
    <row r="199" spans="1:8" s="2" customFormat="1" ht="16.9" customHeight="1">
      <c r="A199" s="33"/>
      <c r="B199" s="38"/>
      <c r="C199" s="259" t="s">
        <v>1247</v>
      </c>
      <c r="D199" s="259" t="s">
        <v>1248</v>
      </c>
      <c r="E199" s="16" t="s">
        <v>949</v>
      </c>
      <c r="F199" s="260">
        <v>28.5</v>
      </c>
      <c r="G199" s="33"/>
      <c r="H199" s="38"/>
    </row>
    <row r="200" spans="1:8" s="2" customFormat="1" ht="16.9" customHeight="1">
      <c r="A200" s="33"/>
      <c r="B200" s="38"/>
      <c r="C200" s="255" t="s">
        <v>1373</v>
      </c>
      <c r="D200" s="256" t="s">
        <v>1373</v>
      </c>
      <c r="E200" s="257" t="s">
        <v>1</v>
      </c>
      <c r="F200" s="258">
        <v>1</v>
      </c>
      <c r="G200" s="33"/>
      <c r="H200" s="38"/>
    </row>
    <row r="201" spans="1:8" s="2" customFormat="1" ht="22.5">
      <c r="A201" s="33"/>
      <c r="B201" s="38"/>
      <c r="C201" s="259" t="s">
        <v>1</v>
      </c>
      <c r="D201" s="259" t="s">
        <v>535</v>
      </c>
      <c r="E201" s="16" t="s">
        <v>1</v>
      </c>
      <c r="F201" s="260">
        <v>0</v>
      </c>
      <c r="G201" s="33"/>
      <c r="H201" s="38"/>
    </row>
    <row r="202" spans="1:8" s="2" customFormat="1" ht="16.9" customHeight="1">
      <c r="A202" s="33"/>
      <c r="B202" s="38"/>
      <c r="C202" s="259" t="s">
        <v>1</v>
      </c>
      <c r="D202" s="259" t="s">
        <v>536</v>
      </c>
      <c r="E202" s="16" t="s">
        <v>1</v>
      </c>
      <c r="F202" s="260">
        <v>0</v>
      </c>
      <c r="G202" s="33"/>
      <c r="H202" s="38"/>
    </row>
    <row r="203" spans="1:8" s="2" customFormat="1" ht="22.5">
      <c r="A203" s="33"/>
      <c r="B203" s="38"/>
      <c r="C203" s="259" t="s">
        <v>1</v>
      </c>
      <c r="D203" s="259" t="s">
        <v>537</v>
      </c>
      <c r="E203" s="16" t="s">
        <v>1</v>
      </c>
      <c r="F203" s="260">
        <v>0</v>
      </c>
      <c r="G203" s="33"/>
      <c r="H203" s="38"/>
    </row>
    <row r="204" spans="1:8" s="2" customFormat="1" ht="16.9" customHeight="1">
      <c r="A204" s="33"/>
      <c r="B204" s="38"/>
      <c r="C204" s="259" t="s">
        <v>1373</v>
      </c>
      <c r="D204" s="259" t="s">
        <v>79</v>
      </c>
      <c r="E204" s="16" t="s">
        <v>1</v>
      </c>
      <c r="F204" s="260">
        <v>1</v>
      </c>
      <c r="G204" s="33"/>
      <c r="H204" s="38"/>
    </row>
    <row r="205" spans="1:8" s="2" customFormat="1" ht="16.9" customHeight="1">
      <c r="A205" s="33"/>
      <c r="B205" s="38"/>
      <c r="C205" s="255" t="s">
        <v>1260</v>
      </c>
      <c r="D205" s="256" t="s">
        <v>1260</v>
      </c>
      <c r="E205" s="257" t="s">
        <v>1</v>
      </c>
      <c r="F205" s="258">
        <v>18.578</v>
      </c>
      <c r="G205" s="33"/>
      <c r="H205" s="38"/>
    </row>
    <row r="206" spans="1:8" s="2" customFormat="1" ht="16.9" customHeight="1">
      <c r="A206" s="33"/>
      <c r="B206" s="38"/>
      <c r="C206" s="259" t="s">
        <v>1</v>
      </c>
      <c r="D206" s="259" t="s">
        <v>1259</v>
      </c>
      <c r="E206" s="16" t="s">
        <v>1</v>
      </c>
      <c r="F206" s="260">
        <v>0</v>
      </c>
      <c r="G206" s="33"/>
      <c r="H206" s="38"/>
    </row>
    <row r="207" spans="1:8" s="2" customFormat="1" ht="16.9" customHeight="1">
      <c r="A207" s="33"/>
      <c r="B207" s="38"/>
      <c r="C207" s="259" t="s">
        <v>1260</v>
      </c>
      <c r="D207" s="259" t="s">
        <v>1241</v>
      </c>
      <c r="E207" s="16" t="s">
        <v>1</v>
      </c>
      <c r="F207" s="260">
        <v>18.578</v>
      </c>
      <c r="G207" s="33"/>
      <c r="H207" s="38"/>
    </row>
    <row r="208" spans="1:8" s="2" customFormat="1" ht="16.9" customHeight="1">
      <c r="A208" s="33"/>
      <c r="B208" s="38"/>
      <c r="C208" s="261" t="s">
        <v>1372</v>
      </c>
      <c r="D208" s="33"/>
      <c r="E208" s="33"/>
      <c r="F208" s="33"/>
      <c r="G208" s="33"/>
      <c r="H208" s="38"/>
    </row>
    <row r="209" spans="1:8" s="2" customFormat="1" ht="16.9" customHeight="1">
      <c r="A209" s="33"/>
      <c r="B209" s="38"/>
      <c r="C209" s="259" t="s">
        <v>1256</v>
      </c>
      <c r="D209" s="259" t="s">
        <v>1257</v>
      </c>
      <c r="E209" s="16" t="s">
        <v>949</v>
      </c>
      <c r="F209" s="260">
        <v>89.113</v>
      </c>
      <c r="G209" s="33"/>
      <c r="H209" s="38"/>
    </row>
    <row r="210" spans="1:8" s="2" customFormat="1" ht="16.9" customHeight="1">
      <c r="A210" s="33"/>
      <c r="B210" s="38"/>
      <c r="C210" s="255" t="s">
        <v>796</v>
      </c>
      <c r="D210" s="256" t="s">
        <v>796</v>
      </c>
      <c r="E210" s="257" t="s">
        <v>1</v>
      </c>
      <c r="F210" s="258">
        <v>81.87</v>
      </c>
      <c r="G210" s="33"/>
      <c r="H210" s="38"/>
    </row>
    <row r="211" spans="1:8" s="2" customFormat="1" ht="22.5">
      <c r="A211" s="33"/>
      <c r="B211" s="38"/>
      <c r="C211" s="259" t="s">
        <v>1</v>
      </c>
      <c r="D211" s="259" t="s">
        <v>1270</v>
      </c>
      <c r="E211" s="16" t="s">
        <v>1</v>
      </c>
      <c r="F211" s="260">
        <v>0</v>
      </c>
      <c r="G211" s="33"/>
      <c r="H211" s="38"/>
    </row>
    <row r="212" spans="1:8" s="2" customFormat="1" ht="16.9" customHeight="1">
      <c r="A212" s="33"/>
      <c r="B212" s="38"/>
      <c r="C212" s="259" t="s">
        <v>796</v>
      </c>
      <c r="D212" s="259" t="s">
        <v>1271</v>
      </c>
      <c r="E212" s="16" t="s">
        <v>1</v>
      </c>
      <c r="F212" s="260">
        <v>81.87</v>
      </c>
      <c r="G212" s="33"/>
      <c r="H212" s="38"/>
    </row>
    <row r="213" spans="1:8" s="2" customFormat="1" ht="16.9" customHeight="1">
      <c r="A213" s="33"/>
      <c r="B213" s="38"/>
      <c r="C213" s="261" t="s">
        <v>1372</v>
      </c>
      <c r="D213" s="33"/>
      <c r="E213" s="33"/>
      <c r="F213" s="33"/>
      <c r="G213" s="33"/>
      <c r="H213" s="38"/>
    </row>
    <row r="214" spans="1:8" s="2" customFormat="1" ht="16.9" customHeight="1">
      <c r="A214" s="33"/>
      <c r="B214" s="38"/>
      <c r="C214" s="259" t="s">
        <v>1267</v>
      </c>
      <c r="D214" s="259" t="s">
        <v>1268</v>
      </c>
      <c r="E214" s="16" t="s">
        <v>949</v>
      </c>
      <c r="F214" s="260">
        <v>86.421</v>
      </c>
      <c r="G214" s="33"/>
      <c r="H214" s="38"/>
    </row>
    <row r="215" spans="1:8" s="2" customFormat="1" ht="16.9" customHeight="1">
      <c r="A215" s="33"/>
      <c r="B215" s="38"/>
      <c r="C215" s="255" t="s">
        <v>1280</v>
      </c>
      <c r="D215" s="256" t="s">
        <v>1280</v>
      </c>
      <c r="E215" s="257" t="s">
        <v>1</v>
      </c>
      <c r="F215" s="258">
        <v>142.18</v>
      </c>
      <c r="G215" s="33"/>
      <c r="H215" s="38"/>
    </row>
    <row r="216" spans="1:8" s="2" customFormat="1" ht="16.9" customHeight="1">
      <c r="A216" s="33"/>
      <c r="B216" s="38"/>
      <c r="C216" s="259" t="s">
        <v>1</v>
      </c>
      <c r="D216" s="259" t="s">
        <v>1279</v>
      </c>
      <c r="E216" s="16" t="s">
        <v>1</v>
      </c>
      <c r="F216" s="260">
        <v>0</v>
      </c>
      <c r="G216" s="33"/>
      <c r="H216" s="38"/>
    </row>
    <row r="217" spans="1:8" s="2" customFormat="1" ht="16.9" customHeight="1">
      <c r="A217" s="33"/>
      <c r="B217" s="38"/>
      <c r="C217" s="259" t="s">
        <v>1280</v>
      </c>
      <c r="D217" s="259" t="s">
        <v>1281</v>
      </c>
      <c r="E217" s="16" t="s">
        <v>1</v>
      </c>
      <c r="F217" s="260">
        <v>142.18</v>
      </c>
      <c r="G217" s="33"/>
      <c r="H217" s="38"/>
    </row>
    <row r="218" spans="1:8" s="2" customFormat="1" ht="16.9" customHeight="1">
      <c r="A218" s="33"/>
      <c r="B218" s="38"/>
      <c r="C218" s="261" t="s">
        <v>1372</v>
      </c>
      <c r="D218" s="33"/>
      <c r="E218" s="33"/>
      <c r="F218" s="33"/>
      <c r="G218" s="33"/>
      <c r="H218" s="38"/>
    </row>
    <row r="219" spans="1:8" s="2" customFormat="1" ht="16.9" customHeight="1">
      <c r="A219" s="33"/>
      <c r="B219" s="38"/>
      <c r="C219" s="259" t="s">
        <v>1276</v>
      </c>
      <c r="D219" s="259" t="s">
        <v>1277</v>
      </c>
      <c r="E219" s="16" t="s">
        <v>949</v>
      </c>
      <c r="F219" s="260">
        <v>181.95</v>
      </c>
      <c r="G219" s="33"/>
      <c r="H219" s="38"/>
    </row>
    <row r="220" spans="1:8" s="2" customFormat="1" ht="16.9" customHeight="1">
      <c r="A220" s="33"/>
      <c r="B220" s="38"/>
      <c r="C220" s="255" t="s">
        <v>1290</v>
      </c>
      <c r="D220" s="256" t="s">
        <v>1290</v>
      </c>
      <c r="E220" s="257" t="s">
        <v>1</v>
      </c>
      <c r="F220" s="258">
        <v>8.784</v>
      </c>
      <c r="G220" s="33"/>
      <c r="H220" s="38"/>
    </row>
    <row r="221" spans="1:8" s="2" customFormat="1" ht="16.9" customHeight="1">
      <c r="A221" s="33"/>
      <c r="B221" s="38"/>
      <c r="C221" s="259" t="s">
        <v>1290</v>
      </c>
      <c r="D221" s="259" t="s">
        <v>1291</v>
      </c>
      <c r="E221" s="16" t="s">
        <v>1</v>
      </c>
      <c r="F221" s="260">
        <v>8.784</v>
      </c>
      <c r="G221" s="33"/>
      <c r="H221" s="38"/>
    </row>
    <row r="222" spans="1:8" s="2" customFormat="1" ht="16.9" customHeight="1">
      <c r="A222" s="33"/>
      <c r="B222" s="38"/>
      <c r="C222" s="261" t="s">
        <v>1372</v>
      </c>
      <c r="D222" s="33"/>
      <c r="E222" s="33"/>
      <c r="F222" s="33"/>
      <c r="G222" s="33"/>
      <c r="H222" s="38"/>
    </row>
    <row r="223" spans="1:8" s="2" customFormat="1" ht="16.9" customHeight="1">
      <c r="A223" s="33"/>
      <c r="B223" s="38"/>
      <c r="C223" s="259" t="s">
        <v>1287</v>
      </c>
      <c r="D223" s="259" t="s">
        <v>1288</v>
      </c>
      <c r="E223" s="16" t="s">
        <v>949</v>
      </c>
      <c r="F223" s="260">
        <v>13.167</v>
      </c>
      <c r="G223" s="33"/>
      <c r="H223" s="38"/>
    </row>
    <row r="224" spans="1:8" s="2" customFormat="1" ht="16.9" customHeight="1">
      <c r="A224" s="33"/>
      <c r="B224" s="38"/>
      <c r="C224" s="255" t="s">
        <v>1303</v>
      </c>
      <c r="D224" s="256" t="s">
        <v>1303</v>
      </c>
      <c r="E224" s="257" t="s">
        <v>1</v>
      </c>
      <c r="F224" s="258">
        <v>9.4</v>
      </c>
      <c r="G224" s="33"/>
      <c r="H224" s="38"/>
    </row>
    <row r="225" spans="1:8" s="2" customFormat="1" ht="22.5">
      <c r="A225" s="33"/>
      <c r="B225" s="38"/>
      <c r="C225" s="259" t="s">
        <v>1</v>
      </c>
      <c r="D225" s="259" t="s">
        <v>1301</v>
      </c>
      <c r="E225" s="16" t="s">
        <v>1</v>
      </c>
      <c r="F225" s="260">
        <v>0</v>
      </c>
      <c r="G225" s="33"/>
      <c r="H225" s="38"/>
    </row>
    <row r="226" spans="1:8" s="2" customFormat="1" ht="16.9" customHeight="1">
      <c r="A226" s="33"/>
      <c r="B226" s="38"/>
      <c r="C226" s="259" t="s">
        <v>1</v>
      </c>
      <c r="D226" s="259" t="s">
        <v>1302</v>
      </c>
      <c r="E226" s="16" t="s">
        <v>1</v>
      </c>
      <c r="F226" s="260">
        <v>0</v>
      </c>
      <c r="G226" s="33"/>
      <c r="H226" s="38"/>
    </row>
    <row r="227" spans="1:8" s="2" customFormat="1" ht="16.9" customHeight="1">
      <c r="A227" s="33"/>
      <c r="B227" s="38"/>
      <c r="C227" s="259" t="s">
        <v>1303</v>
      </c>
      <c r="D227" s="259" t="s">
        <v>1304</v>
      </c>
      <c r="E227" s="16" t="s">
        <v>1</v>
      </c>
      <c r="F227" s="260">
        <v>9.4</v>
      </c>
      <c r="G227" s="33"/>
      <c r="H227" s="38"/>
    </row>
    <row r="228" spans="1:8" s="2" customFormat="1" ht="16.9" customHeight="1">
      <c r="A228" s="33"/>
      <c r="B228" s="38"/>
      <c r="C228" s="261" t="s">
        <v>1372</v>
      </c>
      <c r="D228" s="33"/>
      <c r="E228" s="33"/>
      <c r="F228" s="33"/>
      <c r="G228" s="33"/>
      <c r="H228" s="38"/>
    </row>
    <row r="229" spans="1:8" s="2" customFormat="1" ht="16.9" customHeight="1">
      <c r="A229" s="33"/>
      <c r="B229" s="38"/>
      <c r="C229" s="259" t="s">
        <v>1298</v>
      </c>
      <c r="D229" s="259" t="s">
        <v>1299</v>
      </c>
      <c r="E229" s="16" t="s">
        <v>187</v>
      </c>
      <c r="F229" s="260">
        <v>16.3</v>
      </c>
      <c r="G229" s="33"/>
      <c r="H229" s="38"/>
    </row>
    <row r="230" spans="1:8" s="2" customFormat="1" ht="16.9" customHeight="1">
      <c r="A230" s="33"/>
      <c r="B230" s="38"/>
      <c r="C230" s="255" t="s">
        <v>798</v>
      </c>
      <c r="D230" s="256" t="s">
        <v>798</v>
      </c>
      <c r="E230" s="257" t="s">
        <v>1</v>
      </c>
      <c r="F230" s="258">
        <v>2</v>
      </c>
      <c r="G230" s="33"/>
      <c r="H230" s="38"/>
    </row>
    <row r="231" spans="1:8" s="2" customFormat="1" ht="22.5">
      <c r="A231" s="33"/>
      <c r="B231" s="38"/>
      <c r="C231" s="259" t="s">
        <v>798</v>
      </c>
      <c r="D231" s="259" t="s">
        <v>1312</v>
      </c>
      <c r="E231" s="16" t="s">
        <v>1</v>
      </c>
      <c r="F231" s="260">
        <v>2</v>
      </c>
      <c r="G231" s="33"/>
      <c r="H231" s="38"/>
    </row>
    <row r="232" spans="1:8" s="2" customFormat="1" ht="16.9" customHeight="1">
      <c r="A232" s="33"/>
      <c r="B232" s="38"/>
      <c r="C232" s="255" t="s">
        <v>1318</v>
      </c>
      <c r="D232" s="256" t="s">
        <v>1318</v>
      </c>
      <c r="E232" s="257" t="s">
        <v>1</v>
      </c>
      <c r="F232" s="258">
        <v>4</v>
      </c>
      <c r="G232" s="33"/>
      <c r="H232" s="38"/>
    </row>
    <row r="233" spans="1:8" s="2" customFormat="1" ht="16.9" customHeight="1">
      <c r="A233" s="33"/>
      <c r="B233" s="38"/>
      <c r="C233" s="259" t="s">
        <v>1</v>
      </c>
      <c r="D233" s="259" t="s">
        <v>1317</v>
      </c>
      <c r="E233" s="16" t="s">
        <v>1</v>
      </c>
      <c r="F233" s="260">
        <v>0</v>
      </c>
      <c r="G233" s="33"/>
      <c r="H233" s="38"/>
    </row>
    <row r="234" spans="1:8" s="2" customFormat="1" ht="16.9" customHeight="1">
      <c r="A234" s="33"/>
      <c r="B234" s="38"/>
      <c r="C234" s="259" t="s">
        <v>1318</v>
      </c>
      <c r="D234" s="259" t="s">
        <v>1319</v>
      </c>
      <c r="E234" s="16" t="s">
        <v>1</v>
      </c>
      <c r="F234" s="260">
        <v>4</v>
      </c>
      <c r="G234" s="33"/>
      <c r="H234" s="38"/>
    </row>
    <row r="235" spans="1:8" s="2" customFormat="1" ht="16.9" customHeight="1">
      <c r="A235" s="33"/>
      <c r="B235" s="38"/>
      <c r="C235" s="255" t="s">
        <v>1326</v>
      </c>
      <c r="D235" s="256" t="s">
        <v>1326</v>
      </c>
      <c r="E235" s="257" t="s">
        <v>1</v>
      </c>
      <c r="F235" s="258">
        <v>1</v>
      </c>
      <c r="G235" s="33"/>
      <c r="H235" s="38"/>
    </row>
    <row r="236" spans="1:8" s="2" customFormat="1" ht="16.9" customHeight="1">
      <c r="A236" s="33"/>
      <c r="B236" s="38"/>
      <c r="C236" s="259" t="s">
        <v>1</v>
      </c>
      <c r="D236" s="259" t="s">
        <v>1324</v>
      </c>
      <c r="E236" s="16" t="s">
        <v>1</v>
      </c>
      <c r="F236" s="260">
        <v>0</v>
      </c>
      <c r="G236" s="33"/>
      <c r="H236" s="38"/>
    </row>
    <row r="237" spans="1:8" s="2" customFormat="1" ht="16.9" customHeight="1">
      <c r="A237" s="33"/>
      <c r="B237" s="38"/>
      <c r="C237" s="259" t="s">
        <v>1</v>
      </c>
      <c r="D237" s="259" t="s">
        <v>1325</v>
      </c>
      <c r="E237" s="16" t="s">
        <v>1</v>
      </c>
      <c r="F237" s="260">
        <v>0</v>
      </c>
      <c r="G237" s="33"/>
      <c r="H237" s="38"/>
    </row>
    <row r="238" spans="1:8" s="2" customFormat="1" ht="16.9" customHeight="1">
      <c r="A238" s="33"/>
      <c r="B238" s="38"/>
      <c r="C238" s="259" t="s">
        <v>1326</v>
      </c>
      <c r="D238" s="259" t="s">
        <v>79</v>
      </c>
      <c r="E238" s="16" t="s">
        <v>1</v>
      </c>
      <c r="F238" s="260">
        <v>1</v>
      </c>
      <c r="G238" s="33"/>
      <c r="H238" s="38"/>
    </row>
    <row r="239" spans="1:8" s="2" customFormat="1" ht="16.9" customHeight="1">
      <c r="A239" s="33"/>
      <c r="B239" s="38"/>
      <c r="C239" s="255" t="s">
        <v>799</v>
      </c>
      <c r="D239" s="256" t="s">
        <v>799</v>
      </c>
      <c r="E239" s="257" t="s">
        <v>1</v>
      </c>
      <c r="F239" s="258">
        <v>175.59</v>
      </c>
      <c r="G239" s="33"/>
      <c r="H239" s="38"/>
    </row>
    <row r="240" spans="1:8" s="2" customFormat="1" ht="22.5">
      <c r="A240" s="33"/>
      <c r="B240" s="38"/>
      <c r="C240" s="259" t="s">
        <v>799</v>
      </c>
      <c r="D240" s="259" t="s">
        <v>1332</v>
      </c>
      <c r="E240" s="16" t="s">
        <v>1</v>
      </c>
      <c r="F240" s="260">
        <v>175.59</v>
      </c>
      <c r="G240" s="33"/>
      <c r="H240" s="38"/>
    </row>
    <row r="241" spans="1:8" s="2" customFormat="1" ht="16.9" customHeight="1">
      <c r="A241" s="33"/>
      <c r="B241" s="38"/>
      <c r="C241" s="255" t="s">
        <v>1337</v>
      </c>
      <c r="D241" s="256" t="s">
        <v>1337</v>
      </c>
      <c r="E241" s="257" t="s">
        <v>1</v>
      </c>
      <c r="F241" s="258">
        <v>20</v>
      </c>
      <c r="G241" s="33"/>
      <c r="H241" s="38"/>
    </row>
    <row r="242" spans="1:8" s="2" customFormat="1" ht="22.5">
      <c r="A242" s="33"/>
      <c r="B242" s="38"/>
      <c r="C242" s="259" t="s">
        <v>1337</v>
      </c>
      <c r="D242" s="259" t="s">
        <v>1338</v>
      </c>
      <c r="E242" s="16" t="s">
        <v>1</v>
      </c>
      <c r="F242" s="260">
        <v>20</v>
      </c>
      <c r="G242" s="33"/>
      <c r="H242" s="38"/>
    </row>
    <row r="243" spans="1:8" s="2" customFormat="1" ht="16.9" customHeight="1">
      <c r="A243" s="33"/>
      <c r="B243" s="38"/>
      <c r="C243" s="255" t="s">
        <v>801</v>
      </c>
      <c r="D243" s="256" t="s">
        <v>801</v>
      </c>
      <c r="E243" s="257" t="s">
        <v>1</v>
      </c>
      <c r="F243" s="258">
        <v>-75.5</v>
      </c>
      <c r="G243" s="33"/>
      <c r="H243" s="38"/>
    </row>
    <row r="244" spans="1:8" s="2" customFormat="1" ht="16.9" customHeight="1">
      <c r="A244" s="33"/>
      <c r="B244" s="38"/>
      <c r="C244" s="259" t="s">
        <v>801</v>
      </c>
      <c r="D244" s="259" t="s">
        <v>914</v>
      </c>
      <c r="E244" s="16" t="s">
        <v>1</v>
      </c>
      <c r="F244" s="260">
        <v>-75.5</v>
      </c>
      <c r="G244" s="33"/>
      <c r="H244" s="38"/>
    </row>
    <row r="245" spans="1:8" s="2" customFormat="1" ht="16.9" customHeight="1">
      <c r="A245" s="33"/>
      <c r="B245" s="38"/>
      <c r="C245" s="261" t="s">
        <v>1372</v>
      </c>
      <c r="D245" s="33"/>
      <c r="E245" s="33"/>
      <c r="F245" s="33"/>
      <c r="G245" s="33"/>
      <c r="H245" s="38"/>
    </row>
    <row r="246" spans="1:8" s="2" customFormat="1" ht="16.9" customHeight="1">
      <c r="A246" s="33"/>
      <c r="B246" s="38"/>
      <c r="C246" s="259" t="s">
        <v>907</v>
      </c>
      <c r="D246" s="259" t="s">
        <v>908</v>
      </c>
      <c r="E246" s="16" t="s">
        <v>909</v>
      </c>
      <c r="F246" s="260">
        <v>123.5</v>
      </c>
      <c r="G246" s="33"/>
      <c r="H246" s="38"/>
    </row>
    <row r="247" spans="1:8" s="2" customFormat="1" ht="16.9" customHeight="1">
      <c r="A247" s="33"/>
      <c r="B247" s="38"/>
      <c r="C247" s="255" t="s">
        <v>803</v>
      </c>
      <c r="D247" s="256" t="s">
        <v>803</v>
      </c>
      <c r="E247" s="257" t="s">
        <v>1</v>
      </c>
      <c r="F247" s="258">
        <v>114</v>
      </c>
      <c r="G247" s="33"/>
      <c r="H247" s="38"/>
    </row>
    <row r="248" spans="1:8" s="2" customFormat="1" ht="16.9" customHeight="1">
      <c r="A248" s="33"/>
      <c r="B248" s="38"/>
      <c r="C248" s="259" t="s">
        <v>803</v>
      </c>
      <c r="D248" s="259" t="s">
        <v>954</v>
      </c>
      <c r="E248" s="16" t="s">
        <v>1</v>
      </c>
      <c r="F248" s="260">
        <v>114</v>
      </c>
      <c r="G248" s="33"/>
      <c r="H248" s="38"/>
    </row>
    <row r="249" spans="1:8" s="2" customFormat="1" ht="16.9" customHeight="1">
      <c r="A249" s="33"/>
      <c r="B249" s="38"/>
      <c r="C249" s="261" t="s">
        <v>1372</v>
      </c>
      <c r="D249" s="33"/>
      <c r="E249" s="33"/>
      <c r="F249" s="33"/>
      <c r="G249" s="33"/>
      <c r="H249" s="38"/>
    </row>
    <row r="250" spans="1:8" s="2" customFormat="1" ht="16.9" customHeight="1">
      <c r="A250" s="33"/>
      <c r="B250" s="38"/>
      <c r="C250" s="259" t="s">
        <v>947</v>
      </c>
      <c r="D250" s="259" t="s">
        <v>948</v>
      </c>
      <c r="E250" s="16" t="s">
        <v>949</v>
      </c>
      <c r="F250" s="260">
        <v>190.8</v>
      </c>
      <c r="G250" s="33"/>
      <c r="H250" s="38"/>
    </row>
    <row r="251" spans="1:8" s="2" customFormat="1" ht="16.9" customHeight="1">
      <c r="A251" s="33"/>
      <c r="B251" s="38"/>
      <c r="C251" s="255" t="s">
        <v>805</v>
      </c>
      <c r="D251" s="256" t="s">
        <v>805</v>
      </c>
      <c r="E251" s="257" t="s">
        <v>1</v>
      </c>
      <c r="F251" s="258">
        <v>114</v>
      </c>
      <c r="G251" s="33"/>
      <c r="H251" s="38"/>
    </row>
    <row r="252" spans="1:8" s="2" customFormat="1" ht="16.9" customHeight="1">
      <c r="A252" s="33"/>
      <c r="B252" s="38"/>
      <c r="C252" s="259" t="s">
        <v>805</v>
      </c>
      <c r="D252" s="259" t="s">
        <v>954</v>
      </c>
      <c r="E252" s="16" t="s">
        <v>1</v>
      </c>
      <c r="F252" s="260">
        <v>114</v>
      </c>
      <c r="G252" s="33"/>
      <c r="H252" s="38"/>
    </row>
    <row r="253" spans="1:8" s="2" customFormat="1" ht="16.9" customHeight="1">
      <c r="A253" s="33"/>
      <c r="B253" s="38"/>
      <c r="C253" s="261" t="s">
        <v>1372</v>
      </c>
      <c r="D253" s="33"/>
      <c r="E253" s="33"/>
      <c r="F253" s="33"/>
      <c r="G253" s="33"/>
      <c r="H253" s="38"/>
    </row>
    <row r="254" spans="1:8" s="2" customFormat="1" ht="16.9" customHeight="1">
      <c r="A254" s="33"/>
      <c r="B254" s="38"/>
      <c r="C254" s="259" t="s">
        <v>957</v>
      </c>
      <c r="D254" s="259" t="s">
        <v>958</v>
      </c>
      <c r="E254" s="16" t="s">
        <v>949</v>
      </c>
      <c r="F254" s="260">
        <v>190.8</v>
      </c>
      <c r="G254" s="33"/>
      <c r="H254" s="38"/>
    </row>
    <row r="255" spans="1:8" s="2" customFormat="1" ht="16.9" customHeight="1">
      <c r="A255" s="33"/>
      <c r="B255" s="38"/>
      <c r="C255" s="255" t="s">
        <v>806</v>
      </c>
      <c r="D255" s="256" t="s">
        <v>806</v>
      </c>
      <c r="E255" s="257" t="s">
        <v>1</v>
      </c>
      <c r="F255" s="258">
        <v>1</v>
      </c>
      <c r="G255" s="33"/>
      <c r="H255" s="38"/>
    </row>
    <row r="256" spans="1:8" s="2" customFormat="1" ht="16.9" customHeight="1">
      <c r="A256" s="33"/>
      <c r="B256" s="38"/>
      <c r="C256" s="259" t="s">
        <v>806</v>
      </c>
      <c r="D256" s="259" t="s">
        <v>968</v>
      </c>
      <c r="E256" s="16" t="s">
        <v>1</v>
      </c>
      <c r="F256" s="260">
        <v>1</v>
      </c>
      <c r="G256" s="33"/>
      <c r="H256" s="38"/>
    </row>
    <row r="257" spans="1:8" s="2" customFormat="1" ht="16.9" customHeight="1">
      <c r="A257" s="33"/>
      <c r="B257" s="38"/>
      <c r="C257" s="261" t="s">
        <v>1372</v>
      </c>
      <c r="D257" s="33"/>
      <c r="E257" s="33"/>
      <c r="F257" s="33"/>
      <c r="G257" s="33"/>
      <c r="H257" s="38"/>
    </row>
    <row r="258" spans="1:8" s="2" customFormat="1" ht="16.9" customHeight="1">
      <c r="A258" s="33"/>
      <c r="B258" s="38"/>
      <c r="C258" s="259" t="s">
        <v>963</v>
      </c>
      <c r="D258" s="259" t="s">
        <v>964</v>
      </c>
      <c r="E258" s="16" t="s">
        <v>540</v>
      </c>
      <c r="F258" s="260">
        <v>2</v>
      </c>
      <c r="G258" s="33"/>
      <c r="H258" s="38"/>
    </row>
    <row r="259" spans="1:8" s="2" customFormat="1" ht="16.9" customHeight="1">
      <c r="A259" s="33"/>
      <c r="B259" s="38"/>
      <c r="C259" s="255" t="s">
        <v>807</v>
      </c>
      <c r="D259" s="256" t="s">
        <v>807</v>
      </c>
      <c r="E259" s="257" t="s">
        <v>1</v>
      </c>
      <c r="F259" s="258">
        <v>19</v>
      </c>
      <c r="G259" s="33"/>
      <c r="H259" s="38"/>
    </row>
    <row r="260" spans="1:8" s="2" customFormat="1" ht="16.9" customHeight="1">
      <c r="A260" s="33"/>
      <c r="B260" s="38"/>
      <c r="C260" s="259" t="s">
        <v>807</v>
      </c>
      <c r="D260" s="259" t="s">
        <v>977</v>
      </c>
      <c r="E260" s="16" t="s">
        <v>1</v>
      </c>
      <c r="F260" s="260">
        <v>19</v>
      </c>
      <c r="G260" s="33"/>
      <c r="H260" s="38"/>
    </row>
    <row r="261" spans="1:8" s="2" customFormat="1" ht="16.9" customHeight="1">
      <c r="A261" s="33"/>
      <c r="B261" s="38"/>
      <c r="C261" s="261" t="s">
        <v>1372</v>
      </c>
      <c r="D261" s="33"/>
      <c r="E261" s="33"/>
      <c r="F261" s="33"/>
      <c r="G261" s="33"/>
      <c r="H261" s="38"/>
    </row>
    <row r="262" spans="1:8" s="2" customFormat="1" ht="16.9" customHeight="1">
      <c r="A262" s="33"/>
      <c r="B262" s="38"/>
      <c r="C262" s="259" t="s">
        <v>971</v>
      </c>
      <c r="D262" s="259" t="s">
        <v>972</v>
      </c>
      <c r="E262" s="16" t="s">
        <v>909</v>
      </c>
      <c r="F262" s="260">
        <v>31.8</v>
      </c>
      <c r="G262" s="33"/>
      <c r="H262" s="38"/>
    </row>
    <row r="263" spans="1:8" s="2" customFormat="1" ht="16.9" customHeight="1">
      <c r="A263" s="33"/>
      <c r="B263" s="38"/>
      <c r="C263" s="255" t="s">
        <v>808</v>
      </c>
      <c r="D263" s="256" t="s">
        <v>808</v>
      </c>
      <c r="E263" s="257" t="s">
        <v>1</v>
      </c>
      <c r="F263" s="258">
        <v>5.56</v>
      </c>
      <c r="G263" s="33"/>
      <c r="H263" s="38"/>
    </row>
    <row r="264" spans="1:8" s="2" customFormat="1" ht="16.9" customHeight="1">
      <c r="A264" s="33"/>
      <c r="B264" s="38"/>
      <c r="C264" s="259" t="s">
        <v>808</v>
      </c>
      <c r="D264" s="259" t="s">
        <v>986</v>
      </c>
      <c r="E264" s="16" t="s">
        <v>1</v>
      </c>
      <c r="F264" s="260">
        <v>5.56</v>
      </c>
      <c r="G264" s="33"/>
      <c r="H264" s="38"/>
    </row>
    <row r="265" spans="1:8" s="2" customFormat="1" ht="16.9" customHeight="1">
      <c r="A265" s="33"/>
      <c r="B265" s="38"/>
      <c r="C265" s="261" t="s">
        <v>1372</v>
      </c>
      <c r="D265" s="33"/>
      <c r="E265" s="33"/>
      <c r="F265" s="33"/>
      <c r="G265" s="33"/>
      <c r="H265" s="38"/>
    </row>
    <row r="266" spans="1:8" s="2" customFormat="1" ht="16.9" customHeight="1">
      <c r="A266" s="33"/>
      <c r="B266" s="38"/>
      <c r="C266" s="259" t="s">
        <v>980</v>
      </c>
      <c r="D266" s="259" t="s">
        <v>981</v>
      </c>
      <c r="E266" s="16" t="s">
        <v>909</v>
      </c>
      <c r="F266" s="260">
        <v>75.46</v>
      </c>
      <c r="G266" s="33"/>
      <c r="H266" s="38"/>
    </row>
    <row r="267" spans="1:8" s="2" customFormat="1" ht="16.9" customHeight="1">
      <c r="A267" s="33"/>
      <c r="B267" s="38"/>
      <c r="C267" s="255" t="s">
        <v>810</v>
      </c>
      <c r="D267" s="256" t="s">
        <v>810</v>
      </c>
      <c r="E267" s="257" t="s">
        <v>1</v>
      </c>
      <c r="F267" s="258">
        <v>115</v>
      </c>
      <c r="G267" s="33"/>
      <c r="H267" s="38"/>
    </row>
    <row r="268" spans="1:8" s="2" customFormat="1" ht="16.9" customHeight="1">
      <c r="A268" s="33"/>
      <c r="B268" s="38"/>
      <c r="C268" s="259" t="s">
        <v>810</v>
      </c>
      <c r="D268" s="259" t="s">
        <v>996</v>
      </c>
      <c r="E268" s="16" t="s">
        <v>1</v>
      </c>
      <c r="F268" s="260">
        <v>115</v>
      </c>
      <c r="G268" s="33"/>
      <c r="H268" s="38"/>
    </row>
    <row r="269" spans="1:8" s="2" customFormat="1" ht="16.9" customHeight="1">
      <c r="A269" s="33"/>
      <c r="B269" s="38"/>
      <c r="C269" s="261" t="s">
        <v>1372</v>
      </c>
      <c r="D269" s="33"/>
      <c r="E269" s="33"/>
      <c r="F269" s="33"/>
      <c r="G269" s="33"/>
      <c r="H269" s="38"/>
    </row>
    <row r="270" spans="1:8" s="2" customFormat="1" ht="16.9" customHeight="1">
      <c r="A270" s="33"/>
      <c r="B270" s="38"/>
      <c r="C270" s="259" t="s">
        <v>990</v>
      </c>
      <c r="D270" s="259" t="s">
        <v>991</v>
      </c>
      <c r="E270" s="16" t="s">
        <v>909</v>
      </c>
      <c r="F270" s="260">
        <v>167.2</v>
      </c>
      <c r="G270" s="33"/>
      <c r="H270" s="38"/>
    </row>
    <row r="271" spans="1:8" s="2" customFormat="1" ht="16.9" customHeight="1">
      <c r="A271" s="33"/>
      <c r="B271" s="38"/>
      <c r="C271" s="255" t="s">
        <v>812</v>
      </c>
      <c r="D271" s="256" t="s">
        <v>812</v>
      </c>
      <c r="E271" s="257" t="s">
        <v>1</v>
      </c>
      <c r="F271" s="258">
        <v>167.2</v>
      </c>
      <c r="G271" s="33"/>
      <c r="H271" s="38"/>
    </row>
    <row r="272" spans="1:8" s="2" customFormat="1" ht="16.9" customHeight="1">
      <c r="A272" s="33"/>
      <c r="B272" s="38"/>
      <c r="C272" s="259" t="s">
        <v>812</v>
      </c>
      <c r="D272" s="259" t="s">
        <v>1005</v>
      </c>
      <c r="E272" s="16" t="s">
        <v>1</v>
      </c>
      <c r="F272" s="260">
        <v>167.2</v>
      </c>
      <c r="G272" s="33"/>
      <c r="H272" s="38"/>
    </row>
    <row r="273" spans="1:8" s="2" customFormat="1" ht="16.9" customHeight="1">
      <c r="A273" s="33"/>
      <c r="B273" s="38"/>
      <c r="C273" s="261" t="s">
        <v>1372</v>
      </c>
      <c r="D273" s="33"/>
      <c r="E273" s="33"/>
      <c r="F273" s="33"/>
      <c r="G273" s="33"/>
      <c r="H273" s="38"/>
    </row>
    <row r="274" spans="1:8" s="2" customFormat="1" ht="16.9" customHeight="1">
      <c r="A274" s="33"/>
      <c r="B274" s="38"/>
      <c r="C274" s="259" t="s">
        <v>999</v>
      </c>
      <c r="D274" s="259" t="s">
        <v>1000</v>
      </c>
      <c r="E274" s="16" t="s">
        <v>909</v>
      </c>
      <c r="F274" s="260">
        <v>199</v>
      </c>
      <c r="G274" s="33"/>
      <c r="H274" s="38"/>
    </row>
    <row r="275" spans="1:8" s="2" customFormat="1" ht="16.9" customHeight="1">
      <c r="A275" s="33"/>
      <c r="B275" s="38"/>
      <c r="C275" s="255" t="s">
        <v>814</v>
      </c>
      <c r="D275" s="256" t="s">
        <v>814</v>
      </c>
      <c r="E275" s="257" t="s">
        <v>1</v>
      </c>
      <c r="F275" s="258">
        <v>18.3</v>
      </c>
      <c r="G275" s="33"/>
      <c r="H275" s="38"/>
    </row>
    <row r="276" spans="1:8" s="2" customFormat="1" ht="16.9" customHeight="1">
      <c r="A276" s="33"/>
      <c r="B276" s="38"/>
      <c r="C276" s="259" t="s">
        <v>814</v>
      </c>
      <c r="D276" s="259" t="s">
        <v>1014</v>
      </c>
      <c r="E276" s="16" t="s">
        <v>1</v>
      </c>
      <c r="F276" s="260">
        <v>18.3</v>
      </c>
      <c r="G276" s="33"/>
      <c r="H276" s="38"/>
    </row>
    <row r="277" spans="1:8" s="2" customFormat="1" ht="16.9" customHeight="1">
      <c r="A277" s="33"/>
      <c r="B277" s="38"/>
      <c r="C277" s="261" t="s">
        <v>1372</v>
      </c>
      <c r="D277" s="33"/>
      <c r="E277" s="33"/>
      <c r="F277" s="33"/>
      <c r="G277" s="33"/>
      <c r="H277" s="38"/>
    </row>
    <row r="278" spans="1:8" s="2" customFormat="1" ht="16.9" customHeight="1">
      <c r="A278" s="33"/>
      <c r="B278" s="38"/>
      <c r="C278" s="259" t="s">
        <v>1008</v>
      </c>
      <c r="D278" s="259" t="s">
        <v>1009</v>
      </c>
      <c r="E278" s="16" t="s">
        <v>909</v>
      </c>
      <c r="F278" s="260">
        <v>62.403</v>
      </c>
      <c r="G278" s="33"/>
      <c r="H278" s="38"/>
    </row>
    <row r="279" spans="1:8" s="2" customFormat="1" ht="16.9" customHeight="1">
      <c r="A279" s="33"/>
      <c r="B279" s="38"/>
      <c r="C279" s="255" t="s">
        <v>816</v>
      </c>
      <c r="D279" s="256" t="s">
        <v>816</v>
      </c>
      <c r="E279" s="257" t="s">
        <v>1</v>
      </c>
      <c r="F279" s="258">
        <v>32.4</v>
      </c>
      <c r="G279" s="33"/>
      <c r="H279" s="38"/>
    </row>
    <row r="280" spans="1:8" s="2" customFormat="1" ht="16.9" customHeight="1">
      <c r="A280" s="33"/>
      <c r="B280" s="38"/>
      <c r="C280" s="259" t="s">
        <v>816</v>
      </c>
      <c r="D280" s="259" t="s">
        <v>1022</v>
      </c>
      <c r="E280" s="16" t="s">
        <v>1</v>
      </c>
      <c r="F280" s="260">
        <v>32.4</v>
      </c>
      <c r="G280" s="33"/>
      <c r="H280" s="38"/>
    </row>
    <row r="281" spans="1:8" s="2" customFormat="1" ht="16.9" customHeight="1">
      <c r="A281" s="33"/>
      <c r="B281" s="38"/>
      <c r="C281" s="261" t="s">
        <v>1372</v>
      </c>
      <c r="D281" s="33"/>
      <c r="E281" s="33"/>
      <c r="F281" s="33"/>
      <c r="G281" s="33"/>
      <c r="H281" s="38"/>
    </row>
    <row r="282" spans="1:8" s="2" customFormat="1" ht="16.9" customHeight="1">
      <c r="A282" s="33"/>
      <c r="B282" s="38"/>
      <c r="C282" s="259" t="s">
        <v>1017</v>
      </c>
      <c r="D282" s="259" t="s">
        <v>1018</v>
      </c>
      <c r="E282" s="16" t="s">
        <v>909</v>
      </c>
      <c r="F282" s="260">
        <v>59.7</v>
      </c>
      <c r="G282" s="33"/>
      <c r="H282" s="38"/>
    </row>
    <row r="283" spans="1:8" s="2" customFormat="1" ht="16.9" customHeight="1">
      <c r="A283" s="33"/>
      <c r="B283" s="38"/>
      <c r="C283" s="255" t="s">
        <v>818</v>
      </c>
      <c r="D283" s="256" t="s">
        <v>818</v>
      </c>
      <c r="E283" s="257" t="s">
        <v>1</v>
      </c>
      <c r="F283" s="258">
        <v>16.92</v>
      </c>
      <c r="G283" s="33"/>
      <c r="H283" s="38"/>
    </row>
    <row r="284" spans="1:8" s="2" customFormat="1" ht="16.9" customHeight="1">
      <c r="A284" s="33"/>
      <c r="B284" s="38"/>
      <c r="C284" s="259" t="s">
        <v>818</v>
      </c>
      <c r="D284" s="259" t="s">
        <v>1030</v>
      </c>
      <c r="E284" s="16" t="s">
        <v>1</v>
      </c>
      <c r="F284" s="260">
        <v>16.92</v>
      </c>
      <c r="G284" s="33"/>
      <c r="H284" s="38"/>
    </row>
    <row r="285" spans="1:8" s="2" customFormat="1" ht="16.9" customHeight="1">
      <c r="A285" s="33"/>
      <c r="B285" s="38"/>
      <c r="C285" s="261" t="s">
        <v>1372</v>
      </c>
      <c r="D285" s="33"/>
      <c r="E285" s="33"/>
      <c r="F285" s="33"/>
      <c r="G285" s="33"/>
      <c r="H285" s="38"/>
    </row>
    <row r="286" spans="1:8" s="2" customFormat="1" ht="16.9" customHeight="1">
      <c r="A286" s="33"/>
      <c r="B286" s="38"/>
      <c r="C286" s="259" t="s">
        <v>1025</v>
      </c>
      <c r="D286" s="259" t="s">
        <v>1026</v>
      </c>
      <c r="E286" s="16" t="s">
        <v>949</v>
      </c>
      <c r="F286" s="260">
        <v>174.68</v>
      </c>
      <c r="G286" s="33"/>
      <c r="H286" s="38"/>
    </row>
    <row r="287" spans="1:8" s="2" customFormat="1" ht="16.9" customHeight="1">
      <c r="A287" s="33"/>
      <c r="B287" s="38"/>
      <c r="C287" s="255" t="s">
        <v>820</v>
      </c>
      <c r="D287" s="256" t="s">
        <v>820</v>
      </c>
      <c r="E287" s="257" t="s">
        <v>1</v>
      </c>
      <c r="F287" s="258">
        <v>18.24</v>
      </c>
      <c r="G287" s="33"/>
      <c r="H287" s="38"/>
    </row>
    <row r="288" spans="1:8" s="2" customFormat="1" ht="16.9" customHeight="1">
      <c r="A288" s="33"/>
      <c r="B288" s="38"/>
      <c r="C288" s="259" t="s">
        <v>820</v>
      </c>
      <c r="D288" s="259" t="s">
        <v>1044</v>
      </c>
      <c r="E288" s="16" t="s">
        <v>1</v>
      </c>
      <c r="F288" s="260">
        <v>18.24</v>
      </c>
      <c r="G288" s="33"/>
      <c r="H288" s="38"/>
    </row>
    <row r="289" spans="1:8" s="2" customFormat="1" ht="16.9" customHeight="1">
      <c r="A289" s="33"/>
      <c r="B289" s="38"/>
      <c r="C289" s="261" t="s">
        <v>1372</v>
      </c>
      <c r="D289" s="33"/>
      <c r="E289" s="33"/>
      <c r="F289" s="33"/>
      <c r="G289" s="33"/>
      <c r="H289" s="38"/>
    </row>
    <row r="290" spans="1:8" s="2" customFormat="1" ht="16.9" customHeight="1">
      <c r="A290" s="33"/>
      <c r="B290" s="38"/>
      <c r="C290" s="259" t="s">
        <v>1039</v>
      </c>
      <c r="D290" s="259" t="s">
        <v>1040</v>
      </c>
      <c r="E290" s="16" t="s">
        <v>949</v>
      </c>
      <c r="F290" s="260">
        <v>27.84</v>
      </c>
      <c r="G290" s="33"/>
      <c r="H290" s="38"/>
    </row>
    <row r="291" spans="1:8" s="2" customFormat="1" ht="16.9" customHeight="1">
      <c r="A291" s="33"/>
      <c r="B291" s="38"/>
      <c r="C291" s="255" t="s">
        <v>822</v>
      </c>
      <c r="D291" s="256" t="s">
        <v>822</v>
      </c>
      <c r="E291" s="257" t="s">
        <v>1</v>
      </c>
      <c r="F291" s="258">
        <v>14</v>
      </c>
      <c r="G291" s="33"/>
      <c r="H291" s="38"/>
    </row>
    <row r="292" spans="1:8" s="2" customFormat="1" ht="16.9" customHeight="1">
      <c r="A292" s="33"/>
      <c r="B292" s="38"/>
      <c r="C292" s="259" t="s">
        <v>822</v>
      </c>
      <c r="D292" s="259" t="s">
        <v>1052</v>
      </c>
      <c r="E292" s="16" t="s">
        <v>1</v>
      </c>
      <c r="F292" s="260">
        <v>14</v>
      </c>
      <c r="G292" s="33"/>
      <c r="H292" s="38"/>
    </row>
    <row r="293" spans="1:8" s="2" customFormat="1" ht="16.9" customHeight="1">
      <c r="A293" s="33"/>
      <c r="B293" s="38"/>
      <c r="C293" s="261" t="s">
        <v>1372</v>
      </c>
      <c r="D293" s="33"/>
      <c r="E293" s="33"/>
      <c r="F293" s="33"/>
      <c r="G293" s="33"/>
      <c r="H293" s="38"/>
    </row>
    <row r="294" spans="1:8" s="2" customFormat="1" ht="16.9" customHeight="1">
      <c r="A294" s="33"/>
      <c r="B294" s="38"/>
      <c r="C294" s="259" t="s">
        <v>1047</v>
      </c>
      <c r="D294" s="259" t="s">
        <v>1048</v>
      </c>
      <c r="E294" s="16" t="s">
        <v>949</v>
      </c>
      <c r="F294" s="260">
        <v>51</v>
      </c>
      <c r="G294" s="33"/>
      <c r="H294" s="38"/>
    </row>
    <row r="295" spans="1:8" s="2" customFormat="1" ht="16.9" customHeight="1">
      <c r="A295" s="33"/>
      <c r="B295" s="38"/>
      <c r="C295" s="255" t="s">
        <v>823</v>
      </c>
      <c r="D295" s="256" t="s">
        <v>823</v>
      </c>
      <c r="E295" s="257" t="s">
        <v>1</v>
      </c>
      <c r="F295" s="258">
        <v>18.24</v>
      </c>
      <c r="G295" s="33"/>
      <c r="H295" s="38"/>
    </row>
    <row r="296" spans="1:8" s="2" customFormat="1" ht="16.9" customHeight="1">
      <c r="A296" s="33"/>
      <c r="B296" s="38"/>
      <c r="C296" s="259" t="s">
        <v>823</v>
      </c>
      <c r="D296" s="259" t="s">
        <v>1044</v>
      </c>
      <c r="E296" s="16" t="s">
        <v>1</v>
      </c>
      <c r="F296" s="260">
        <v>18.24</v>
      </c>
      <c r="G296" s="33"/>
      <c r="H296" s="38"/>
    </row>
    <row r="297" spans="1:8" s="2" customFormat="1" ht="16.9" customHeight="1">
      <c r="A297" s="33"/>
      <c r="B297" s="38"/>
      <c r="C297" s="261" t="s">
        <v>1372</v>
      </c>
      <c r="D297" s="33"/>
      <c r="E297" s="33"/>
      <c r="F297" s="33"/>
      <c r="G297" s="33"/>
      <c r="H297" s="38"/>
    </row>
    <row r="298" spans="1:8" s="2" customFormat="1" ht="16.9" customHeight="1">
      <c r="A298" s="33"/>
      <c r="B298" s="38"/>
      <c r="C298" s="259" t="s">
        <v>1055</v>
      </c>
      <c r="D298" s="259" t="s">
        <v>1056</v>
      </c>
      <c r="E298" s="16" t="s">
        <v>949</v>
      </c>
      <c r="F298" s="260">
        <v>78.84</v>
      </c>
      <c r="G298" s="33"/>
      <c r="H298" s="38"/>
    </row>
    <row r="299" spans="1:8" s="2" customFormat="1" ht="16.9" customHeight="1">
      <c r="A299" s="33"/>
      <c r="B299" s="38"/>
      <c r="C299" s="255" t="s">
        <v>824</v>
      </c>
      <c r="D299" s="256" t="s">
        <v>824</v>
      </c>
      <c r="E299" s="257" t="s">
        <v>1</v>
      </c>
      <c r="F299" s="258">
        <v>18.24</v>
      </c>
      <c r="G299" s="33"/>
      <c r="H299" s="38"/>
    </row>
    <row r="300" spans="1:8" s="2" customFormat="1" ht="16.9" customHeight="1">
      <c r="A300" s="33"/>
      <c r="B300" s="38"/>
      <c r="C300" s="259" t="s">
        <v>824</v>
      </c>
      <c r="D300" s="259" t="s">
        <v>1044</v>
      </c>
      <c r="E300" s="16" t="s">
        <v>1</v>
      </c>
      <c r="F300" s="260">
        <v>18.24</v>
      </c>
      <c r="G300" s="33"/>
      <c r="H300" s="38"/>
    </row>
    <row r="301" spans="1:8" s="2" customFormat="1" ht="16.9" customHeight="1">
      <c r="A301" s="33"/>
      <c r="B301" s="38"/>
      <c r="C301" s="261" t="s">
        <v>1372</v>
      </c>
      <c r="D301" s="33"/>
      <c r="E301" s="33"/>
      <c r="F301" s="33"/>
      <c r="G301" s="33"/>
      <c r="H301" s="38"/>
    </row>
    <row r="302" spans="1:8" s="2" customFormat="1" ht="16.9" customHeight="1">
      <c r="A302" s="33"/>
      <c r="B302" s="38"/>
      <c r="C302" s="259" t="s">
        <v>1061</v>
      </c>
      <c r="D302" s="259" t="s">
        <v>1062</v>
      </c>
      <c r="E302" s="16" t="s">
        <v>949</v>
      </c>
      <c r="F302" s="260">
        <v>78.84</v>
      </c>
      <c r="G302" s="33"/>
      <c r="H302" s="38"/>
    </row>
    <row r="303" spans="1:8" s="2" customFormat="1" ht="16.9" customHeight="1">
      <c r="A303" s="33"/>
      <c r="B303" s="38"/>
      <c r="C303" s="255" t="s">
        <v>825</v>
      </c>
      <c r="D303" s="256" t="s">
        <v>825</v>
      </c>
      <c r="E303" s="257" t="s">
        <v>1</v>
      </c>
      <c r="F303" s="258">
        <v>3.264</v>
      </c>
      <c r="G303" s="33"/>
      <c r="H303" s="38"/>
    </row>
    <row r="304" spans="1:8" s="2" customFormat="1" ht="16.9" customHeight="1">
      <c r="A304" s="33"/>
      <c r="B304" s="38"/>
      <c r="C304" s="259" t="s">
        <v>825</v>
      </c>
      <c r="D304" s="259" t="s">
        <v>1142</v>
      </c>
      <c r="E304" s="16" t="s">
        <v>1</v>
      </c>
      <c r="F304" s="260">
        <v>3.264</v>
      </c>
      <c r="G304" s="33"/>
      <c r="H304" s="38"/>
    </row>
    <row r="305" spans="1:8" s="2" customFormat="1" ht="16.9" customHeight="1">
      <c r="A305" s="33"/>
      <c r="B305" s="38"/>
      <c r="C305" s="261" t="s">
        <v>1372</v>
      </c>
      <c r="D305" s="33"/>
      <c r="E305" s="33"/>
      <c r="F305" s="33"/>
      <c r="G305" s="33"/>
      <c r="H305" s="38"/>
    </row>
    <row r="306" spans="1:8" s="2" customFormat="1" ht="16.9" customHeight="1">
      <c r="A306" s="33"/>
      <c r="B306" s="38"/>
      <c r="C306" s="259" t="s">
        <v>1136</v>
      </c>
      <c r="D306" s="259" t="s">
        <v>1137</v>
      </c>
      <c r="E306" s="16" t="s">
        <v>909</v>
      </c>
      <c r="F306" s="260">
        <v>15.729</v>
      </c>
      <c r="G306" s="33"/>
      <c r="H306" s="38"/>
    </row>
    <row r="307" spans="1:8" s="2" customFormat="1" ht="16.9" customHeight="1">
      <c r="A307" s="33"/>
      <c r="B307" s="38"/>
      <c r="C307" s="255" t="s">
        <v>827</v>
      </c>
      <c r="D307" s="256" t="s">
        <v>827</v>
      </c>
      <c r="E307" s="257" t="s">
        <v>1</v>
      </c>
      <c r="F307" s="258">
        <v>7.15</v>
      </c>
      <c r="G307" s="33"/>
      <c r="H307" s="38"/>
    </row>
    <row r="308" spans="1:8" s="2" customFormat="1" ht="16.9" customHeight="1">
      <c r="A308" s="33"/>
      <c r="B308" s="38"/>
      <c r="C308" s="259" t="s">
        <v>827</v>
      </c>
      <c r="D308" s="259" t="s">
        <v>1074</v>
      </c>
      <c r="E308" s="16" t="s">
        <v>1</v>
      </c>
      <c r="F308" s="260">
        <v>7.15</v>
      </c>
      <c r="G308" s="33"/>
      <c r="H308" s="38"/>
    </row>
    <row r="309" spans="1:8" s="2" customFormat="1" ht="16.9" customHeight="1">
      <c r="A309" s="33"/>
      <c r="B309" s="38"/>
      <c r="C309" s="261" t="s">
        <v>1372</v>
      </c>
      <c r="D309" s="33"/>
      <c r="E309" s="33"/>
      <c r="F309" s="33"/>
      <c r="G309" s="33"/>
      <c r="H309" s="38"/>
    </row>
    <row r="310" spans="1:8" s="2" customFormat="1" ht="16.9" customHeight="1">
      <c r="A310" s="33"/>
      <c r="B310" s="38"/>
      <c r="C310" s="259" t="s">
        <v>1068</v>
      </c>
      <c r="D310" s="259" t="s">
        <v>1069</v>
      </c>
      <c r="E310" s="16" t="s">
        <v>187</v>
      </c>
      <c r="F310" s="260">
        <v>16.25</v>
      </c>
      <c r="G310" s="33"/>
      <c r="H310" s="38"/>
    </row>
    <row r="311" spans="1:8" s="2" customFormat="1" ht="16.9" customHeight="1">
      <c r="A311" s="33"/>
      <c r="B311" s="38"/>
      <c r="C311" s="255" t="s">
        <v>829</v>
      </c>
      <c r="D311" s="256" t="s">
        <v>829</v>
      </c>
      <c r="E311" s="257" t="s">
        <v>1</v>
      </c>
      <c r="F311" s="258">
        <v>0.6</v>
      </c>
      <c r="G311" s="33"/>
      <c r="H311" s="38"/>
    </row>
    <row r="312" spans="1:8" s="2" customFormat="1" ht="16.9" customHeight="1">
      <c r="A312" s="33"/>
      <c r="B312" s="38"/>
      <c r="C312" s="259" t="s">
        <v>829</v>
      </c>
      <c r="D312" s="259" t="s">
        <v>1089</v>
      </c>
      <c r="E312" s="16" t="s">
        <v>1</v>
      </c>
      <c r="F312" s="260">
        <v>0.6</v>
      </c>
      <c r="G312" s="33"/>
      <c r="H312" s="38"/>
    </row>
    <row r="313" spans="1:8" s="2" customFormat="1" ht="16.9" customHeight="1">
      <c r="A313" s="33"/>
      <c r="B313" s="38"/>
      <c r="C313" s="261" t="s">
        <v>1372</v>
      </c>
      <c r="D313" s="33"/>
      <c r="E313" s="33"/>
      <c r="F313" s="33"/>
      <c r="G313" s="33"/>
      <c r="H313" s="38"/>
    </row>
    <row r="314" spans="1:8" s="2" customFormat="1" ht="16.9" customHeight="1">
      <c r="A314" s="33"/>
      <c r="B314" s="38"/>
      <c r="C314" s="259" t="s">
        <v>1083</v>
      </c>
      <c r="D314" s="259" t="s">
        <v>1084</v>
      </c>
      <c r="E314" s="16" t="s">
        <v>187</v>
      </c>
      <c r="F314" s="260">
        <v>1.2</v>
      </c>
      <c r="G314" s="33"/>
      <c r="H314" s="38"/>
    </row>
    <row r="315" spans="1:8" s="2" customFormat="1" ht="16.9" customHeight="1">
      <c r="A315" s="33"/>
      <c r="B315" s="38"/>
      <c r="C315" s="255" t="s">
        <v>831</v>
      </c>
      <c r="D315" s="256" t="s">
        <v>831</v>
      </c>
      <c r="E315" s="257" t="s">
        <v>1</v>
      </c>
      <c r="F315" s="258">
        <v>5.412</v>
      </c>
      <c r="G315" s="33"/>
      <c r="H315" s="38"/>
    </row>
    <row r="316" spans="1:8" s="2" customFormat="1" ht="16.9" customHeight="1">
      <c r="A316" s="33"/>
      <c r="B316" s="38"/>
      <c r="C316" s="259" t="s">
        <v>831</v>
      </c>
      <c r="D316" s="259" t="s">
        <v>1104</v>
      </c>
      <c r="E316" s="16" t="s">
        <v>1</v>
      </c>
      <c r="F316" s="260">
        <v>5.412</v>
      </c>
      <c r="G316" s="33"/>
      <c r="H316" s="38"/>
    </row>
    <row r="317" spans="1:8" s="2" customFormat="1" ht="16.9" customHeight="1">
      <c r="A317" s="33"/>
      <c r="B317" s="38"/>
      <c r="C317" s="261" t="s">
        <v>1372</v>
      </c>
      <c r="D317" s="33"/>
      <c r="E317" s="33"/>
      <c r="F317" s="33"/>
      <c r="G317" s="33"/>
      <c r="H317" s="38"/>
    </row>
    <row r="318" spans="1:8" s="2" customFormat="1" ht="16.9" customHeight="1">
      <c r="A318" s="33"/>
      <c r="B318" s="38"/>
      <c r="C318" s="259" t="s">
        <v>1098</v>
      </c>
      <c r="D318" s="259" t="s">
        <v>1099</v>
      </c>
      <c r="E318" s="16" t="s">
        <v>909</v>
      </c>
      <c r="F318" s="260">
        <v>11.831</v>
      </c>
      <c r="G318" s="33"/>
      <c r="H318" s="38"/>
    </row>
    <row r="319" spans="1:8" s="2" customFormat="1" ht="16.9" customHeight="1">
      <c r="A319" s="33"/>
      <c r="B319" s="38"/>
      <c r="C319" s="255" t="s">
        <v>833</v>
      </c>
      <c r="D319" s="256" t="s">
        <v>833</v>
      </c>
      <c r="E319" s="257" t="s">
        <v>1</v>
      </c>
      <c r="F319" s="258">
        <v>1.001</v>
      </c>
      <c r="G319" s="33"/>
      <c r="H319" s="38"/>
    </row>
    <row r="320" spans="1:8" s="2" customFormat="1" ht="16.9" customHeight="1">
      <c r="A320" s="33"/>
      <c r="B320" s="38"/>
      <c r="C320" s="259" t="s">
        <v>833</v>
      </c>
      <c r="D320" s="259" t="s">
        <v>1114</v>
      </c>
      <c r="E320" s="16" t="s">
        <v>1</v>
      </c>
      <c r="F320" s="260">
        <v>1.001</v>
      </c>
      <c r="G320" s="33"/>
      <c r="H320" s="38"/>
    </row>
    <row r="321" spans="1:8" s="2" customFormat="1" ht="16.9" customHeight="1">
      <c r="A321" s="33"/>
      <c r="B321" s="38"/>
      <c r="C321" s="261" t="s">
        <v>1372</v>
      </c>
      <c r="D321" s="33"/>
      <c r="E321" s="33"/>
      <c r="F321" s="33"/>
      <c r="G321" s="33"/>
      <c r="H321" s="38"/>
    </row>
    <row r="322" spans="1:8" s="2" customFormat="1" ht="16.9" customHeight="1">
      <c r="A322" s="33"/>
      <c r="B322" s="38"/>
      <c r="C322" s="259" t="s">
        <v>1107</v>
      </c>
      <c r="D322" s="259" t="s">
        <v>1108</v>
      </c>
      <c r="E322" s="16" t="s">
        <v>1109</v>
      </c>
      <c r="F322" s="260">
        <v>2.189</v>
      </c>
      <c r="G322" s="33"/>
      <c r="H322" s="38"/>
    </row>
    <row r="323" spans="1:8" s="2" customFormat="1" ht="16.9" customHeight="1">
      <c r="A323" s="33"/>
      <c r="B323" s="38"/>
      <c r="C323" s="255" t="s">
        <v>835</v>
      </c>
      <c r="D323" s="256" t="s">
        <v>835</v>
      </c>
      <c r="E323" s="257" t="s">
        <v>1</v>
      </c>
      <c r="F323" s="258">
        <v>21</v>
      </c>
      <c r="G323" s="33"/>
      <c r="H323" s="38"/>
    </row>
    <row r="324" spans="1:8" s="2" customFormat="1" ht="16.9" customHeight="1">
      <c r="A324" s="33"/>
      <c r="B324" s="38"/>
      <c r="C324" s="259" t="s">
        <v>835</v>
      </c>
      <c r="D324" s="259" t="s">
        <v>1123</v>
      </c>
      <c r="E324" s="16" t="s">
        <v>1</v>
      </c>
      <c r="F324" s="260">
        <v>21</v>
      </c>
      <c r="G324" s="33"/>
      <c r="H324" s="38"/>
    </row>
    <row r="325" spans="1:8" s="2" customFormat="1" ht="16.9" customHeight="1">
      <c r="A325" s="33"/>
      <c r="B325" s="38"/>
      <c r="C325" s="261" t="s">
        <v>1372</v>
      </c>
      <c r="D325" s="33"/>
      <c r="E325" s="33"/>
      <c r="F325" s="33"/>
      <c r="G325" s="33"/>
      <c r="H325" s="38"/>
    </row>
    <row r="326" spans="1:8" s="2" customFormat="1" ht="16.9" customHeight="1">
      <c r="A326" s="33"/>
      <c r="B326" s="38"/>
      <c r="C326" s="259" t="s">
        <v>1117</v>
      </c>
      <c r="D326" s="259" t="s">
        <v>1118</v>
      </c>
      <c r="E326" s="16" t="s">
        <v>949</v>
      </c>
      <c r="F326" s="260">
        <v>54</v>
      </c>
      <c r="G326" s="33"/>
      <c r="H326" s="38"/>
    </row>
    <row r="327" spans="1:8" s="2" customFormat="1" ht="16.9" customHeight="1">
      <c r="A327" s="33"/>
      <c r="B327" s="38"/>
      <c r="C327" s="255" t="s">
        <v>836</v>
      </c>
      <c r="D327" s="256" t="s">
        <v>836</v>
      </c>
      <c r="E327" s="257" t="s">
        <v>1</v>
      </c>
      <c r="F327" s="258">
        <v>10.5</v>
      </c>
      <c r="G327" s="33"/>
      <c r="H327" s="38"/>
    </row>
    <row r="328" spans="1:8" s="2" customFormat="1" ht="16.9" customHeight="1">
      <c r="A328" s="33"/>
      <c r="B328" s="38"/>
      <c r="C328" s="259" t="s">
        <v>836</v>
      </c>
      <c r="D328" s="259" t="s">
        <v>1132</v>
      </c>
      <c r="E328" s="16" t="s">
        <v>1</v>
      </c>
      <c r="F328" s="260">
        <v>10.5</v>
      </c>
      <c r="G328" s="33"/>
      <c r="H328" s="38"/>
    </row>
    <row r="329" spans="1:8" s="2" customFormat="1" ht="16.9" customHeight="1">
      <c r="A329" s="33"/>
      <c r="B329" s="38"/>
      <c r="C329" s="261" t="s">
        <v>1372</v>
      </c>
      <c r="D329" s="33"/>
      <c r="E329" s="33"/>
      <c r="F329" s="33"/>
      <c r="G329" s="33"/>
      <c r="H329" s="38"/>
    </row>
    <row r="330" spans="1:8" s="2" customFormat="1" ht="16.9" customHeight="1">
      <c r="A330" s="33"/>
      <c r="B330" s="38"/>
      <c r="C330" s="259" t="s">
        <v>1126</v>
      </c>
      <c r="D330" s="259" t="s">
        <v>1127</v>
      </c>
      <c r="E330" s="16" t="s">
        <v>949</v>
      </c>
      <c r="F330" s="260">
        <v>27</v>
      </c>
      <c r="G330" s="33"/>
      <c r="H330" s="38"/>
    </row>
    <row r="331" spans="1:8" s="2" customFormat="1" ht="16.9" customHeight="1">
      <c r="A331" s="33"/>
      <c r="B331" s="38"/>
      <c r="C331" s="255" t="s">
        <v>839</v>
      </c>
      <c r="D331" s="256" t="s">
        <v>839</v>
      </c>
      <c r="E331" s="257" t="s">
        <v>1</v>
      </c>
      <c r="F331" s="258">
        <v>2.34</v>
      </c>
      <c r="G331" s="33"/>
      <c r="H331" s="38"/>
    </row>
    <row r="332" spans="1:8" s="2" customFormat="1" ht="16.9" customHeight="1">
      <c r="A332" s="33"/>
      <c r="B332" s="38"/>
      <c r="C332" s="259" t="s">
        <v>839</v>
      </c>
      <c r="D332" s="259" t="s">
        <v>1188</v>
      </c>
      <c r="E332" s="16" t="s">
        <v>1</v>
      </c>
      <c r="F332" s="260">
        <v>2.34</v>
      </c>
      <c r="G332" s="33"/>
      <c r="H332" s="38"/>
    </row>
    <row r="333" spans="1:8" s="2" customFormat="1" ht="16.9" customHeight="1">
      <c r="A333" s="33"/>
      <c r="B333" s="38"/>
      <c r="C333" s="261" t="s">
        <v>1372</v>
      </c>
      <c r="D333" s="33"/>
      <c r="E333" s="33"/>
      <c r="F333" s="33"/>
      <c r="G333" s="33"/>
      <c r="H333" s="38"/>
    </row>
    <row r="334" spans="1:8" s="2" customFormat="1" ht="16.9" customHeight="1">
      <c r="A334" s="33"/>
      <c r="B334" s="38"/>
      <c r="C334" s="259" t="s">
        <v>1182</v>
      </c>
      <c r="D334" s="259" t="s">
        <v>1183</v>
      </c>
      <c r="E334" s="16" t="s">
        <v>909</v>
      </c>
      <c r="F334" s="260">
        <v>7.825</v>
      </c>
      <c r="G334" s="33"/>
      <c r="H334" s="38"/>
    </row>
    <row r="335" spans="1:8" s="2" customFormat="1" ht="16.9" customHeight="1">
      <c r="A335" s="33"/>
      <c r="B335" s="38"/>
      <c r="C335" s="255" t="s">
        <v>841</v>
      </c>
      <c r="D335" s="256" t="s">
        <v>841</v>
      </c>
      <c r="E335" s="257" t="s">
        <v>1</v>
      </c>
      <c r="F335" s="258">
        <v>5.425</v>
      </c>
      <c r="G335" s="33"/>
      <c r="H335" s="38"/>
    </row>
    <row r="336" spans="1:8" s="2" customFormat="1" ht="16.9" customHeight="1">
      <c r="A336" s="33"/>
      <c r="B336" s="38"/>
      <c r="C336" s="259" t="s">
        <v>841</v>
      </c>
      <c r="D336" s="259" t="s">
        <v>1198</v>
      </c>
      <c r="E336" s="16" t="s">
        <v>1</v>
      </c>
      <c r="F336" s="260">
        <v>5.425</v>
      </c>
      <c r="G336" s="33"/>
      <c r="H336" s="38"/>
    </row>
    <row r="337" spans="1:8" s="2" customFormat="1" ht="16.9" customHeight="1">
      <c r="A337" s="33"/>
      <c r="B337" s="38"/>
      <c r="C337" s="261" t="s">
        <v>1372</v>
      </c>
      <c r="D337" s="33"/>
      <c r="E337" s="33"/>
      <c r="F337" s="33"/>
      <c r="G337" s="33"/>
      <c r="H337" s="38"/>
    </row>
    <row r="338" spans="1:8" s="2" customFormat="1" ht="16.9" customHeight="1">
      <c r="A338" s="33"/>
      <c r="B338" s="38"/>
      <c r="C338" s="259" t="s">
        <v>1193</v>
      </c>
      <c r="D338" s="259" t="s">
        <v>1194</v>
      </c>
      <c r="E338" s="16" t="s">
        <v>909</v>
      </c>
      <c r="F338" s="260">
        <v>11.55</v>
      </c>
      <c r="G338" s="33"/>
      <c r="H338" s="38"/>
    </row>
    <row r="339" spans="1:8" s="2" customFormat="1" ht="16.9" customHeight="1">
      <c r="A339" s="33"/>
      <c r="B339" s="38"/>
      <c r="C339" s="255" t="s">
        <v>843</v>
      </c>
      <c r="D339" s="256" t="s">
        <v>843</v>
      </c>
      <c r="E339" s="257" t="s">
        <v>1</v>
      </c>
      <c r="F339" s="258">
        <v>0.009</v>
      </c>
      <c r="G339" s="33"/>
      <c r="H339" s="38"/>
    </row>
    <row r="340" spans="1:8" s="2" customFormat="1" ht="16.9" customHeight="1">
      <c r="A340" s="33"/>
      <c r="B340" s="38"/>
      <c r="C340" s="259" t="s">
        <v>843</v>
      </c>
      <c r="D340" s="259" t="s">
        <v>1206</v>
      </c>
      <c r="E340" s="16" t="s">
        <v>1</v>
      </c>
      <c r="F340" s="260">
        <v>0.009</v>
      </c>
      <c r="G340" s="33"/>
      <c r="H340" s="38"/>
    </row>
    <row r="341" spans="1:8" s="2" customFormat="1" ht="16.9" customHeight="1">
      <c r="A341" s="33"/>
      <c r="B341" s="38"/>
      <c r="C341" s="261" t="s">
        <v>1372</v>
      </c>
      <c r="D341" s="33"/>
      <c r="E341" s="33"/>
      <c r="F341" s="33"/>
      <c r="G341" s="33"/>
      <c r="H341" s="38"/>
    </row>
    <row r="342" spans="1:8" s="2" customFormat="1" ht="16.9" customHeight="1">
      <c r="A342" s="33"/>
      <c r="B342" s="38"/>
      <c r="C342" s="259" t="s">
        <v>1201</v>
      </c>
      <c r="D342" s="259" t="s">
        <v>1202</v>
      </c>
      <c r="E342" s="16" t="s">
        <v>909</v>
      </c>
      <c r="F342" s="260">
        <v>0.025</v>
      </c>
      <c r="G342" s="33"/>
      <c r="H342" s="38"/>
    </row>
    <row r="343" spans="1:8" s="2" customFormat="1" ht="16.9" customHeight="1">
      <c r="A343" s="33"/>
      <c r="B343" s="38"/>
      <c r="C343" s="255" t="s">
        <v>845</v>
      </c>
      <c r="D343" s="256" t="s">
        <v>845</v>
      </c>
      <c r="E343" s="257" t="s">
        <v>1</v>
      </c>
      <c r="F343" s="258">
        <v>5.868</v>
      </c>
      <c r="G343" s="33"/>
      <c r="H343" s="38"/>
    </row>
    <row r="344" spans="1:8" s="2" customFormat="1" ht="16.9" customHeight="1">
      <c r="A344" s="33"/>
      <c r="B344" s="38"/>
      <c r="C344" s="259" t="s">
        <v>845</v>
      </c>
      <c r="D344" s="259" t="s">
        <v>1216</v>
      </c>
      <c r="E344" s="16" t="s">
        <v>1</v>
      </c>
      <c r="F344" s="260">
        <v>5.868</v>
      </c>
      <c r="G344" s="33"/>
      <c r="H344" s="38"/>
    </row>
    <row r="345" spans="1:8" s="2" customFormat="1" ht="16.9" customHeight="1">
      <c r="A345" s="33"/>
      <c r="B345" s="38"/>
      <c r="C345" s="261" t="s">
        <v>1372</v>
      </c>
      <c r="D345" s="33"/>
      <c r="E345" s="33"/>
      <c r="F345" s="33"/>
      <c r="G345" s="33"/>
      <c r="H345" s="38"/>
    </row>
    <row r="346" spans="1:8" s="2" customFormat="1" ht="16.9" customHeight="1">
      <c r="A346" s="33"/>
      <c r="B346" s="38"/>
      <c r="C346" s="259" t="s">
        <v>1210</v>
      </c>
      <c r="D346" s="259" t="s">
        <v>1211</v>
      </c>
      <c r="E346" s="16" t="s">
        <v>909</v>
      </c>
      <c r="F346" s="260">
        <v>13.068</v>
      </c>
      <c r="G346" s="33"/>
      <c r="H346" s="38"/>
    </row>
    <row r="347" spans="1:8" s="2" customFormat="1" ht="16.9" customHeight="1">
      <c r="A347" s="33"/>
      <c r="B347" s="38"/>
      <c r="C347" s="255" t="s">
        <v>847</v>
      </c>
      <c r="D347" s="256" t="s">
        <v>847</v>
      </c>
      <c r="E347" s="257" t="s">
        <v>1</v>
      </c>
      <c r="F347" s="258">
        <v>18</v>
      </c>
      <c r="G347" s="33"/>
      <c r="H347" s="38"/>
    </row>
    <row r="348" spans="1:8" s="2" customFormat="1" ht="16.9" customHeight="1">
      <c r="A348" s="33"/>
      <c r="B348" s="38"/>
      <c r="C348" s="259" t="s">
        <v>847</v>
      </c>
      <c r="D348" s="259" t="s">
        <v>1224</v>
      </c>
      <c r="E348" s="16" t="s">
        <v>1</v>
      </c>
      <c r="F348" s="260">
        <v>18</v>
      </c>
      <c r="G348" s="33"/>
      <c r="H348" s="38"/>
    </row>
    <row r="349" spans="1:8" s="2" customFormat="1" ht="16.9" customHeight="1">
      <c r="A349" s="33"/>
      <c r="B349" s="38"/>
      <c r="C349" s="261" t="s">
        <v>1372</v>
      </c>
      <c r="D349" s="33"/>
      <c r="E349" s="33"/>
      <c r="F349" s="33"/>
      <c r="G349" s="33"/>
      <c r="H349" s="38"/>
    </row>
    <row r="350" spans="1:8" s="2" customFormat="1" ht="16.9" customHeight="1">
      <c r="A350" s="33"/>
      <c r="B350" s="38"/>
      <c r="C350" s="259" t="s">
        <v>1219</v>
      </c>
      <c r="D350" s="259" t="s">
        <v>1220</v>
      </c>
      <c r="E350" s="16" t="s">
        <v>909</v>
      </c>
      <c r="F350" s="260">
        <v>40.8</v>
      </c>
      <c r="G350" s="33"/>
      <c r="H350" s="38"/>
    </row>
    <row r="351" spans="1:8" s="2" customFormat="1" ht="16.9" customHeight="1">
      <c r="A351" s="33"/>
      <c r="B351" s="38"/>
      <c r="C351" s="255" t="s">
        <v>848</v>
      </c>
      <c r="D351" s="256" t="s">
        <v>848</v>
      </c>
      <c r="E351" s="257" t="s">
        <v>1</v>
      </c>
      <c r="F351" s="258">
        <v>5.97</v>
      </c>
      <c r="G351" s="33"/>
      <c r="H351" s="38"/>
    </row>
    <row r="352" spans="1:8" s="2" customFormat="1" ht="16.9" customHeight="1">
      <c r="A352" s="33"/>
      <c r="B352" s="38"/>
      <c r="C352" s="259" t="s">
        <v>848</v>
      </c>
      <c r="D352" s="259" t="s">
        <v>1232</v>
      </c>
      <c r="E352" s="16" t="s">
        <v>1</v>
      </c>
      <c r="F352" s="260">
        <v>5.97</v>
      </c>
      <c r="G352" s="33"/>
      <c r="H352" s="38"/>
    </row>
    <row r="353" spans="1:8" s="2" customFormat="1" ht="16.9" customHeight="1">
      <c r="A353" s="33"/>
      <c r="B353" s="38"/>
      <c r="C353" s="261" t="s">
        <v>1372</v>
      </c>
      <c r="D353" s="33"/>
      <c r="E353" s="33"/>
      <c r="F353" s="33"/>
      <c r="G353" s="33"/>
      <c r="H353" s="38"/>
    </row>
    <row r="354" spans="1:8" s="2" customFormat="1" ht="16.9" customHeight="1">
      <c r="A354" s="33"/>
      <c r="B354" s="38"/>
      <c r="C354" s="259" t="s">
        <v>1227</v>
      </c>
      <c r="D354" s="259" t="s">
        <v>1228</v>
      </c>
      <c r="E354" s="16" t="s">
        <v>909</v>
      </c>
      <c r="F354" s="260">
        <v>16.626</v>
      </c>
      <c r="G354" s="33"/>
      <c r="H354" s="38"/>
    </row>
    <row r="355" spans="1:8" s="2" customFormat="1" ht="16.9" customHeight="1">
      <c r="A355" s="33"/>
      <c r="B355" s="38"/>
      <c r="C355" s="255" t="s">
        <v>850</v>
      </c>
      <c r="D355" s="256" t="s">
        <v>850</v>
      </c>
      <c r="E355" s="257" t="s">
        <v>1</v>
      </c>
      <c r="F355" s="258">
        <v>10.71</v>
      </c>
      <c r="G355" s="33"/>
      <c r="H355" s="38"/>
    </row>
    <row r="356" spans="1:8" s="2" customFormat="1" ht="16.9" customHeight="1">
      <c r="A356" s="33"/>
      <c r="B356" s="38"/>
      <c r="C356" s="259" t="s">
        <v>850</v>
      </c>
      <c r="D356" s="259" t="s">
        <v>1242</v>
      </c>
      <c r="E356" s="16" t="s">
        <v>1</v>
      </c>
      <c r="F356" s="260">
        <v>10.71</v>
      </c>
      <c r="G356" s="33"/>
      <c r="H356" s="38"/>
    </row>
    <row r="357" spans="1:8" s="2" customFormat="1" ht="16.9" customHeight="1">
      <c r="A357" s="33"/>
      <c r="B357" s="38"/>
      <c r="C357" s="261" t="s">
        <v>1372</v>
      </c>
      <c r="D357" s="33"/>
      <c r="E357" s="33"/>
      <c r="F357" s="33"/>
      <c r="G357" s="33"/>
      <c r="H357" s="38"/>
    </row>
    <row r="358" spans="1:8" s="2" customFormat="1" ht="16.9" customHeight="1">
      <c r="A358" s="33"/>
      <c r="B358" s="38"/>
      <c r="C358" s="259" t="s">
        <v>1236</v>
      </c>
      <c r="D358" s="259" t="s">
        <v>1237</v>
      </c>
      <c r="E358" s="16" t="s">
        <v>949</v>
      </c>
      <c r="F358" s="260">
        <v>60.613</v>
      </c>
      <c r="G358" s="33"/>
      <c r="H358" s="38"/>
    </row>
    <row r="359" spans="1:8" s="2" customFormat="1" ht="16.9" customHeight="1">
      <c r="A359" s="33"/>
      <c r="B359" s="38"/>
      <c r="C359" s="255" t="s">
        <v>852</v>
      </c>
      <c r="D359" s="256" t="s">
        <v>852</v>
      </c>
      <c r="E359" s="257" t="s">
        <v>1</v>
      </c>
      <c r="F359" s="258">
        <v>8.7</v>
      </c>
      <c r="G359" s="33"/>
      <c r="H359" s="38"/>
    </row>
    <row r="360" spans="1:8" s="2" customFormat="1" ht="16.9" customHeight="1">
      <c r="A360" s="33"/>
      <c r="B360" s="38"/>
      <c r="C360" s="259" t="s">
        <v>852</v>
      </c>
      <c r="D360" s="259" t="s">
        <v>1253</v>
      </c>
      <c r="E360" s="16" t="s">
        <v>1</v>
      </c>
      <c r="F360" s="260">
        <v>8.7</v>
      </c>
      <c r="G360" s="33"/>
      <c r="H360" s="38"/>
    </row>
    <row r="361" spans="1:8" s="2" customFormat="1" ht="16.9" customHeight="1">
      <c r="A361" s="33"/>
      <c r="B361" s="38"/>
      <c r="C361" s="261" t="s">
        <v>1372</v>
      </c>
      <c r="D361" s="33"/>
      <c r="E361" s="33"/>
      <c r="F361" s="33"/>
      <c r="G361" s="33"/>
      <c r="H361" s="38"/>
    </row>
    <row r="362" spans="1:8" s="2" customFormat="1" ht="16.9" customHeight="1">
      <c r="A362" s="33"/>
      <c r="B362" s="38"/>
      <c r="C362" s="259" t="s">
        <v>1247</v>
      </c>
      <c r="D362" s="259" t="s">
        <v>1248</v>
      </c>
      <c r="E362" s="16" t="s">
        <v>949</v>
      </c>
      <c r="F362" s="260">
        <v>28.5</v>
      </c>
      <c r="G362" s="33"/>
      <c r="H362" s="38"/>
    </row>
    <row r="363" spans="1:8" s="2" customFormat="1" ht="16.9" customHeight="1">
      <c r="A363" s="33"/>
      <c r="B363" s="38"/>
      <c r="C363" s="255" t="s">
        <v>854</v>
      </c>
      <c r="D363" s="256" t="s">
        <v>854</v>
      </c>
      <c r="E363" s="257" t="s">
        <v>1</v>
      </c>
      <c r="F363" s="258">
        <v>10.71</v>
      </c>
      <c r="G363" s="33"/>
      <c r="H363" s="38"/>
    </row>
    <row r="364" spans="1:8" s="2" customFormat="1" ht="16.9" customHeight="1">
      <c r="A364" s="33"/>
      <c r="B364" s="38"/>
      <c r="C364" s="259" t="s">
        <v>854</v>
      </c>
      <c r="D364" s="259" t="s">
        <v>1261</v>
      </c>
      <c r="E364" s="16" t="s">
        <v>1</v>
      </c>
      <c r="F364" s="260">
        <v>10.71</v>
      </c>
      <c r="G364" s="33"/>
      <c r="H364" s="38"/>
    </row>
    <row r="365" spans="1:8" s="2" customFormat="1" ht="16.9" customHeight="1">
      <c r="A365" s="33"/>
      <c r="B365" s="38"/>
      <c r="C365" s="261" t="s">
        <v>1372</v>
      </c>
      <c r="D365" s="33"/>
      <c r="E365" s="33"/>
      <c r="F365" s="33"/>
      <c r="G365" s="33"/>
      <c r="H365" s="38"/>
    </row>
    <row r="366" spans="1:8" s="2" customFormat="1" ht="16.9" customHeight="1">
      <c r="A366" s="33"/>
      <c r="B366" s="38"/>
      <c r="C366" s="259" t="s">
        <v>1256</v>
      </c>
      <c r="D366" s="259" t="s">
        <v>1257</v>
      </c>
      <c r="E366" s="16" t="s">
        <v>949</v>
      </c>
      <c r="F366" s="260">
        <v>89.113</v>
      </c>
      <c r="G366" s="33"/>
      <c r="H366" s="38"/>
    </row>
    <row r="367" spans="1:8" s="2" customFormat="1" ht="16.9" customHeight="1">
      <c r="A367" s="33"/>
      <c r="B367" s="38"/>
      <c r="C367" s="255" t="s">
        <v>855</v>
      </c>
      <c r="D367" s="256" t="s">
        <v>855</v>
      </c>
      <c r="E367" s="257" t="s">
        <v>1</v>
      </c>
      <c r="F367" s="258">
        <v>4.551</v>
      </c>
      <c r="G367" s="33"/>
      <c r="H367" s="38"/>
    </row>
    <row r="368" spans="1:8" s="2" customFormat="1" ht="16.9" customHeight="1">
      <c r="A368" s="33"/>
      <c r="B368" s="38"/>
      <c r="C368" s="259" t="s">
        <v>855</v>
      </c>
      <c r="D368" s="259" t="s">
        <v>1272</v>
      </c>
      <c r="E368" s="16" t="s">
        <v>1</v>
      </c>
      <c r="F368" s="260">
        <v>4.551</v>
      </c>
      <c r="G368" s="33"/>
      <c r="H368" s="38"/>
    </row>
    <row r="369" spans="1:8" s="2" customFormat="1" ht="16.9" customHeight="1">
      <c r="A369" s="33"/>
      <c r="B369" s="38"/>
      <c r="C369" s="261" t="s">
        <v>1372</v>
      </c>
      <c r="D369" s="33"/>
      <c r="E369" s="33"/>
      <c r="F369" s="33"/>
      <c r="G369" s="33"/>
      <c r="H369" s="38"/>
    </row>
    <row r="370" spans="1:8" s="2" customFormat="1" ht="16.9" customHeight="1">
      <c r="A370" s="33"/>
      <c r="B370" s="38"/>
      <c r="C370" s="259" t="s">
        <v>1267</v>
      </c>
      <c r="D370" s="259" t="s">
        <v>1268</v>
      </c>
      <c r="E370" s="16" t="s">
        <v>949</v>
      </c>
      <c r="F370" s="260">
        <v>86.421</v>
      </c>
      <c r="G370" s="33"/>
      <c r="H370" s="38"/>
    </row>
    <row r="371" spans="1:8" s="2" customFormat="1" ht="16.9" customHeight="1">
      <c r="A371" s="33"/>
      <c r="B371" s="38"/>
      <c r="C371" s="255" t="s">
        <v>857</v>
      </c>
      <c r="D371" s="256" t="s">
        <v>857</v>
      </c>
      <c r="E371" s="257" t="s">
        <v>1</v>
      </c>
      <c r="F371" s="258">
        <v>5.98</v>
      </c>
      <c r="G371" s="33"/>
      <c r="H371" s="38"/>
    </row>
    <row r="372" spans="1:8" s="2" customFormat="1" ht="16.9" customHeight="1">
      <c r="A372" s="33"/>
      <c r="B372" s="38"/>
      <c r="C372" s="259" t="s">
        <v>857</v>
      </c>
      <c r="D372" s="259" t="s">
        <v>1282</v>
      </c>
      <c r="E372" s="16" t="s">
        <v>1</v>
      </c>
      <c r="F372" s="260">
        <v>5.98</v>
      </c>
      <c r="G372" s="33"/>
      <c r="H372" s="38"/>
    </row>
    <row r="373" spans="1:8" s="2" customFormat="1" ht="16.9" customHeight="1">
      <c r="A373" s="33"/>
      <c r="B373" s="38"/>
      <c r="C373" s="261" t="s">
        <v>1372</v>
      </c>
      <c r="D373" s="33"/>
      <c r="E373" s="33"/>
      <c r="F373" s="33"/>
      <c r="G373" s="33"/>
      <c r="H373" s="38"/>
    </row>
    <row r="374" spans="1:8" s="2" customFormat="1" ht="16.9" customHeight="1">
      <c r="A374" s="33"/>
      <c r="B374" s="38"/>
      <c r="C374" s="259" t="s">
        <v>1276</v>
      </c>
      <c r="D374" s="259" t="s">
        <v>1277</v>
      </c>
      <c r="E374" s="16" t="s">
        <v>949</v>
      </c>
      <c r="F374" s="260">
        <v>181.95</v>
      </c>
      <c r="G374" s="33"/>
      <c r="H374" s="38"/>
    </row>
    <row r="375" spans="1:8" s="2" customFormat="1" ht="16.9" customHeight="1">
      <c r="A375" s="33"/>
      <c r="B375" s="38"/>
      <c r="C375" s="255" t="s">
        <v>859</v>
      </c>
      <c r="D375" s="256" t="s">
        <v>859</v>
      </c>
      <c r="E375" s="257" t="s">
        <v>1</v>
      </c>
      <c r="F375" s="258">
        <v>2.775</v>
      </c>
      <c r="G375" s="33"/>
      <c r="H375" s="38"/>
    </row>
    <row r="376" spans="1:8" s="2" customFormat="1" ht="16.9" customHeight="1">
      <c r="A376" s="33"/>
      <c r="B376" s="38"/>
      <c r="C376" s="259" t="s">
        <v>859</v>
      </c>
      <c r="D376" s="259" t="s">
        <v>1292</v>
      </c>
      <c r="E376" s="16" t="s">
        <v>1</v>
      </c>
      <c r="F376" s="260">
        <v>2.775</v>
      </c>
      <c r="G376" s="33"/>
      <c r="H376" s="38"/>
    </row>
    <row r="377" spans="1:8" s="2" customFormat="1" ht="16.9" customHeight="1">
      <c r="A377" s="33"/>
      <c r="B377" s="38"/>
      <c r="C377" s="261" t="s">
        <v>1372</v>
      </c>
      <c r="D377" s="33"/>
      <c r="E377" s="33"/>
      <c r="F377" s="33"/>
      <c r="G377" s="33"/>
      <c r="H377" s="38"/>
    </row>
    <row r="378" spans="1:8" s="2" customFormat="1" ht="16.9" customHeight="1">
      <c r="A378" s="33"/>
      <c r="B378" s="38"/>
      <c r="C378" s="259" t="s">
        <v>1287</v>
      </c>
      <c r="D378" s="259" t="s">
        <v>1288</v>
      </c>
      <c r="E378" s="16" t="s">
        <v>949</v>
      </c>
      <c r="F378" s="260">
        <v>13.167</v>
      </c>
      <c r="G378" s="33"/>
      <c r="H378" s="38"/>
    </row>
    <row r="379" spans="1:8" s="2" customFormat="1" ht="16.9" customHeight="1">
      <c r="A379" s="33"/>
      <c r="B379" s="38"/>
      <c r="C379" s="255" t="s">
        <v>861</v>
      </c>
      <c r="D379" s="256" t="s">
        <v>861</v>
      </c>
      <c r="E379" s="257" t="s">
        <v>1</v>
      </c>
      <c r="F379" s="258">
        <v>6.9</v>
      </c>
      <c r="G379" s="33"/>
      <c r="H379" s="38"/>
    </row>
    <row r="380" spans="1:8" s="2" customFormat="1" ht="16.9" customHeight="1">
      <c r="A380" s="33"/>
      <c r="B380" s="38"/>
      <c r="C380" s="259" t="s">
        <v>861</v>
      </c>
      <c r="D380" s="259" t="s">
        <v>1305</v>
      </c>
      <c r="E380" s="16" t="s">
        <v>1</v>
      </c>
      <c r="F380" s="260">
        <v>6.9</v>
      </c>
      <c r="G380" s="33"/>
      <c r="H380" s="38"/>
    </row>
    <row r="381" spans="1:8" s="2" customFormat="1" ht="16.9" customHeight="1">
      <c r="A381" s="33"/>
      <c r="B381" s="38"/>
      <c r="C381" s="261" t="s">
        <v>1372</v>
      </c>
      <c r="D381" s="33"/>
      <c r="E381" s="33"/>
      <c r="F381" s="33"/>
      <c r="G381" s="33"/>
      <c r="H381" s="38"/>
    </row>
    <row r="382" spans="1:8" s="2" customFormat="1" ht="16.9" customHeight="1">
      <c r="A382" s="33"/>
      <c r="B382" s="38"/>
      <c r="C382" s="259" t="s">
        <v>1298</v>
      </c>
      <c r="D382" s="259" t="s">
        <v>1299</v>
      </c>
      <c r="E382" s="16" t="s">
        <v>187</v>
      </c>
      <c r="F382" s="260">
        <v>16.3</v>
      </c>
      <c r="G382" s="33"/>
      <c r="H382" s="38"/>
    </row>
    <row r="383" spans="1:8" s="2" customFormat="1" ht="16.9" customHeight="1">
      <c r="A383" s="33"/>
      <c r="B383" s="38"/>
      <c r="C383" s="255" t="s">
        <v>915</v>
      </c>
      <c r="D383" s="256" t="s">
        <v>915</v>
      </c>
      <c r="E383" s="257" t="s">
        <v>1</v>
      </c>
      <c r="F383" s="258">
        <v>123.5</v>
      </c>
      <c r="G383" s="33"/>
      <c r="H383" s="38"/>
    </row>
    <row r="384" spans="1:8" s="2" customFormat="1" ht="16.9" customHeight="1">
      <c r="A384" s="33"/>
      <c r="B384" s="38"/>
      <c r="C384" s="259" t="s">
        <v>915</v>
      </c>
      <c r="D384" s="259" t="s">
        <v>916</v>
      </c>
      <c r="E384" s="16" t="s">
        <v>1</v>
      </c>
      <c r="F384" s="260">
        <v>123.5</v>
      </c>
      <c r="G384" s="33"/>
      <c r="H384" s="38"/>
    </row>
    <row r="385" spans="1:8" s="2" customFormat="1" ht="16.9" customHeight="1">
      <c r="A385" s="33"/>
      <c r="B385" s="38"/>
      <c r="C385" s="255" t="s">
        <v>955</v>
      </c>
      <c r="D385" s="256" t="s">
        <v>955</v>
      </c>
      <c r="E385" s="257" t="s">
        <v>1</v>
      </c>
      <c r="F385" s="258">
        <v>190.8</v>
      </c>
      <c r="G385" s="33"/>
      <c r="H385" s="38"/>
    </row>
    <row r="386" spans="1:8" s="2" customFormat="1" ht="16.9" customHeight="1">
      <c r="A386" s="33"/>
      <c r="B386" s="38"/>
      <c r="C386" s="259" t="s">
        <v>955</v>
      </c>
      <c r="D386" s="259" t="s">
        <v>956</v>
      </c>
      <c r="E386" s="16" t="s">
        <v>1</v>
      </c>
      <c r="F386" s="260">
        <v>190.8</v>
      </c>
      <c r="G386" s="33"/>
      <c r="H386" s="38"/>
    </row>
    <row r="387" spans="1:8" s="2" customFormat="1" ht="16.9" customHeight="1">
      <c r="A387" s="33"/>
      <c r="B387" s="38"/>
      <c r="C387" s="255" t="s">
        <v>961</v>
      </c>
      <c r="D387" s="256" t="s">
        <v>961</v>
      </c>
      <c r="E387" s="257" t="s">
        <v>1</v>
      </c>
      <c r="F387" s="258">
        <v>190.8</v>
      </c>
      <c r="G387" s="33"/>
      <c r="H387" s="38"/>
    </row>
    <row r="388" spans="1:8" s="2" customFormat="1" ht="16.9" customHeight="1">
      <c r="A388" s="33"/>
      <c r="B388" s="38"/>
      <c r="C388" s="259" t="s">
        <v>961</v>
      </c>
      <c r="D388" s="259" t="s">
        <v>962</v>
      </c>
      <c r="E388" s="16" t="s">
        <v>1</v>
      </c>
      <c r="F388" s="260">
        <v>190.8</v>
      </c>
      <c r="G388" s="33"/>
      <c r="H388" s="38"/>
    </row>
    <row r="389" spans="1:8" s="2" customFormat="1" ht="16.9" customHeight="1">
      <c r="A389" s="33"/>
      <c r="B389" s="38"/>
      <c r="C389" s="255" t="s">
        <v>969</v>
      </c>
      <c r="D389" s="256" t="s">
        <v>969</v>
      </c>
      <c r="E389" s="257" t="s">
        <v>1</v>
      </c>
      <c r="F389" s="258">
        <v>2</v>
      </c>
      <c r="G389" s="33"/>
      <c r="H389" s="38"/>
    </row>
    <row r="390" spans="1:8" s="2" customFormat="1" ht="16.9" customHeight="1">
      <c r="A390" s="33"/>
      <c r="B390" s="38"/>
      <c r="C390" s="259" t="s">
        <v>969</v>
      </c>
      <c r="D390" s="259" t="s">
        <v>970</v>
      </c>
      <c r="E390" s="16" t="s">
        <v>1</v>
      </c>
      <c r="F390" s="260">
        <v>2</v>
      </c>
      <c r="G390" s="33"/>
      <c r="H390" s="38"/>
    </row>
    <row r="391" spans="1:8" s="2" customFormat="1" ht="16.9" customHeight="1">
      <c r="A391" s="33"/>
      <c r="B391" s="38"/>
      <c r="C391" s="255" t="s">
        <v>978</v>
      </c>
      <c r="D391" s="256" t="s">
        <v>978</v>
      </c>
      <c r="E391" s="257" t="s">
        <v>1</v>
      </c>
      <c r="F391" s="258">
        <v>31.8</v>
      </c>
      <c r="G391" s="33"/>
      <c r="H391" s="38"/>
    </row>
    <row r="392" spans="1:8" s="2" customFormat="1" ht="16.9" customHeight="1">
      <c r="A392" s="33"/>
      <c r="B392" s="38"/>
      <c r="C392" s="259" t="s">
        <v>978</v>
      </c>
      <c r="D392" s="259" t="s">
        <v>979</v>
      </c>
      <c r="E392" s="16" t="s">
        <v>1</v>
      </c>
      <c r="F392" s="260">
        <v>31.8</v>
      </c>
      <c r="G392" s="33"/>
      <c r="H392" s="38"/>
    </row>
    <row r="393" spans="1:8" s="2" customFormat="1" ht="16.9" customHeight="1">
      <c r="A393" s="33"/>
      <c r="B393" s="38"/>
      <c r="C393" s="255" t="s">
        <v>863</v>
      </c>
      <c r="D393" s="256" t="s">
        <v>863</v>
      </c>
      <c r="E393" s="257" t="s">
        <v>1</v>
      </c>
      <c r="F393" s="258">
        <v>10.2</v>
      </c>
      <c r="G393" s="33"/>
      <c r="H393" s="38"/>
    </row>
    <row r="394" spans="1:8" s="2" customFormat="1" ht="16.9" customHeight="1">
      <c r="A394" s="33"/>
      <c r="B394" s="38"/>
      <c r="C394" s="259" t="s">
        <v>863</v>
      </c>
      <c r="D394" s="259" t="s">
        <v>987</v>
      </c>
      <c r="E394" s="16" t="s">
        <v>1</v>
      </c>
      <c r="F394" s="260">
        <v>10.2</v>
      </c>
      <c r="G394" s="33"/>
      <c r="H394" s="38"/>
    </row>
    <row r="395" spans="1:8" s="2" customFormat="1" ht="16.9" customHeight="1">
      <c r="A395" s="33"/>
      <c r="B395" s="38"/>
      <c r="C395" s="261" t="s">
        <v>1372</v>
      </c>
      <c r="D395" s="33"/>
      <c r="E395" s="33"/>
      <c r="F395" s="33"/>
      <c r="G395" s="33"/>
      <c r="H395" s="38"/>
    </row>
    <row r="396" spans="1:8" s="2" customFormat="1" ht="16.9" customHeight="1">
      <c r="A396" s="33"/>
      <c r="B396" s="38"/>
      <c r="C396" s="259" t="s">
        <v>980</v>
      </c>
      <c r="D396" s="259" t="s">
        <v>981</v>
      </c>
      <c r="E396" s="16" t="s">
        <v>909</v>
      </c>
      <c r="F396" s="260">
        <v>75.46</v>
      </c>
      <c r="G396" s="33"/>
      <c r="H396" s="38"/>
    </row>
    <row r="397" spans="1:8" s="2" customFormat="1" ht="16.9" customHeight="1">
      <c r="A397" s="33"/>
      <c r="B397" s="38"/>
      <c r="C397" s="255" t="s">
        <v>997</v>
      </c>
      <c r="D397" s="256" t="s">
        <v>997</v>
      </c>
      <c r="E397" s="257" t="s">
        <v>1</v>
      </c>
      <c r="F397" s="258">
        <v>167.2</v>
      </c>
      <c r="G397" s="33"/>
      <c r="H397" s="38"/>
    </row>
    <row r="398" spans="1:8" s="2" customFormat="1" ht="16.9" customHeight="1">
      <c r="A398" s="33"/>
      <c r="B398" s="38"/>
      <c r="C398" s="259" t="s">
        <v>997</v>
      </c>
      <c r="D398" s="259" t="s">
        <v>998</v>
      </c>
      <c r="E398" s="16" t="s">
        <v>1</v>
      </c>
      <c r="F398" s="260">
        <v>167.2</v>
      </c>
      <c r="G398" s="33"/>
      <c r="H398" s="38"/>
    </row>
    <row r="399" spans="1:8" s="2" customFormat="1" ht="16.9" customHeight="1">
      <c r="A399" s="33"/>
      <c r="B399" s="38"/>
      <c r="C399" s="255" t="s">
        <v>1006</v>
      </c>
      <c r="D399" s="256" t="s">
        <v>1006</v>
      </c>
      <c r="E399" s="257" t="s">
        <v>1</v>
      </c>
      <c r="F399" s="258">
        <v>199</v>
      </c>
      <c r="G399" s="33"/>
      <c r="H399" s="38"/>
    </row>
    <row r="400" spans="1:8" s="2" customFormat="1" ht="16.9" customHeight="1">
      <c r="A400" s="33"/>
      <c r="B400" s="38"/>
      <c r="C400" s="259" t="s">
        <v>1006</v>
      </c>
      <c r="D400" s="259" t="s">
        <v>1007</v>
      </c>
      <c r="E400" s="16" t="s">
        <v>1</v>
      </c>
      <c r="F400" s="260">
        <v>199</v>
      </c>
      <c r="G400" s="33"/>
      <c r="H400" s="38"/>
    </row>
    <row r="401" spans="1:8" s="2" customFormat="1" ht="16.9" customHeight="1">
      <c r="A401" s="33"/>
      <c r="B401" s="38"/>
      <c r="C401" s="255" t="s">
        <v>1015</v>
      </c>
      <c r="D401" s="256" t="s">
        <v>1015</v>
      </c>
      <c r="E401" s="257" t="s">
        <v>1</v>
      </c>
      <c r="F401" s="258">
        <v>62.403</v>
      </c>
      <c r="G401" s="33"/>
      <c r="H401" s="38"/>
    </row>
    <row r="402" spans="1:8" s="2" customFormat="1" ht="16.9" customHeight="1">
      <c r="A402" s="33"/>
      <c r="B402" s="38"/>
      <c r="C402" s="259" t="s">
        <v>1015</v>
      </c>
      <c r="D402" s="259" t="s">
        <v>1016</v>
      </c>
      <c r="E402" s="16" t="s">
        <v>1</v>
      </c>
      <c r="F402" s="260">
        <v>62.403</v>
      </c>
      <c r="G402" s="33"/>
      <c r="H402" s="38"/>
    </row>
    <row r="403" spans="1:8" s="2" customFormat="1" ht="16.9" customHeight="1">
      <c r="A403" s="33"/>
      <c r="B403" s="38"/>
      <c r="C403" s="255" t="s">
        <v>1023</v>
      </c>
      <c r="D403" s="256" t="s">
        <v>1023</v>
      </c>
      <c r="E403" s="257" t="s">
        <v>1</v>
      </c>
      <c r="F403" s="258">
        <v>59.7</v>
      </c>
      <c r="G403" s="33"/>
      <c r="H403" s="38"/>
    </row>
    <row r="404" spans="1:8" s="2" customFormat="1" ht="16.9" customHeight="1">
      <c r="A404" s="33"/>
      <c r="B404" s="38"/>
      <c r="C404" s="259" t="s">
        <v>1023</v>
      </c>
      <c r="D404" s="259" t="s">
        <v>1024</v>
      </c>
      <c r="E404" s="16" t="s">
        <v>1</v>
      </c>
      <c r="F404" s="260">
        <v>59.7</v>
      </c>
      <c r="G404" s="33"/>
      <c r="H404" s="38"/>
    </row>
    <row r="405" spans="1:8" s="2" customFormat="1" ht="16.9" customHeight="1">
      <c r="A405" s="33"/>
      <c r="B405" s="38"/>
      <c r="C405" s="255" t="s">
        <v>865</v>
      </c>
      <c r="D405" s="256" t="s">
        <v>865</v>
      </c>
      <c r="E405" s="257" t="s">
        <v>1</v>
      </c>
      <c r="F405" s="258">
        <v>35.52</v>
      </c>
      <c r="G405" s="33"/>
      <c r="H405" s="38"/>
    </row>
    <row r="406" spans="1:8" s="2" customFormat="1" ht="16.9" customHeight="1">
      <c r="A406" s="33"/>
      <c r="B406" s="38"/>
      <c r="C406" s="259" t="s">
        <v>865</v>
      </c>
      <c r="D406" s="259" t="s">
        <v>1031</v>
      </c>
      <c r="E406" s="16" t="s">
        <v>1</v>
      </c>
      <c r="F406" s="260">
        <v>35.52</v>
      </c>
      <c r="G406" s="33"/>
      <c r="H406" s="38"/>
    </row>
    <row r="407" spans="1:8" s="2" customFormat="1" ht="16.9" customHeight="1">
      <c r="A407" s="33"/>
      <c r="B407" s="38"/>
      <c r="C407" s="261" t="s">
        <v>1372</v>
      </c>
      <c r="D407" s="33"/>
      <c r="E407" s="33"/>
      <c r="F407" s="33"/>
      <c r="G407" s="33"/>
      <c r="H407" s="38"/>
    </row>
    <row r="408" spans="1:8" s="2" customFormat="1" ht="16.9" customHeight="1">
      <c r="A408" s="33"/>
      <c r="B408" s="38"/>
      <c r="C408" s="259" t="s">
        <v>1025</v>
      </c>
      <c r="D408" s="259" t="s">
        <v>1026</v>
      </c>
      <c r="E408" s="16" t="s">
        <v>949</v>
      </c>
      <c r="F408" s="260">
        <v>174.68</v>
      </c>
      <c r="G408" s="33"/>
      <c r="H408" s="38"/>
    </row>
    <row r="409" spans="1:8" s="2" customFormat="1" ht="16.9" customHeight="1">
      <c r="A409" s="33"/>
      <c r="B409" s="38"/>
      <c r="C409" s="255" t="s">
        <v>1045</v>
      </c>
      <c r="D409" s="256" t="s">
        <v>1045</v>
      </c>
      <c r="E409" s="257" t="s">
        <v>1</v>
      </c>
      <c r="F409" s="258">
        <v>27.84</v>
      </c>
      <c r="G409" s="33"/>
      <c r="H409" s="38"/>
    </row>
    <row r="410" spans="1:8" s="2" customFormat="1" ht="16.9" customHeight="1">
      <c r="A410" s="33"/>
      <c r="B410" s="38"/>
      <c r="C410" s="259" t="s">
        <v>1045</v>
      </c>
      <c r="D410" s="259" t="s">
        <v>1046</v>
      </c>
      <c r="E410" s="16" t="s">
        <v>1</v>
      </c>
      <c r="F410" s="260">
        <v>27.84</v>
      </c>
      <c r="G410" s="33"/>
      <c r="H410" s="38"/>
    </row>
    <row r="411" spans="1:8" s="2" customFormat="1" ht="16.9" customHeight="1">
      <c r="A411" s="33"/>
      <c r="B411" s="38"/>
      <c r="C411" s="255" t="s">
        <v>1053</v>
      </c>
      <c r="D411" s="256" t="s">
        <v>1053</v>
      </c>
      <c r="E411" s="257" t="s">
        <v>1</v>
      </c>
      <c r="F411" s="258">
        <v>51</v>
      </c>
      <c r="G411" s="33"/>
      <c r="H411" s="38"/>
    </row>
    <row r="412" spans="1:8" s="2" customFormat="1" ht="16.9" customHeight="1">
      <c r="A412" s="33"/>
      <c r="B412" s="38"/>
      <c r="C412" s="259" t="s">
        <v>1053</v>
      </c>
      <c r="D412" s="259" t="s">
        <v>1054</v>
      </c>
      <c r="E412" s="16" t="s">
        <v>1</v>
      </c>
      <c r="F412" s="260">
        <v>51</v>
      </c>
      <c r="G412" s="33"/>
      <c r="H412" s="38"/>
    </row>
    <row r="413" spans="1:8" s="2" customFormat="1" ht="16.9" customHeight="1">
      <c r="A413" s="33"/>
      <c r="B413" s="38"/>
      <c r="C413" s="255" t="s">
        <v>867</v>
      </c>
      <c r="D413" s="256" t="s">
        <v>867</v>
      </c>
      <c r="E413" s="257" t="s">
        <v>1</v>
      </c>
      <c r="F413" s="258">
        <v>37</v>
      </c>
      <c r="G413" s="33"/>
      <c r="H413" s="38"/>
    </row>
    <row r="414" spans="1:8" s="2" customFormat="1" ht="16.9" customHeight="1">
      <c r="A414" s="33"/>
      <c r="B414" s="38"/>
      <c r="C414" s="259" t="s">
        <v>867</v>
      </c>
      <c r="D414" s="259" t="s">
        <v>1051</v>
      </c>
      <c r="E414" s="16" t="s">
        <v>1</v>
      </c>
      <c r="F414" s="260">
        <v>37</v>
      </c>
      <c r="G414" s="33"/>
      <c r="H414" s="38"/>
    </row>
    <row r="415" spans="1:8" s="2" customFormat="1" ht="16.9" customHeight="1">
      <c r="A415" s="33"/>
      <c r="B415" s="38"/>
      <c r="C415" s="261" t="s">
        <v>1372</v>
      </c>
      <c r="D415" s="33"/>
      <c r="E415" s="33"/>
      <c r="F415" s="33"/>
      <c r="G415" s="33"/>
      <c r="H415" s="38"/>
    </row>
    <row r="416" spans="1:8" s="2" customFormat="1" ht="16.9" customHeight="1">
      <c r="A416" s="33"/>
      <c r="B416" s="38"/>
      <c r="C416" s="259" t="s">
        <v>1055</v>
      </c>
      <c r="D416" s="259" t="s">
        <v>1056</v>
      </c>
      <c r="E416" s="16" t="s">
        <v>949</v>
      </c>
      <c r="F416" s="260">
        <v>78.84</v>
      </c>
      <c r="G416" s="33"/>
      <c r="H416" s="38"/>
    </row>
    <row r="417" spans="1:8" s="2" customFormat="1" ht="16.9" customHeight="1">
      <c r="A417" s="33"/>
      <c r="B417" s="38"/>
      <c r="C417" s="255" t="s">
        <v>868</v>
      </c>
      <c r="D417" s="256" t="s">
        <v>868</v>
      </c>
      <c r="E417" s="257" t="s">
        <v>1</v>
      </c>
      <c r="F417" s="258">
        <v>37</v>
      </c>
      <c r="G417" s="33"/>
      <c r="H417" s="38"/>
    </row>
    <row r="418" spans="1:8" s="2" customFormat="1" ht="16.9" customHeight="1">
      <c r="A418" s="33"/>
      <c r="B418" s="38"/>
      <c r="C418" s="259" t="s">
        <v>868</v>
      </c>
      <c r="D418" s="259" t="s">
        <v>1051</v>
      </c>
      <c r="E418" s="16" t="s">
        <v>1</v>
      </c>
      <c r="F418" s="260">
        <v>37</v>
      </c>
      <c r="G418" s="33"/>
      <c r="H418" s="38"/>
    </row>
    <row r="419" spans="1:8" s="2" customFormat="1" ht="16.9" customHeight="1">
      <c r="A419" s="33"/>
      <c r="B419" s="38"/>
      <c r="C419" s="261" t="s">
        <v>1372</v>
      </c>
      <c r="D419" s="33"/>
      <c r="E419" s="33"/>
      <c r="F419" s="33"/>
      <c r="G419" s="33"/>
      <c r="H419" s="38"/>
    </row>
    <row r="420" spans="1:8" s="2" customFormat="1" ht="16.9" customHeight="1">
      <c r="A420" s="33"/>
      <c r="B420" s="38"/>
      <c r="C420" s="259" t="s">
        <v>1061</v>
      </c>
      <c r="D420" s="259" t="s">
        <v>1062</v>
      </c>
      <c r="E420" s="16" t="s">
        <v>949</v>
      </c>
      <c r="F420" s="260">
        <v>78.84</v>
      </c>
      <c r="G420" s="33"/>
      <c r="H420" s="38"/>
    </row>
    <row r="421" spans="1:8" s="2" customFormat="1" ht="16.9" customHeight="1">
      <c r="A421" s="33"/>
      <c r="B421" s="38"/>
      <c r="C421" s="255" t="s">
        <v>869</v>
      </c>
      <c r="D421" s="256" t="s">
        <v>869</v>
      </c>
      <c r="E421" s="257" t="s">
        <v>1</v>
      </c>
      <c r="F421" s="258">
        <v>5.284</v>
      </c>
      <c r="G421" s="33"/>
      <c r="H421" s="38"/>
    </row>
    <row r="422" spans="1:8" s="2" customFormat="1" ht="16.9" customHeight="1">
      <c r="A422" s="33"/>
      <c r="B422" s="38"/>
      <c r="C422" s="259" t="s">
        <v>869</v>
      </c>
      <c r="D422" s="259" t="s">
        <v>1143</v>
      </c>
      <c r="E422" s="16" t="s">
        <v>1</v>
      </c>
      <c r="F422" s="260">
        <v>5.284</v>
      </c>
      <c r="G422" s="33"/>
      <c r="H422" s="38"/>
    </row>
    <row r="423" spans="1:8" s="2" customFormat="1" ht="16.9" customHeight="1">
      <c r="A423" s="33"/>
      <c r="B423" s="38"/>
      <c r="C423" s="261" t="s">
        <v>1372</v>
      </c>
      <c r="D423" s="33"/>
      <c r="E423" s="33"/>
      <c r="F423" s="33"/>
      <c r="G423" s="33"/>
      <c r="H423" s="38"/>
    </row>
    <row r="424" spans="1:8" s="2" customFormat="1" ht="16.9" customHeight="1">
      <c r="A424" s="33"/>
      <c r="B424" s="38"/>
      <c r="C424" s="259" t="s">
        <v>1136</v>
      </c>
      <c r="D424" s="259" t="s">
        <v>1137</v>
      </c>
      <c r="E424" s="16" t="s">
        <v>909</v>
      </c>
      <c r="F424" s="260">
        <v>15.729</v>
      </c>
      <c r="G424" s="33"/>
      <c r="H424" s="38"/>
    </row>
    <row r="425" spans="1:8" s="2" customFormat="1" ht="16.9" customHeight="1">
      <c r="A425" s="33"/>
      <c r="B425" s="38"/>
      <c r="C425" s="255" t="s">
        <v>1075</v>
      </c>
      <c r="D425" s="256" t="s">
        <v>1075</v>
      </c>
      <c r="E425" s="257" t="s">
        <v>1</v>
      </c>
      <c r="F425" s="258">
        <v>16.25</v>
      </c>
      <c r="G425" s="33"/>
      <c r="H425" s="38"/>
    </row>
    <row r="426" spans="1:8" s="2" customFormat="1" ht="16.9" customHeight="1">
      <c r="A426" s="33"/>
      <c r="B426" s="38"/>
      <c r="C426" s="259" t="s">
        <v>1075</v>
      </c>
      <c r="D426" s="259" t="s">
        <v>1076</v>
      </c>
      <c r="E426" s="16" t="s">
        <v>1</v>
      </c>
      <c r="F426" s="260">
        <v>16.25</v>
      </c>
      <c r="G426" s="33"/>
      <c r="H426" s="38"/>
    </row>
    <row r="427" spans="1:8" s="2" customFormat="1" ht="16.9" customHeight="1">
      <c r="A427" s="33"/>
      <c r="B427" s="38"/>
      <c r="C427" s="255" t="s">
        <v>1090</v>
      </c>
      <c r="D427" s="256" t="s">
        <v>1090</v>
      </c>
      <c r="E427" s="257" t="s">
        <v>1</v>
      </c>
      <c r="F427" s="258">
        <v>1.2</v>
      </c>
      <c r="G427" s="33"/>
      <c r="H427" s="38"/>
    </row>
    <row r="428" spans="1:8" s="2" customFormat="1" ht="16.9" customHeight="1">
      <c r="A428" s="33"/>
      <c r="B428" s="38"/>
      <c r="C428" s="259" t="s">
        <v>1090</v>
      </c>
      <c r="D428" s="259" t="s">
        <v>1091</v>
      </c>
      <c r="E428" s="16" t="s">
        <v>1</v>
      </c>
      <c r="F428" s="260">
        <v>1.2</v>
      </c>
      <c r="G428" s="33"/>
      <c r="H428" s="38"/>
    </row>
    <row r="429" spans="1:8" s="2" customFormat="1" ht="16.9" customHeight="1">
      <c r="A429" s="33"/>
      <c r="B429" s="38"/>
      <c r="C429" s="255" t="s">
        <v>1105</v>
      </c>
      <c r="D429" s="256" t="s">
        <v>1105</v>
      </c>
      <c r="E429" s="257" t="s">
        <v>1</v>
      </c>
      <c r="F429" s="258">
        <v>11.831</v>
      </c>
      <c r="G429" s="33"/>
      <c r="H429" s="38"/>
    </row>
    <row r="430" spans="1:8" s="2" customFormat="1" ht="16.9" customHeight="1">
      <c r="A430" s="33"/>
      <c r="B430" s="38"/>
      <c r="C430" s="259" t="s">
        <v>1105</v>
      </c>
      <c r="D430" s="259" t="s">
        <v>1106</v>
      </c>
      <c r="E430" s="16" t="s">
        <v>1</v>
      </c>
      <c r="F430" s="260">
        <v>11.831</v>
      </c>
      <c r="G430" s="33"/>
      <c r="H430" s="38"/>
    </row>
    <row r="431" spans="1:8" s="2" customFormat="1" ht="16.9" customHeight="1">
      <c r="A431" s="33"/>
      <c r="B431" s="38"/>
      <c r="C431" s="255" t="s">
        <v>1115</v>
      </c>
      <c r="D431" s="256" t="s">
        <v>1115</v>
      </c>
      <c r="E431" s="257" t="s">
        <v>1</v>
      </c>
      <c r="F431" s="258">
        <v>2.189</v>
      </c>
      <c r="G431" s="33"/>
      <c r="H431" s="38"/>
    </row>
    <row r="432" spans="1:8" s="2" customFormat="1" ht="16.9" customHeight="1">
      <c r="A432" s="33"/>
      <c r="B432" s="38"/>
      <c r="C432" s="259" t="s">
        <v>1115</v>
      </c>
      <c r="D432" s="259" t="s">
        <v>1116</v>
      </c>
      <c r="E432" s="16" t="s">
        <v>1</v>
      </c>
      <c r="F432" s="260">
        <v>2.189</v>
      </c>
      <c r="G432" s="33"/>
      <c r="H432" s="38"/>
    </row>
    <row r="433" spans="1:8" s="2" customFormat="1" ht="16.9" customHeight="1">
      <c r="A433" s="33"/>
      <c r="B433" s="38"/>
      <c r="C433" s="255" t="s">
        <v>1124</v>
      </c>
      <c r="D433" s="256" t="s">
        <v>1124</v>
      </c>
      <c r="E433" s="257" t="s">
        <v>1</v>
      </c>
      <c r="F433" s="258">
        <v>54</v>
      </c>
      <c r="G433" s="33"/>
      <c r="H433" s="38"/>
    </row>
    <row r="434" spans="1:8" s="2" customFormat="1" ht="16.9" customHeight="1">
      <c r="A434" s="33"/>
      <c r="B434" s="38"/>
      <c r="C434" s="259" t="s">
        <v>1124</v>
      </c>
      <c r="D434" s="259" t="s">
        <v>1125</v>
      </c>
      <c r="E434" s="16" t="s">
        <v>1</v>
      </c>
      <c r="F434" s="260">
        <v>54</v>
      </c>
      <c r="G434" s="33"/>
      <c r="H434" s="38"/>
    </row>
    <row r="435" spans="1:8" s="2" customFormat="1" ht="16.9" customHeight="1">
      <c r="A435" s="33"/>
      <c r="B435" s="38"/>
      <c r="C435" s="255" t="s">
        <v>1133</v>
      </c>
      <c r="D435" s="256" t="s">
        <v>1133</v>
      </c>
      <c r="E435" s="257" t="s">
        <v>1</v>
      </c>
      <c r="F435" s="258">
        <v>27</v>
      </c>
      <c r="G435" s="33"/>
      <c r="H435" s="38"/>
    </row>
    <row r="436" spans="1:8" s="2" customFormat="1" ht="16.9" customHeight="1">
      <c r="A436" s="33"/>
      <c r="B436" s="38"/>
      <c r="C436" s="259" t="s">
        <v>1133</v>
      </c>
      <c r="D436" s="259" t="s">
        <v>1134</v>
      </c>
      <c r="E436" s="16" t="s">
        <v>1</v>
      </c>
      <c r="F436" s="260">
        <v>27</v>
      </c>
      <c r="G436" s="33"/>
      <c r="H436" s="38"/>
    </row>
    <row r="437" spans="1:8" s="2" customFormat="1" ht="16.9" customHeight="1">
      <c r="A437" s="33"/>
      <c r="B437" s="38"/>
      <c r="C437" s="255" t="s">
        <v>871</v>
      </c>
      <c r="D437" s="256" t="s">
        <v>871</v>
      </c>
      <c r="E437" s="257" t="s">
        <v>1</v>
      </c>
      <c r="F437" s="258">
        <v>1.609</v>
      </c>
      <c r="G437" s="33"/>
      <c r="H437" s="38"/>
    </row>
    <row r="438" spans="1:8" s="2" customFormat="1" ht="16.9" customHeight="1">
      <c r="A438" s="33"/>
      <c r="B438" s="38"/>
      <c r="C438" s="259" t="s">
        <v>871</v>
      </c>
      <c r="D438" s="259" t="s">
        <v>1189</v>
      </c>
      <c r="E438" s="16" t="s">
        <v>1</v>
      </c>
      <c r="F438" s="260">
        <v>1.609</v>
      </c>
      <c r="G438" s="33"/>
      <c r="H438" s="38"/>
    </row>
    <row r="439" spans="1:8" s="2" customFormat="1" ht="16.9" customHeight="1">
      <c r="A439" s="33"/>
      <c r="B439" s="38"/>
      <c r="C439" s="261" t="s">
        <v>1372</v>
      </c>
      <c r="D439" s="33"/>
      <c r="E439" s="33"/>
      <c r="F439" s="33"/>
      <c r="G439" s="33"/>
      <c r="H439" s="38"/>
    </row>
    <row r="440" spans="1:8" s="2" customFormat="1" ht="16.9" customHeight="1">
      <c r="A440" s="33"/>
      <c r="B440" s="38"/>
      <c r="C440" s="259" t="s">
        <v>1182</v>
      </c>
      <c r="D440" s="259" t="s">
        <v>1183</v>
      </c>
      <c r="E440" s="16" t="s">
        <v>909</v>
      </c>
      <c r="F440" s="260">
        <v>7.825</v>
      </c>
      <c r="G440" s="33"/>
      <c r="H440" s="38"/>
    </row>
    <row r="441" spans="1:8" s="2" customFormat="1" ht="16.9" customHeight="1">
      <c r="A441" s="33"/>
      <c r="B441" s="38"/>
      <c r="C441" s="255" t="s">
        <v>1199</v>
      </c>
      <c r="D441" s="256" t="s">
        <v>1199</v>
      </c>
      <c r="E441" s="257" t="s">
        <v>1</v>
      </c>
      <c r="F441" s="258">
        <v>11.55</v>
      </c>
      <c r="G441" s="33"/>
      <c r="H441" s="38"/>
    </row>
    <row r="442" spans="1:8" s="2" customFormat="1" ht="16.9" customHeight="1">
      <c r="A442" s="33"/>
      <c r="B442" s="38"/>
      <c r="C442" s="259" t="s">
        <v>1199</v>
      </c>
      <c r="D442" s="259" t="s">
        <v>1200</v>
      </c>
      <c r="E442" s="16" t="s">
        <v>1</v>
      </c>
      <c r="F442" s="260">
        <v>11.55</v>
      </c>
      <c r="G442" s="33"/>
      <c r="H442" s="38"/>
    </row>
    <row r="443" spans="1:8" s="2" customFormat="1" ht="16.9" customHeight="1">
      <c r="A443" s="33"/>
      <c r="B443" s="38"/>
      <c r="C443" s="255" t="s">
        <v>873</v>
      </c>
      <c r="D443" s="256" t="s">
        <v>873</v>
      </c>
      <c r="E443" s="257" t="s">
        <v>1</v>
      </c>
      <c r="F443" s="258">
        <v>0.003</v>
      </c>
      <c r="G443" s="33"/>
      <c r="H443" s="38"/>
    </row>
    <row r="444" spans="1:8" s="2" customFormat="1" ht="16.9" customHeight="1">
      <c r="A444" s="33"/>
      <c r="B444" s="38"/>
      <c r="C444" s="259" t="s">
        <v>873</v>
      </c>
      <c r="D444" s="259" t="s">
        <v>1207</v>
      </c>
      <c r="E444" s="16" t="s">
        <v>1</v>
      </c>
      <c r="F444" s="260">
        <v>0.003</v>
      </c>
      <c r="G444" s="33"/>
      <c r="H444" s="38"/>
    </row>
    <row r="445" spans="1:8" s="2" customFormat="1" ht="16.9" customHeight="1">
      <c r="A445" s="33"/>
      <c r="B445" s="38"/>
      <c r="C445" s="261" t="s">
        <v>1372</v>
      </c>
      <c r="D445" s="33"/>
      <c r="E445" s="33"/>
      <c r="F445" s="33"/>
      <c r="G445" s="33"/>
      <c r="H445" s="38"/>
    </row>
    <row r="446" spans="1:8" s="2" customFormat="1" ht="16.9" customHeight="1">
      <c r="A446" s="33"/>
      <c r="B446" s="38"/>
      <c r="C446" s="259" t="s">
        <v>1201</v>
      </c>
      <c r="D446" s="259" t="s">
        <v>1202</v>
      </c>
      <c r="E446" s="16" t="s">
        <v>909</v>
      </c>
      <c r="F446" s="260">
        <v>0.025</v>
      </c>
      <c r="G446" s="33"/>
      <c r="H446" s="38"/>
    </row>
    <row r="447" spans="1:8" s="2" customFormat="1" ht="16.9" customHeight="1">
      <c r="A447" s="33"/>
      <c r="B447" s="38"/>
      <c r="C447" s="255" t="s">
        <v>1217</v>
      </c>
      <c r="D447" s="256" t="s">
        <v>1217</v>
      </c>
      <c r="E447" s="257" t="s">
        <v>1</v>
      </c>
      <c r="F447" s="258">
        <v>13.068</v>
      </c>
      <c r="G447" s="33"/>
      <c r="H447" s="38"/>
    </row>
    <row r="448" spans="1:8" s="2" customFormat="1" ht="16.9" customHeight="1">
      <c r="A448" s="33"/>
      <c r="B448" s="38"/>
      <c r="C448" s="259" t="s">
        <v>1217</v>
      </c>
      <c r="D448" s="259" t="s">
        <v>1218</v>
      </c>
      <c r="E448" s="16" t="s">
        <v>1</v>
      </c>
      <c r="F448" s="260">
        <v>13.068</v>
      </c>
      <c r="G448" s="33"/>
      <c r="H448" s="38"/>
    </row>
    <row r="449" spans="1:8" s="2" customFormat="1" ht="16.9" customHeight="1">
      <c r="A449" s="33"/>
      <c r="B449" s="38"/>
      <c r="C449" s="255" t="s">
        <v>1225</v>
      </c>
      <c r="D449" s="256" t="s">
        <v>1225</v>
      </c>
      <c r="E449" s="257" t="s">
        <v>1</v>
      </c>
      <c r="F449" s="258">
        <v>40.8</v>
      </c>
      <c r="G449" s="33"/>
      <c r="H449" s="38"/>
    </row>
    <row r="450" spans="1:8" s="2" customFormat="1" ht="16.9" customHeight="1">
      <c r="A450" s="33"/>
      <c r="B450" s="38"/>
      <c r="C450" s="259" t="s">
        <v>1225</v>
      </c>
      <c r="D450" s="259" t="s">
        <v>1226</v>
      </c>
      <c r="E450" s="16" t="s">
        <v>1</v>
      </c>
      <c r="F450" s="260">
        <v>40.8</v>
      </c>
      <c r="G450" s="33"/>
      <c r="H450" s="38"/>
    </row>
    <row r="451" spans="1:8" s="2" customFormat="1" ht="16.9" customHeight="1">
      <c r="A451" s="33"/>
      <c r="B451" s="38"/>
      <c r="C451" s="255" t="s">
        <v>1233</v>
      </c>
      <c r="D451" s="256" t="s">
        <v>1233</v>
      </c>
      <c r="E451" s="257" t="s">
        <v>1</v>
      </c>
      <c r="F451" s="258">
        <v>16.626</v>
      </c>
      <c r="G451" s="33"/>
      <c r="H451" s="38"/>
    </row>
    <row r="452" spans="1:8" s="2" customFormat="1" ht="16.9" customHeight="1">
      <c r="A452" s="33"/>
      <c r="B452" s="38"/>
      <c r="C452" s="259" t="s">
        <v>1233</v>
      </c>
      <c r="D452" s="259" t="s">
        <v>1234</v>
      </c>
      <c r="E452" s="16" t="s">
        <v>1</v>
      </c>
      <c r="F452" s="260">
        <v>16.626</v>
      </c>
      <c r="G452" s="33"/>
      <c r="H452" s="38"/>
    </row>
    <row r="453" spans="1:8" s="2" customFormat="1" ht="16.9" customHeight="1">
      <c r="A453" s="33"/>
      <c r="B453" s="38"/>
      <c r="C453" s="255" t="s">
        <v>875</v>
      </c>
      <c r="D453" s="256" t="s">
        <v>875</v>
      </c>
      <c r="E453" s="257" t="s">
        <v>1</v>
      </c>
      <c r="F453" s="258">
        <v>13.455</v>
      </c>
      <c r="G453" s="33"/>
      <c r="H453" s="38"/>
    </row>
    <row r="454" spans="1:8" s="2" customFormat="1" ht="16.9" customHeight="1">
      <c r="A454" s="33"/>
      <c r="B454" s="38"/>
      <c r="C454" s="259" t="s">
        <v>875</v>
      </c>
      <c r="D454" s="259" t="s">
        <v>1243</v>
      </c>
      <c r="E454" s="16" t="s">
        <v>1</v>
      </c>
      <c r="F454" s="260">
        <v>13.455</v>
      </c>
      <c r="G454" s="33"/>
      <c r="H454" s="38"/>
    </row>
    <row r="455" spans="1:8" s="2" customFormat="1" ht="16.9" customHeight="1">
      <c r="A455" s="33"/>
      <c r="B455" s="38"/>
      <c r="C455" s="261" t="s">
        <v>1372</v>
      </c>
      <c r="D455" s="33"/>
      <c r="E455" s="33"/>
      <c r="F455" s="33"/>
      <c r="G455" s="33"/>
      <c r="H455" s="38"/>
    </row>
    <row r="456" spans="1:8" s="2" customFormat="1" ht="16.9" customHeight="1">
      <c r="A456" s="33"/>
      <c r="B456" s="38"/>
      <c r="C456" s="259" t="s">
        <v>1236</v>
      </c>
      <c r="D456" s="259" t="s">
        <v>1237</v>
      </c>
      <c r="E456" s="16" t="s">
        <v>949</v>
      </c>
      <c r="F456" s="260">
        <v>60.613</v>
      </c>
      <c r="G456" s="33"/>
      <c r="H456" s="38"/>
    </row>
    <row r="457" spans="1:8" s="2" customFormat="1" ht="16.9" customHeight="1">
      <c r="A457" s="33"/>
      <c r="B457" s="38"/>
      <c r="C457" s="255" t="s">
        <v>1254</v>
      </c>
      <c r="D457" s="256" t="s">
        <v>1254</v>
      </c>
      <c r="E457" s="257" t="s">
        <v>1</v>
      </c>
      <c r="F457" s="258">
        <v>28.5</v>
      </c>
      <c r="G457" s="33"/>
      <c r="H457" s="38"/>
    </row>
    <row r="458" spans="1:8" s="2" customFormat="1" ht="16.9" customHeight="1">
      <c r="A458" s="33"/>
      <c r="B458" s="38"/>
      <c r="C458" s="259" t="s">
        <v>1254</v>
      </c>
      <c r="D458" s="259" t="s">
        <v>1255</v>
      </c>
      <c r="E458" s="16" t="s">
        <v>1</v>
      </c>
      <c r="F458" s="260">
        <v>28.5</v>
      </c>
      <c r="G458" s="33"/>
      <c r="H458" s="38"/>
    </row>
    <row r="459" spans="1:8" s="2" customFormat="1" ht="16.9" customHeight="1">
      <c r="A459" s="33"/>
      <c r="B459" s="38"/>
      <c r="C459" s="255" t="s">
        <v>877</v>
      </c>
      <c r="D459" s="256" t="s">
        <v>877</v>
      </c>
      <c r="E459" s="257" t="s">
        <v>1</v>
      </c>
      <c r="F459" s="258">
        <v>13.455</v>
      </c>
      <c r="G459" s="33"/>
      <c r="H459" s="38"/>
    </row>
    <row r="460" spans="1:8" s="2" customFormat="1" ht="16.9" customHeight="1">
      <c r="A460" s="33"/>
      <c r="B460" s="38"/>
      <c r="C460" s="259" t="s">
        <v>877</v>
      </c>
      <c r="D460" s="259" t="s">
        <v>1243</v>
      </c>
      <c r="E460" s="16" t="s">
        <v>1</v>
      </c>
      <c r="F460" s="260">
        <v>13.455</v>
      </c>
      <c r="G460" s="33"/>
      <c r="H460" s="38"/>
    </row>
    <row r="461" spans="1:8" s="2" customFormat="1" ht="16.9" customHeight="1">
      <c r="A461" s="33"/>
      <c r="B461" s="38"/>
      <c r="C461" s="261" t="s">
        <v>1372</v>
      </c>
      <c r="D461" s="33"/>
      <c r="E461" s="33"/>
      <c r="F461" s="33"/>
      <c r="G461" s="33"/>
      <c r="H461" s="38"/>
    </row>
    <row r="462" spans="1:8" s="2" customFormat="1" ht="16.9" customHeight="1">
      <c r="A462" s="33"/>
      <c r="B462" s="38"/>
      <c r="C462" s="259" t="s">
        <v>1256</v>
      </c>
      <c r="D462" s="259" t="s">
        <v>1257</v>
      </c>
      <c r="E462" s="16" t="s">
        <v>949</v>
      </c>
      <c r="F462" s="260">
        <v>89.113</v>
      </c>
      <c r="G462" s="33"/>
      <c r="H462" s="38"/>
    </row>
    <row r="463" spans="1:8" s="2" customFormat="1" ht="16.9" customHeight="1">
      <c r="A463" s="33"/>
      <c r="B463" s="38"/>
      <c r="C463" s="255" t="s">
        <v>1273</v>
      </c>
      <c r="D463" s="256" t="s">
        <v>1273</v>
      </c>
      <c r="E463" s="257" t="s">
        <v>1</v>
      </c>
      <c r="F463" s="258">
        <v>86.421</v>
      </c>
      <c r="G463" s="33"/>
      <c r="H463" s="38"/>
    </row>
    <row r="464" spans="1:8" s="2" customFormat="1" ht="16.9" customHeight="1">
      <c r="A464" s="33"/>
      <c r="B464" s="38"/>
      <c r="C464" s="259" t="s">
        <v>1273</v>
      </c>
      <c r="D464" s="259" t="s">
        <v>1274</v>
      </c>
      <c r="E464" s="16" t="s">
        <v>1</v>
      </c>
      <c r="F464" s="260">
        <v>86.421</v>
      </c>
      <c r="G464" s="33"/>
      <c r="H464" s="38"/>
    </row>
    <row r="465" spans="1:8" s="2" customFormat="1" ht="16.9" customHeight="1">
      <c r="A465" s="33"/>
      <c r="B465" s="38"/>
      <c r="C465" s="255" t="s">
        <v>878</v>
      </c>
      <c r="D465" s="256" t="s">
        <v>878</v>
      </c>
      <c r="E465" s="257" t="s">
        <v>1</v>
      </c>
      <c r="F465" s="258">
        <v>33.79</v>
      </c>
      <c r="G465" s="33"/>
      <c r="H465" s="38"/>
    </row>
    <row r="466" spans="1:8" s="2" customFormat="1" ht="22.5">
      <c r="A466" s="33"/>
      <c r="B466" s="38"/>
      <c r="C466" s="259" t="s">
        <v>878</v>
      </c>
      <c r="D466" s="259" t="s">
        <v>1283</v>
      </c>
      <c r="E466" s="16" t="s">
        <v>1</v>
      </c>
      <c r="F466" s="260">
        <v>33.79</v>
      </c>
      <c r="G466" s="33"/>
      <c r="H466" s="38"/>
    </row>
    <row r="467" spans="1:8" s="2" customFormat="1" ht="16.9" customHeight="1">
      <c r="A467" s="33"/>
      <c r="B467" s="38"/>
      <c r="C467" s="261" t="s">
        <v>1372</v>
      </c>
      <c r="D467" s="33"/>
      <c r="E467" s="33"/>
      <c r="F467" s="33"/>
      <c r="G467" s="33"/>
      <c r="H467" s="38"/>
    </row>
    <row r="468" spans="1:8" s="2" customFormat="1" ht="16.9" customHeight="1">
      <c r="A468" s="33"/>
      <c r="B468" s="38"/>
      <c r="C468" s="259" t="s">
        <v>1276</v>
      </c>
      <c r="D468" s="259" t="s">
        <v>1277</v>
      </c>
      <c r="E468" s="16" t="s">
        <v>949</v>
      </c>
      <c r="F468" s="260">
        <v>181.95</v>
      </c>
      <c r="G468" s="33"/>
      <c r="H468" s="38"/>
    </row>
    <row r="469" spans="1:8" s="2" customFormat="1" ht="16.9" customHeight="1">
      <c r="A469" s="33"/>
      <c r="B469" s="38"/>
      <c r="C469" s="255" t="s">
        <v>880</v>
      </c>
      <c r="D469" s="256" t="s">
        <v>880</v>
      </c>
      <c r="E469" s="257" t="s">
        <v>1</v>
      </c>
      <c r="F469" s="258">
        <v>1.608</v>
      </c>
      <c r="G469" s="33"/>
      <c r="H469" s="38"/>
    </row>
    <row r="470" spans="1:8" s="2" customFormat="1" ht="16.9" customHeight="1">
      <c r="A470" s="33"/>
      <c r="B470" s="38"/>
      <c r="C470" s="259" t="s">
        <v>880</v>
      </c>
      <c r="D470" s="259" t="s">
        <v>1293</v>
      </c>
      <c r="E470" s="16" t="s">
        <v>1</v>
      </c>
      <c r="F470" s="260">
        <v>1.608</v>
      </c>
      <c r="G470" s="33"/>
      <c r="H470" s="38"/>
    </row>
    <row r="471" spans="1:8" s="2" customFormat="1" ht="16.9" customHeight="1">
      <c r="A471" s="33"/>
      <c r="B471" s="38"/>
      <c r="C471" s="261" t="s">
        <v>1372</v>
      </c>
      <c r="D471" s="33"/>
      <c r="E471" s="33"/>
      <c r="F471" s="33"/>
      <c r="G471" s="33"/>
      <c r="H471" s="38"/>
    </row>
    <row r="472" spans="1:8" s="2" customFormat="1" ht="16.9" customHeight="1">
      <c r="A472" s="33"/>
      <c r="B472" s="38"/>
      <c r="C472" s="259" t="s">
        <v>1287</v>
      </c>
      <c r="D472" s="259" t="s">
        <v>1288</v>
      </c>
      <c r="E472" s="16" t="s">
        <v>949</v>
      </c>
      <c r="F472" s="260">
        <v>13.167</v>
      </c>
      <c r="G472" s="33"/>
      <c r="H472" s="38"/>
    </row>
    <row r="473" spans="1:8" s="2" customFormat="1" ht="16.9" customHeight="1">
      <c r="A473" s="33"/>
      <c r="B473" s="38"/>
      <c r="C473" s="255" t="s">
        <v>1306</v>
      </c>
      <c r="D473" s="256" t="s">
        <v>1306</v>
      </c>
      <c r="E473" s="257" t="s">
        <v>1</v>
      </c>
      <c r="F473" s="258">
        <v>16.3</v>
      </c>
      <c r="G473" s="33"/>
      <c r="H473" s="38"/>
    </row>
    <row r="474" spans="1:8" s="2" customFormat="1" ht="16.9" customHeight="1">
      <c r="A474" s="33"/>
      <c r="B474" s="38"/>
      <c r="C474" s="259" t="s">
        <v>1306</v>
      </c>
      <c r="D474" s="259" t="s">
        <v>1307</v>
      </c>
      <c r="E474" s="16" t="s">
        <v>1</v>
      </c>
      <c r="F474" s="260">
        <v>16.3</v>
      </c>
      <c r="G474" s="33"/>
      <c r="H474" s="38"/>
    </row>
    <row r="475" spans="1:8" s="2" customFormat="1" ht="16.9" customHeight="1">
      <c r="A475" s="33"/>
      <c r="B475" s="38"/>
      <c r="C475" s="255" t="s">
        <v>988</v>
      </c>
      <c r="D475" s="256" t="s">
        <v>988</v>
      </c>
      <c r="E475" s="257" t="s">
        <v>1</v>
      </c>
      <c r="F475" s="258">
        <v>75.46</v>
      </c>
      <c r="G475" s="33"/>
      <c r="H475" s="38"/>
    </row>
    <row r="476" spans="1:8" s="2" customFormat="1" ht="16.9" customHeight="1">
      <c r="A476" s="33"/>
      <c r="B476" s="38"/>
      <c r="C476" s="259" t="s">
        <v>988</v>
      </c>
      <c r="D476" s="259" t="s">
        <v>989</v>
      </c>
      <c r="E476" s="16" t="s">
        <v>1</v>
      </c>
      <c r="F476" s="260">
        <v>75.46</v>
      </c>
      <c r="G476" s="33"/>
      <c r="H476" s="38"/>
    </row>
    <row r="477" spans="1:8" s="2" customFormat="1" ht="16.9" customHeight="1">
      <c r="A477" s="33"/>
      <c r="B477" s="38"/>
      <c r="C477" s="255" t="s">
        <v>882</v>
      </c>
      <c r="D477" s="256" t="s">
        <v>882</v>
      </c>
      <c r="E477" s="257" t="s">
        <v>1</v>
      </c>
      <c r="F477" s="258">
        <v>19.9</v>
      </c>
      <c r="G477" s="33"/>
      <c r="H477" s="38"/>
    </row>
    <row r="478" spans="1:8" s="2" customFormat="1" ht="16.9" customHeight="1">
      <c r="A478" s="33"/>
      <c r="B478" s="38"/>
      <c r="C478" s="259" t="s">
        <v>882</v>
      </c>
      <c r="D478" s="259" t="s">
        <v>1032</v>
      </c>
      <c r="E478" s="16" t="s">
        <v>1</v>
      </c>
      <c r="F478" s="260">
        <v>19.9</v>
      </c>
      <c r="G478" s="33"/>
      <c r="H478" s="38"/>
    </row>
    <row r="479" spans="1:8" s="2" customFormat="1" ht="16.9" customHeight="1">
      <c r="A479" s="33"/>
      <c r="B479" s="38"/>
      <c r="C479" s="261" t="s">
        <v>1372</v>
      </c>
      <c r="D479" s="33"/>
      <c r="E479" s="33"/>
      <c r="F479" s="33"/>
      <c r="G479" s="33"/>
      <c r="H479" s="38"/>
    </row>
    <row r="480" spans="1:8" s="2" customFormat="1" ht="16.9" customHeight="1">
      <c r="A480" s="33"/>
      <c r="B480" s="38"/>
      <c r="C480" s="259" t="s">
        <v>1025</v>
      </c>
      <c r="D480" s="259" t="s">
        <v>1026</v>
      </c>
      <c r="E480" s="16" t="s">
        <v>949</v>
      </c>
      <c r="F480" s="260">
        <v>174.68</v>
      </c>
      <c r="G480" s="33"/>
      <c r="H480" s="38"/>
    </row>
    <row r="481" spans="1:8" s="2" customFormat="1" ht="16.9" customHeight="1">
      <c r="A481" s="33"/>
      <c r="B481" s="38"/>
      <c r="C481" s="255" t="s">
        <v>884</v>
      </c>
      <c r="D481" s="256" t="s">
        <v>884</v>
      </c>
      <c r="E481" s="257" t="s">
        <v>1</v>
      </c>
      <c r="F481" s="258">
        <v>14</v>
      </c>
      <c r="G481" s="33"/>
      <c r="H481" s="38"/>
    </row>
    <row r="482" spans="1:8" s="2" customFormat="1" ht="16.9" customHeight="1">
      <c r="A482" s="33"/>
      <c r="B482" s="38"/>
      <c r="C482" s="259" t="s">
        <v>884</v>
      </c>
      <c r="D482" s="259" t="s">
        <v>1052</v>
      </c>
      <c r="E482" s="16" t="s">
        <v>1</v>
      </c>
      <c r="F482" s="260">
        <v>14</v>
      </c>
      <c r="G482" s="33"/>
      <c r="H482" s="38"/>
    </row>
    <row r="483" spans="1:8" s="2" customFormat="1" ht="16.9" customHeight="1">
      <c r="A483" s="33"/>
      <c r="B483" s="38"/>
      <c r="C483" s="261" t="s">
        <v>1372</v>
      </c>
      <c r="D483" s="33"/>
      <c r="E483" s="33"/>
      <c r="F483" s="33"/>
      <c r="G483" s="33"/>
      <c r="H483" s="38"/>
    </row>
    <row r="484" spans="1:8" s="2" customFormat="1" ht="16.9" customHeight="1">
      <c r="A484" s="33"/>
      <c r="B484" s="38"/>
      <c r="C484" s="259" t="s">
        <v>1055</v>
      </c>
      <c r="D484" s="259" t="s">
        <v>1056</v>
      </c>
      <c r="E484" s="16" t="s">
        <v>949</v>
      </c>
      <c r="F484" s="260">
        <v>78.84</v>
      </c>
      <c r="G484" s="33"/>
      <c r="H484" s="38"/>
    </row>
    <row r="485" spans="1:8" s="2" customFormat="1" ht="16.9" customHeight="1">
      <c r="A485" s="33"/>
      <c r="B485" s="38"/>
      <c r="C485" s="255" t="s">
        <v>885</v>
      </c>
      <c r="D485" s="256" t="s">
        <v>885</v>
      </c>
      <c r="E485" s="257" t="s">
        <v>1</v>
      </c>
      <c r="F485" s="258">
        <v>14</v>
      </c>
      <c r="G485" s="33"/>
      <c r="H485" s="38"/>
    </row>
    <row r="486" spans="1:8" s="2" customFormat="1" ht="16.9" customHeight="1">
      <c r="A486" s="33"/>
      <c r="B486" s="38"/>
      <c r="C486" s="259" t="s">
        <v>885</v>
      </c>
      <c r="D486" s="259" t="s">
        <v>1052</v>
      </c>
      <c r="E486" s="16" t="s">
        <v>1</v>
      </c>
      <c r="F486" s="260">
        <v>14</v>
      </c>
      <c r="G486" s="33"/>
      <c r="H486" s="38"/>
    </row>
    <row r="487" spans="1:8" s="2" customFormat="1" ht="16.9" customHeight="1">
      <c r="A487" s="33"/>
      <c r="B487" s="38"/>
      <c r="C487" s="261" t="s">
        <v>1372</v>
      </c>
      <c r="D487" s="33"/>
      <c r="E487" s="33"/>
      <c r="F487" s="33"/>
      <c r="G487" s="33"/>
      <c r="H487" s="38"/>
    </row>
    <row r="488" spans="1:8" s="2" customFormat="1" ht="16.9" customHeight="1">
      <c r="A488" s="33"/>
      <c r="B488" s="38"/>
      <c r="C488" s="259" t="s">
        <v>1061</v>
      </c>
      <c r="D488" s="259" t="s">
        <v>1062</v>
      </c>
      <c r="E488" s="16" t="s">
        <v>949</v>
      </c>
      <c r="F488" s="260">
        <v>78.84</v>
      </c>
      <c r="G488" s="33"/>
      <c r="H488" s="38"/>
    </row>
    <row r="489" spans="1:8" s="2" customFormat="1" ht="16.9" customHeight="1">
      <c r="A489" s="33"/>
      <c r="B489" s="38"/>
      <c r="C489" s="255" t="s">
        <v>886</v>
      </c>
      <c r="D489" s="256" t="s">
        <v>886</v>
      </c>
      <c r="E489" s="257" t="s">
        <v>1</v>
      </c>
      <c r="F489" s="258">
        <v>1.897</v>
      </c>
      <c r="G489" s="33"/>
      <c r="H489" s="38"/>
    </row>
    <row r="490" spans="1:8" s="2" customFormat="1" ht="16.9" customHeight="1">
      <c r="A490" s="33"/>
      <c r="B490" s="38"/>
      <c r="C490" s="259" t="s">
        <v>886</v>
      </c>
      <c r="D490" s="259" t="s">
        <v>1144</v>
      </c>
      <c r="E490" s="16" t="s">
        <v>1</v>
      </c>
      <c r="F490" s="260">
        <v>1.897</v>
      </c>
      <c r="G490" s="33"/>
      <c r="H490" s="38"/>
    </row>
    <row r="491" spans="1:8" s="2" customFormat="1" ht="16.9" customHeight="1">
      <c r="A491" s="33"/>
      <c r="B491" s="38"/>
      <c r="C491" s="261" t="s">
        <v>1372</v>
      </c>
      <c r="D491" s="33"/>
      <c r="E491" s="33"/>
      <c r="F491" s="33"/>
      <c r="G491" s="33"/>
      <c r="H491" s="38"/>
    </row>
    <row r="492" spans="1:8" s="2" customFormat="1" ht="16.9" customHeight="1">
      <c r="A492" s="33"/>
      <c r="B492" s="38"/>
      <c r="C492" s="259" t="s">
        <v>1136</v>
      </c>
      <c r="D492" s="259" t="s">
        <v>1137</v>
      </c>
      <c r="E492" s="16" t="s">
        <v>909</v>
      </c>
      <c r="F492" s="260">
        <v>15.729</v>
      </c>
      <c r="G492" s="33"/>
      <c r="H492" s="38"/>
    </row>
    <row r="493" spans="1:8" s="2" customFormat="1" ht="16.9" customHeight="1">
      <c r="A493" s="33"/>
      <c r="B493" s="38"/>
      <c r="C493" s="255" t="s">
        <v>888</v>
      </c>
      <c r="D493" s="256" t="s">
        <v>888</v>
      </c>
      <c r="E493" s="257" t="s">
        <v>1</v>
      </c>
      <c r="F493" s="258">
        <v>0.776</v>
      </c>
      <c r="G493" s="33"/>
      <c r="H493" s="38"/>
    </row>
    <row r="494" spans="1:8" s="2" customFormat="1" ht="16.9" customHeight="1">
      <c r="A494" s="33"/>
      <c r="B494" s="38"/>
      <c r="C494" s="259" t="s">
        <v>888</v>
      </c>
      <c r="D494" s="259" t="s">
        <v>1190</v>
      </c>
      <c r="E494" s="16" t="s">
        <v>1</v>
      </c>
      <c r="F494" s="260">
        <v>0.776</v>
      </c>
      <c r="G494" s="33"/>
      <c r="H494" s="38"/>
    </row>
    <row r="495" spans="1:8" s="2" customFormat="1" ht="16.9" customHeight="1">
      <c r="A495" s="33"/>
      <c r="B495" s="38"/>
      <c r="C495" s="261" t="s">
        <v>1372</v>
      </c>
      <c r="D495" s="33"/>
      <c r="E495" s="33"/>
      <c r="F495" s="33"/>
      <c r="G495" s="33"/>
      <c r="H495" s="38"/>
    </row>
    <row r="496" spans="1:8" s="2" customFormat="1" ht="16.9" customHeight="1">
      <c r="A496" s="33"/>
      <c r="B496" s="38"/>
      <c r="C496" s="259" t="s">
        <v>1182</v>
      </c>
      <c r="D496" s="259" t="s">
        <v>1183</v>
      </c>
      <c r="E496" s="16" t="s">
        <v>909</v>
      </c>
      <c r="F496" s="260">
        <v>7.825</v>
      </c>
      <c r="G496" s="33"/>
      <c r="H496" s="38"/>
    </row>
    <row r="497" spans="1:8" s="2" customFormat="1" ht="16.9" customHeight="1">
      <c r="A497" s="33"/>
      <c r="B497" s="38"/>
      <c r="C497" s="255" t="s">
        <v>1208</v>
      </c>
      <c r="D497" s="256" t="s">
        <v>1208</v>
      </c>
      <c r="E497" s="257" t="s">
        <v>1</v>
      </c>
      <c r="F497" s="258">
        <v>0.025</v>
      </c>
      <c r="G497" s="33"/>
      <c r="H497" s="38"/>
    </row>
    <row r="498" spans="1:8" s="2" customFormat="1" ht="16.9" customHeight="1">
      <c r="A498" s="33"/>
      <c r="B498" s="38"/>
      <c r="C498" s="259" t="s">
        <v>1208</v>
      </c>
      <c r="D498" s="259" t="s">
        <v>1209</v>
      </c>
      <c r="E498" s="16" t="s">
        <v>1</v>
      </c>
      <c r="F498" s="260">
        <v>0.025</v>
      </c>
      <c r="G498" s="33"/>
      <c r="H498" s="38"/>
    </row>
    <row r="499" spans="1:8" s="2" customFormat="1" ht="16.9" customHeight="1">
      <c r="A499" s="33"/>
      <c r="B499" s="38"/>
      <c r="C499" s="255" t="s">
        <v>890</v>
      </c>
      <c r="D499" s="256" t="s">
        <v>890</v>
      </c>
      <c r="E499" s="257" t="s">
        <v>1</v>
      </c>
      <c r="F499" s="258">
        <v>17.87</v>
      </c>
      <c r="G499" s="33"/>
      <c r="H499" s="38"/>
    </row>
    <row r="500" spans="1:8" s="2" customFormat="1" ht="16.9" customHeight="1">
      <c r="A500" s="33"/>
      <c r="B500" s="38"/>
      <c r="C500" s="259" t="s">
        <v>890</v>
      </c>
      <c r="D500" s="259" t="s">
        <v>1244</v>
      </c>
      <c r="E500" s="16" t="s">
        <v>1</v>
      </c>
      <c r="F500" s="260">
        <v>17.87</v>
      </c>
      <c r="G500" s="33"/>
      <c r="H500" s="38"/>
    </row>
    <row r="501" spans="1:8" s="2" customFormat="1" ht="16.9" customHeight="1">
      <c r="A501" s="33"/>
      <c r="B501" s="38"/>
      <c r="C501" s="261" t="s">
        <v>1372</v>
      </c>
      <c r="D501" s="33"/>
      <c r="E501" s="33"/>
      <c r="F501" s="33"/>
      <c r="G501" s="33"/>
      <c r="H501" s="38"/>
    </row>
    <row r="502" spans="1:8" s="2" customFormat="1" ht="16.9" customHeight="1">
      <c r="A502" s="33"/>
      <c r="B502" s="38"/>
      <c r="C502" s="259" t="s">
        <v>1236</v>
      </c>
      <c r="D502" s="259" t="s">
        <v>1237</v>
      </c>
      <c r="E502" s="16" t="s">
        <v>949</v>
      </c>
      <c r="F502" s="260">
        <v>60.613</v>
      </c>
      <c r="G502" s="33"/>
      <c r="H502" s="38"/>
    </row>
    <row r="503" spans="1:8" s="2" customFormat="1" ht="16.9" customHeight="1">
      <c r="A503" s="33"/>
      <c r="B503" s="38"/>
      <c r="C503" s="255" t="s">
        <v>892</v>
      </c>
      <c r="D503" s="256" t="s">
        <v>892</v>
      </c>
      <c r="E503" s="257" t="s">
        <v>1</v>
      </c>
      <c r="F503" s="258">
        <v>17.87</v>
      </c>
      <c r="G503" s="33"/>
      <c r="H503" s="38"/>
    </row>
    <row r="504" spans="1:8" s="2" customFormat="1" ht="16.9" customHeight="1">
      <c r="A504" s="33"/>
      <c r="B504" s="38"/>
      <c r="C504" s="259" t="s">
        <v>892</v>
      </c>
      <c r="D504" s="259" t="s">
        <v>1262</v>
      </c>
      <c r="E504" s="16" t="s">
        <v>1</v>
      </c>
      <c r="F504" s="260">
        <v>17.87</v>
      </c>
      <c r="G504" s="33"/>
      <c r="H504" s="38"/>
    </row>
    <row r="505" spans="1:8" s="2" customFormat="1" ht="16.9" customHeight="1">
      <c r="A505" s="33"/>
      <c r="B505" s="38"/>
      <c r="C505" s="261" t="s">
        <v>1372</v>
      </c>
      <c r="D505" s="33"/>
      <c r="E505" s="33"/>
      <c r="F505" s="33"/>
      <c r="G505" s="33"/>
      <c r="H505" s="38"/>
    </row>
    <row r="506" spans="1:8" s="2" customFormat="1" ht="16.9" customHeight="1">
      <c r="A506" s="33"/>
      <c r="B506" s="38"/>
      <c r="C506" s="259" t="s">
        <v>1256</v>
      </c>
      <c r="D506" s="259" t="s">
        <v>1257</v>
      </c>
      <c r="E506" s="16" t="s">
        <v>949</v>
      </c>
      <c r="F506" s="260">
        <v>89.113</v>
      </c>
      <c r="G506" s="33"/>
      <c r="H506" s="38"/>
    </row>
    <row r="507" spans="1:8" s="2" customFormat="1" ht="16.9" customHeight="1">
      <c r="A507" s="33"/>
      <c r="B507" s="38"/>
      <c r="C507" s="255" t="s">
        <v>1284</v>
      </c>
      <c r="D507" s="256" t="s">
        <v>1284</v>
      </c>
      <c r="E507" s="257" t="s">
        <v>1</v>
      </c>
      <c r="F507" s="258">
        <v>181.95</v>
      </c>
      <c r="G507" s="33"/>
      <c r="H507" s="38"/>
    </row>
    <row r="508" spans="1:8" s="2" customFormat="1" ht="16.9" customHeight="1">
      <c r="A508" s="33"/>
      <c r="B508" s="38"/>
      <c r="C508" s="259" t="s">
        <v>1284</v>
      </c>
      <c r="D508" s="259" t="s">
        <v>1285</v>
      </c>
      <c r="E508" s="16" t="s">
        <v>1</v>
      </c>
      <c r="F508" s="260">
        <v>181.95</v>
      </c>
      <c r="G508" s="33"/>
      <c r="H508" s="38"/>
    </row>
    <row r="509" spans="1:8" s="2" customFormat="1" ht="16.9" customHeight="1">
      <c r="A509" s="33"/>
      <c r="B509" s="38"/>
      <c r="C509" s="255" t="s">
        <v>1294</v>
      </c>
      <c r="D509" s="256" t="s">
        <v>1294</v>
      </c>
      <c r="E509" s="257" t="s">
        <v>1</v>
      </c>
      <c r="F509" s="258">
        <v>13.167</v>
      </c>
      <c r="G509" s="33"/>
      <c r="H509" s="38"/>
    </row>
    <row r="510" spans="1:8" s="2" customFormat="1" ht="16.9" customHeight="1">
      <c r="A510" s="33"/>
      <c r="B510" s="38"/>
      <c r="C510" s="259" t="s">
        <v>1294</v>
      </c>
      <c r="D510" s="259" t="s">
        <v>1295</v>
      </c>
      <c r="E510" s="16" t="s">
        <v>1</v>
      </c>
      <c r="F510" s="260">
        <v>13.167</v>
      </c>
      <c r="G510" s="33"/>
      <c r="H510" s="38"/>
    </row>
    <row r="511" spans="1:8" s="2" customFormat="1" ht="16.9" customHeight="1">
      <c r="A511" s="33"/>
      <c r="B511" s="38"/>
      <c r="C511" s="255" t="s">
        <v>893</v>
      </c>
      <c r="D511" s="256" t="s">
        <v>893</v>
      </c>
      <c r="E511" s="257" t="s">
        <v>1</v>
      </c>
      <c r="F511" s="258">
        <v>37</v>
      </c>
      <c r="G511" s="33"/>
      <c r="H511" s="38"/>
    </row>
    <row r="512" spans="1:8" s="2" customFormat="1" ht="16.9" customHeight="1">
      <c r="A512" s="33"/>
      <c r="B512" s="38"/>
      <c r="C512" s="259" t="s">
        <v>893</v>
      </c>
      <c r="D512" s="259" t="s">
        <v>1033</v>
      </c>
      <c r="E512" s="16" t="s">
        <v>1</v>
      </c>
      <c r="F512" s="260">
        <v>37</v>
      </c>
      <c r="G512" s="33"/>
      <c r="H512" s="38"/>
    </row>
    <row r="513" spans="1:8" s="2" customFormat="1" ht="16.9" customHeight="1">
      <c r="A513" s="33"/>
      <c r="B513" s="38"/>
      <c r="C513" s="261" t="s">
        <v>1372</v>
      </c>
      <c r="D513" s="33"/>
      <c r="E513" s="33"/>
      <c r="F513" s="33"/>
      <c r="G513" s="33"/>
      <c r="H513" s="38"/>
    </row>
    <row r="514" spans="1:8" s="2" customFormat="1" ht="16.9" customHeight="1">
      <c r="A514" s="33"/>
      <c r="B514" s="38"/>
      <c r="C514" s="259" t="s">
        <v>1025</v>
      </c>
      <c r="D514" s="259" t="s">
        <v>1026</v>
      </c>
      <c r="E514" s="16" t="s">
        <v>949</v>
      </c>
      <c r="F514" s="260">
        <v>174.68</v>
      </c>
      <c r="G514" s="33"/>
      <c r="H514" s="38"/>
    </row>
    <row r="515" spans="1:8" s="2" customFormat="1" ht="16.9" customHeight="1">
      <c r="A515" s="33"/>
      <c r="B515" s="38"/>
      <c r="C515" s="255" t="s">
        <v>1059</v>
      </c>
      <c r="D515" s="256" t="s">
        <v>1059</v>
      </c>
      <c r="E515" s="257" t="s">
        <v>1</v>
      </c>
      <c r="F515" s="258">
        <v>78.84</v>
      </c>
      <c r="G515" s="33"/>
      <c r="H515" s="38"/>
    </row>
    <row r="516" spans="1:8" s="2" customFormat="1" ht="16.9" customHeight="1">
      <c r="A516" s="33"/>
      <c r="B516" s="38"/>
      <c r="C516" s="259" t="s">
        <v>1059</v>
      </c>
      <c r="D516" s="259" t="s">
        <v>1060</v>
      </c>
      <c r="E516" s="16" t="s">
        <v>1</v>
      </c>
      <c r="F516" s="260">
        <v>78.84</v>
      </c>
      <c r="G516" s="33"/>
      <c r="H516" s="38"/>
    </row>
    <row r="517" spans="1:8" s="2" customFormat="1" ht="16.9" customHeight="1">
      <c r="A517" s="33"/>
      <c r="B517" s="38"/>
      <c r="C517" s="255" t="s">
        <v>1065</v>
      </c>
      <c r="D517" s="256" t="s">
        <v>1065</v>
      </c>
      <c r="E517" s="257" t="s">
        <v>1</v>
      </c>
      <c r="F517" s="258">
        <v>78.84</v>
      </c>
      <c r="G517" s="33"/>
      <c r="H517" s="38"/>
    </row>
    <row r="518" spans="1:8" s="2" customFormat="1" ht="16.9" customHeight="1">
      <c r="A518" s="33"/>
      <c r="B518" s="38"/>
      <c r="C518" s="259" t="s">
        <v>1065</v>
      </c>
      <c r="D518" s="259" t="s">
        <v>1066</v>
      </c>
      <c r="E518" s="16" t="s">
        <v>1</v>
      </c>
      <c r="F518" s="260">
        <v>78.84</v>
      </c>
      <c r="G518" s="33"/>
      <c r="H518" s="38"/>
    </row>
    <row r="519" spans="1:8" s="2" customFormat="1" ht="16.9" customHeight="1">
      <c r="A519" s="33"/>
      <c r="B519" s="38"/>
      <c r="C519" s="255" t="s">
        <v>1145</v>
      </c>
      <c r="D519" s="256" t="s">
        <v>1145</v>
      </c>
      <c r="E519" s="257" t="s">
        <v>1</v>
      </c>
      <c r="F519" s="258">
        <v>15.729</v>
      </c>
      <c r="G519" s="33"/>
      <c r="H519" s="38"/>
    </row>
    <row r="520" spans="1:8" s="2" customFormat="1" ht="16.9" customHeight="1">
      <c r="A520" s="33"/>
      <c r="B520" s="38"/>
      <c r="C520" s="259" t="s">
        <v>1145</v>
      </c>
      <c r="D520" s="259" t="s">
        <v>1146</v>
      </c>
      <c r="E520" s="16" t="s">
        <v>1</v>
      </c>
      <c r="F520" s="260">
        <v>15.729</v>
      </c>
      <c r="G520" s="33"/>
      <c r="H520" s="38"/>
    </row>
    <row r="521" spans="1:8" s="2" customFormat="1" ht="16.9" customHeight="1">
      <c r="A521" s="33"/>
      <c r="B521" s="38"/>
      <c r="C521" s="255" t="s">
        <v>1191</v>
      </c>
      <c r="D521" s="256" t="s">
        <v>1191</v>
      </c>
      <c r="E521" s="257" t="s">
        <v>1</v>
      </c>
      <c r="F521" s="258">
        <v>7.825</v>
      </c>
      <c r="G521" s="33"/>
      <c r="H521" s="38"/>
    </row>
    <row r="522" spans="1:8" s="2" customFormat="1" ht="16.9" customHeight="1">
      <c r="A522" s="33"/>
      <c r="B522" s="38"/>
      <c r="C522" s="259" t="s">
        <v>1191</v>
      </c>
      <c r="D522" s="259" t="s">
        <v>1192</v>
      </c>
      <c r="E522" s="16" t="s">
        <v>1</v>
      </c>
      <c r="F522" s="260">
        <v>7.825</v>
      </c>
      <c r="G522" s="33"/>
      <c r="H522" s="38"/>
    </row>
    <row r="523" spans="1:8" s="2" customFormat="1" ht="16.9" customHeight="1">
      <c r="A523" s="33"/>
      <c r="B523" s="38"/>
      <c r="C523" s="255" t="s">
        <v>1245</v>
      </c>
      <c r="D523" s="256" t="s">
        <v>1245</v>
      </c>
      <c r="E523" s="257" t="s">
        <v>1</v>
      </c>
      <c r="F523" s="258">
        <v>60.613</v>
      </c>
      <c r="G523" s="33"/>
      <c r="H523" s="38"/>
    </row>
    <row r="524" spans="1:8" s="2" customFormat="1" ht="16.9" customHeight="1">
      <c r="A524" s="33"/>
      <c r="B524" s="38"/>
      <c r="C524" s="259" t="s">
        <v>1245</v>
      </c>
      <c r="D524" s="259" t="s">
        <v>1246</v>
      </c>
      <c r="E524" s="16" t="s">
        <v>1</v>
      </c>
      <c r="F524" s="260">
        <v>60.613</v>
      </c>
      <c r="G524" s="33"/>
      <c r="H524" s="38"/>
    </row>
    <row r="525" spans="1:8" s="2" customFormat="1" ht="16.9" customHeight="1">
      <c r="A525" s="33"/>
      <c r="B525" s="38"/>
      <c r="C525" s="255" t="s">
        <v>894</v>
      </c>
      <c r="D525" s="256" t="s">
        <v>894</v>
      </c>
      <c r="E525" s="257" t="s">
        <v>1</v>
      </c>
      <c r="F525" s="258">
        <v>19.8</v>
      </c>
      <c r="G525" s="33"/>
      <c r="H525" s="38"/>
    </row>
    <row r="526" spans="1:8" s="2" customFormat="1" ht="16.9" customHeight="1">
      <c r="A526" s="33"/>
      <c r="B526" s="38"/>
      <c r="C526" s="259" t="s">
        <v>894</v>
      </c>
      <c r="D526" s="259" t="s">
        <v>1263</v>
      </c>
      <c r="E526" s="16" t="s">
        <v>1</v>
      </c>
      <c r="F526" s="260">
        <v>19.8</v>
      </c>
      <c r="G526" s="33"/>
      <c r="H526" s="38"/>
    </row>
    <row r="527" spans="1:8" s="2" customFormat="1" ht="16.9" customHeight="1">
      <c r="A527" s="33"/>
      <c r="B527" s="38"/>
      <c r="C527" s="261" t="s">
        <v>1372</v>
      </c>
      <c r="D527" s="33"/>
      <c r="E527" s="33"/>
      <c r="F527" s="33"/>
      <c r="G527" s="33"/>
      <c r="H527" s="38"/>
    </row>
    <row r="528" spans="1:8" s="2" customFormat="1" ht="16.9" customHeight="1">
      <c r="A528" s="33"/>
      <c r="B528" s="38"/>
      <c r="C528" s="259" t="s">
        <v>1256</v>
      </c>
      <c r="D528" s="259" t="s">
        <v>1257</v>
      </c>
      <c r="E528" s="16" t="s">
        <v>949</v>
      </c>
      <c r="F528" s="260">
        <v>89.113</v>
      </c>
      <c r="G528" s="33"/>
      <c r="H528" s="38"/>
    </row>
    <row r="529" spans="1:8" s="2" customFormat="1" ht="16.9" customHeight="1">
      <c r="A529" s="33"/>
      <c r="B529" s="38"/>
      <c r="C529" s="255" t="s">
        <v>896</v>
      </c>
      <c r="D529" s="256" t="s">
        <v>896</v>
      </c>
      <c r="E529" s="257" t="s">
        <v>1</v>
      </c>
      <c r="F529" s="258">
        <v>9.6</v>
      </c>
      <c r="G529" s="33"/>
      <c r="H529" s="38"/>
    </row>
    <row r="530" spans="1:8" s="2" customFormat="1" ht="16.9" customHeight="1">
      <c r="A530" s="33"/>
      <c r="B530" s="38"/>
      <c r="C530" s="259" t="s">
        <v>896</v>
      </c>
      <c r="D530" s="259" t="s">
        <v>1034</v>
      </c>
      <c r="E530" s="16" t="s">
        <v>1</v>
      </c>
      <c r="F530" s="260">
        <v>9.6</v>
      </c>
      <c r="G530" s="33"/>
      <c r="H530" s="38"/>
    </row>
    <row r="531" spans="1:8" s="2" customFormat="1" ht="16.9" customHeight="1">
      <c r="A531" s="33"/>
      <c r="B531" s="38"/>
      <c r="C531" s="261" t="s">
        <v>1372</v>
      </c>
      <c r="D531" s="33"/>
      <c r="E531" s="33"/>
      <c r="F531" s="33"/>
      <c r="G531" s="33"/>
      <c r="H531" s="38"/>
    </row>
    <row r="532" spans="1:8" s="2" customFormat="1" ht="16.9" customHeight="1">
      <c r="A532" s="33"/>
      <c r="B532" s="38"/>
      <c r="C532" s="259" t="s">
        <v>1025</v>
      </c>
      <c r="D532" s="259" t="s">
        <v>1026</v>
      </c>
      <c r="E532" s="16" t="s">
        <v>949</v>
      </c>
      <c r="F532" s="260">
        <v>174.68</v>
      </c>
      <c r="G532" s="33"/>
      <c r="H532" s="38"/>
    </row>
    <row r="533" spans="1:8" s="2" customFormat="1" ht="16.9" customHeight="1">
      <c r="A533" s="33"/>
      <c r="B533" s="38"/>
      <c r="C533" s="255" t="s">
        <v>898</v>
      </c>
      <c r="D533" s="256" t="s">
        <v>898</v>
      </c>
      <c r="E533" s="257" t="s">
        <v>1</v>
      </c>
      <c r="F533" s="258">
        <v>8.7</v>
      </c>
      <c r="G533" s="33"/>
      <c r="H533" s="38"/>
    </row>
    <row r="534" spans="1:8" s="2" customFormat="1" ht="16.9" customHeight="1">
      <c r="A534" s="33"/>
      <c r="B534" s="38"/>
      <c r="C534" s="259" t="s">
        <v>898</v>
      </c>
      <c r="D534" s="259" t="s">
        <v>1253</v>
      </c>
      <c r="E534" s="16" t="s">
        <v>1</v>
      </c>
      <c r="F534" s="260">
        <v>8.7</v>
      </c>
      <c r="G534" s="33"/>
      <c r="H534" s="38"/>
    </row>
    <row r="535" spans="1:8" s="2" customFormat="1" ht="16.9" customHeight="1">
      <c r="A535" s="33"/>
      <c r="B535" s="38"/>
      <c r="C535" s="261" t="s">
        <v>1372</v>
      </c>
      <c r="D535" s="33"/>
      <c r="E535" s="33"/>
      <c r="F535" s="33"/>
      <c r="G535" s="33"/>
      <c r="H535" s="38"/>
    </row>
    <row r="536" spans="1:8" s="2" customFormat="1" ht="16.9" customHeight="1">
      <c r="A536" s="33"/>
      <c r="B536" s="38"/>
      <c r="C536" s="259" t="s">
        <v>1256</v>
      </c>
      <c r="D536" s="259" t="s">
        <v>1257</v>
      </c>
      <c r="E536" s="16" t="s">
        <v>949</v>
      </c>
      <c r="F536" s="260">
        <v>89.113</v>
      </c>
      <c r="G536" s="33"/>
      <c r="H536" s="38"/>
    </row>
    <row r="537" spans="1:8" s="2" customFormat="1" ht="16.9" customHeight="1">
      <c r="A537" s="33"/>
      <c r="B537" s="38"/>
      <c r="C537" s="255" t="s">
        <v>899</v>
      </c>
      <c r="D537" s="256" t="s">
        <v>899</v>
      </c>
      <c r="E537" s="257" t="s">
        <v>1</v>
      </c>
      <c r="F537" s="258">
        <v>14</v>
      </c>
      <c r="G537" s="33"/>
      <c r="H537" s="38"/>
    </row>
    <row r="538" spans="1:8" s="2" customFormat="1" ht="16.9" customHeight="1">
      <c r="A538" s="33"/>
      <c r="B538" s="38"/>
      <c r="C538" s="259" t="s">
        <v>899</v>
      </c>
      <c r="D538" s="259" t="s">
        <v>1035</v>
      </c>
      <c r="E538" s="16" t="s">
        <v>1</v>
      </c>
      <c r="F538" s="260">
        <v>14</v>
      </c>
      <c r="G538" s="33"/>
      <c r="H538" s="38"/>
    </row>
    <row r="539" spans="1:8" s="2" customFormat="1" ht="16.9" customHeight="1">
      <c r="A539" s="33"/>
      <c r="B539" s="38"/>
      <c r="C539" s="261" t="s">
        <v>1372</v>
      </c>
      <c r="D539" s="33"/>
      <c r="E539" s="33"/>
      <c r="F539" s="33"/>
      <c r="G539" s="33"/>
      <c r="H539" s="38"/>
    </row>
    <row r="540" spans="1:8" s="2" customFormat="1" ht="16.9" customHeight="1">
      <c r="A540" s="33"/>
      <c r="B540" s="38"/>
      <c r="C540" s="259" t="s">
        <v>1025</v>
      </c>
      <c r="D540" s="259" t="s">
        <v>1026</v>
      </c>
      <c r="E540" s="16" t="s">
        <v>949</v>
      </c>
      <c r="F540" s="260">
        <v>174.68</v>
      </c>
      <c r="G540" s="33"/>
      <c r="H540" s="38"/>
    </row>
    <row r="541" spans="1:8" s="2" customFormat="1" ht="16.9" customHeight="1">
      <c r="A541" s="33"/>
      <c r="B541" s="38"/>
      <c r="C541" s="255" t="s">
        <v>1264</v>
      </c>
      <c r="D541" s="256" t="s">
        <v>1264</v>
      </c>
      <c r="E541" s="257" t="s">
        <v>1</v>
      </c>
      <c r="F541" s="258">
        <v>89.113</v>
      </c>
      <c r="G541" s="33"/>
      <c r="H541" s="38"/>
    </row>
    <row r="542" spans="1:8" s="2" customFormat="1" ht="16.9" customHeight="1">
      <c r="A542" s="33"/>
      <c r="B542" s="38"/>
      <c r="C542" s="259" t="s">
        <v>1264</v>
      </c>
      <c r="D542" s="259" t="s">
        <v>1265</v>
      </c>
      <c r="E542" s="16" t="s">
        <v>1</v>
      </c>
      <c r="F542" s="260">
        <v>89.113</v>
      </c>
      <c r="G542" s="33"/>
      <c r="H542" s="38"/>
    </row>
    <row r="543" spans="1:8" s="2" customFormat="1" ht="16.9" customHeight="1">
      <c r="A543" s="33"/>
      <c r="B543" s="38"/>
      <c r="C543" s="255" t="s">
        <v>900</v>
      </c>
      <c r="D543" s="256" t="s">
        <v>900</v>
      </c>
      <c r="E543" s="257" t="s">
        <v>1</v>
      </c>
      <c r="F543" s="258">
        <v>18.24</v>
      </c>
      <c r="G543" s="33"/>
      <c r="H543" s="38"/>
    </row>
    <row r="544" spans="1:8" s="2" customFormat="1" ht="16.9" customHeight="1">
      <c r="A544" s="33"/>
      <c r="B544" s="38"/>
      <c r="C544" s="259" t="s">
        <v>900</v>
      </c>
      <c r="D544" s="259" t="s">
        <v>1036</v>
      </c>
      <c r="E544" s="16" t="s">
        <v>1</v>
      </c>
      <c r="F544" s="260">
        <v>18.24</v>
      </c>
      <c r="G544" s="33"/>
      <c r="H544" s="38"/>
    </row>
    <row r="545" spans="1:8" s="2" customFormat="1" ht="16.9" customHeight="1">
      <c r="A545" s="33"/>
      <c r="B545" s="38"/>
      <c r="C545" s="261" t="s">
        <v>1372</v>
      </c>
      <c r="D545" s="33"/>
      <c r="E545" s="33"/>
      <c r="F545" s="33"/>
      <c r="G545" s="33"/>
      <c r="H545" s="38"/>
    </row>
    <row r="546" spans="1:8" s="2" customFormat="1" ht="16.9" customHeight="1">
      <c r="A546" s="33"/>
      <c r="B546" s="38"/>
      <c r="C546" s="259" t="s">
        <v>1025</v>
      </c>
      <c r="D546" s="259" t="s">
        <v>1026</v>
      </c>
      <c r="E546" s="16" t="s">
        <v>949</v>
      </c>
      <c r="F546" s="260">
        <v>174.68</v>
      </c>
      <c r="G546" s="33"/>
      <c r="H546" s="38"/>
    </row>
    <row r="547" spans="1:8" s="2" customFormat="1" ht="16.9" customHeight="1">
      <c r="A547" s="33"/>
      <c r="B547" s="38"/>
      <c r="C547" s="255" t="s">
        <v>1037</v>
      </c>
      <c r="D547" s="256" t="s">
        <v>1037</v>
      </c>
      <c r="E547" s="257" t="s">
        <v>1</v>
      </c>
      <c r="F547" s="258">
        <v>174.68</v>
      </c>
      <c r="G547" s="33"/>
      <c r="H547" s="38"/>
    </row>
    <row r="548" spans="1:8" s="2" customFormat="1" ht="16.9" customHeight="1">
      <c r="A548" s="33"/>
      <c r="B548" s="38"/>
      <c r="C548" s="259" t="s">
        <v>1037</v>
      </c>
      <c r="D548" s="259" t="s">
        <v>1038</v>
      </c>
      <c r="E548" s="16" t="s">
        <v>1</v>
      </c>
      <c r="F548" s="260">
        <v>174.68</v>
      </c>
      <c r="G548" s="33"/>
      <c r="H548" s="38"/>
    </row>
    <row r="549" spans="1:8" s="2" customFormat="1" ht="7.35" customHeight="1">
      <c r="A549" s="33"/>
      <c r="B549" s="144"/>
      <c r="C549" s="145"/>
      <c r="D549" s="145"/>
      <c r="E549" s="145"/>
      <c r="F549" s="145"/>
      <c r="G549" s="145"/>
      <c r="H549" s="38"/>
    </row>
    <row r="550" spans="1:8" s="2" customFormat="1" ht="11.25">
      <c r="A550" s="33"/>
      <c r="B550" s="33"/>
      <c r="C550" s="33"/>
      <c r="D550" s="33"/>
      <c r="E550" s="33"/>
      <c r="F550" s="33"/>
      <c r="G550" s="33"/>
      <c r="H550" s="33"/>
    </row>
  </sheetData>
  <sheetProtection algorithmName="SHA-512" hashValue="k7Qfk2dW+vNpHX2Lw1JXtJ9IUGzfkNTnp1AbqIFJxFSbjiQtWCZZ6ZhfSs2XCaDd36TCRlyRd5azXD43Wmh98Q==" saltValue="oL4TU5Bspg6UUyAhLsjBoikK+4PFoY6h2KVSTuG39wR4Gg/e4jNxFW5PGdiszxT756Ke0wUDYI7cOi/q5s7Nq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6" t="s">
        <v>86</v>
      </c>
    </row>
    <row r="3" spans="2:46" s="1" customFormat="1" ht="6.95" customHeight="1" hidden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2:46" s="1" customFormat="1" ht="24.95" customHeight="1" hidden="1">
      <c r="B4" s="19"/>
      <c r="D4" s="116" t="s">
        <v>117</v>
      </c>
      <c r="L4" s="19"/>
      <c r="M4" s="117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8" t="s">
        <v>15</v>
      </c>
      <c r="L6" s="19"/>
    </row>
    <row r="7" spans="2:12" s="1" customFormat="1" ht="16.5" customHeight="1" hidden="1">
      <c r="B7" s="19"/>
      <c r="E7" s="307" t="str">
        <f>'Rekapitulace stavby'!K6</f>
        <v>LABSKÁ STEZKA (Cyklotrasa č. 2) v úseku STANOVICE - ŽIREČ</v>
      </c>
      <c r="F7" s="308"/>
      <c r="G7" s="308"/>
      <c r="H7" s="308"/>
      <c r="L7" s="19"/>
    </row>
    <row r="8" spans="2:12" s="1" customFormat="1" ht="12" customHeight="1" hidden="1">
      <c r="B8" s="19"/>
      <c r="D8" s="118" t="s">
        <v>118</v>
      </c>
      <c r="L8" s="19"/>
    </row>
    <row r="9" spans="1:31" s="2" customFormat="1" ht="16.5" customHeight="1" hidden="1">
      <c r="A9" s="33"/>
      <c r="B9" s="38"/>
      <c r="C9" s="33"/>
      <c r="D9" s="33"/>
      <c r="E9" s="307" t="s">
        <v>119</v>
      </c>
      <c r="F9" s="309"/>
      <c r="G9" s="309"/>
      <c r="H9" s="30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8"/>
      <c r="C10" s="33"/>
      <c r="D10" s="118" t="s">
        <v>120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8"/>
      <c r="C11" s="33"/>
      <c r="D11" s="33"/>
      <c r="E11" s="310" t="s">
        <v>121</v>
      </c>
      <c r="F11" s="309"/>
      <c r="G11" s="309"/>
      <c r="H11" s="309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 hidden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8"/>
      <c r="C13" s="33"/>
      <c r="D13" s="118" t="s">
        <v>17</v>
      </c>
      <c r="E13" s="33"/>
      <c r="F13" s="109" t="s">
        <v>1</v>
      </c>
      <c r="G13" s="33"/>
      <c r="H13" s="33"/>
      <c r="I13" s="118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8" t="s">
        <v>19</v>
      </c>
      <c r="E14" s="33"/>
      <c r="F14" s="109" t="s">
        <v>20</v>
      </c>
      <c r="G14" s="33"/>
      <c r="H14" s="33"/>
      <c r="I14" s="118" t="s">
        <v>21</v>
      </c>
      <c r="J14" s="119" t="str">
        <f>'Rekapitulace stavby'!AN8</f>
        <v>3. 12. 2021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18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8"/>
      <c r="C19" s="33"/>
      <c r="D19" s="118" t="s">
        <v>26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8"/>
      <c r="C20" s="33"/>
      <c r="D20" s="33"/>
      <c r="E20" s="311" t="str">
        <f>'Rekapitulace stavby'!E14</f>
        <v>Vyplň údaj</v>
      </c>
      <c r="F20" s="312"/>
      <c r="G20" s="312"/>
      <c r="H20" s="312"/>
      <c r="I20" s="118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8"/>
      <c r="C22" s="33"/>
      <c r="D22" s="118" t="s">
        <v>28</v>
      </c>
      <c r="E22" s="33"/>
      <c r="F22" s="33"/>
      <c r="G22" s="33"/>
      <c r="H22" s="33"/>
      <c r="I22" s="118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18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8"/>
      <c r="C25" s="33"/>
      <c r="D25" s="118" t="s">
        <v>30</v>
      </c>
      <c r="E25" s="33"/>
      <c r="F25" s="33"/>
      <c r="G25" s="33"/>
      <c r="H25" s="33"/>
      <c r="I25" s="118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18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8"/>
      <c r="C28" s="33"/>
      <c r="D28" s="118" t="s">
        <v>31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35.25" customHeight="1" hidden="1">
      <c r="A29" s="120"/>
      <c r="B29" s="121"/>
      <c r="C29" s="120"/>
      <c r="D29" s="120"/>
      <c r="E29" s="313" t="s">
        <v>122</v>
      </c>
      <c r="F29" s="313"/>
      <c r="G29" s="313"/>
      <c r="H29" s="313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8"/>
      <c r="C32" s="33"/>
      <c r="D32" s="124" t="s">
        <v>32</v>
      </c>
      <c r="E32" s="33"/>
      <c r="F32" s="33"/>
      <c r="G32" s="33"/>
      <c r="H32" s="33"/>
      <c r="I32" s="33"/>
      <c r="J32" s="125">
        <f>ROUND(J126,2)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33"/>
      <c r="F34" s="126" t="s">
        <v>34</v>
      </c>
      <c r="G34" s="33"/>
      <c r="H34" s="33"/>
      <c r="I34" s="126" t="s">
        <v>33</v>
      </c>
      <c r="J34" s="126" t="s">
        <v>35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127" t="s">
        <v>36</v>
      </c>
      <c r="E35" s="118" t="s">
        <v>37</v>
      </c>
      <c r="F35" s="128">
        <f>ROUND((SUM(BE126:BE191)),2)</f>
        <v>0</v>
      </c>
      <c r="G35" s="33"/>
      <c r="H35" s="33"/>
      <c r="I35" s="129">
        <v>0.21</v>
      </c>
      <c r="J35" s="128">
        <f>ROUND(((SUM(BE126:BE191))*I35),2)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8" t="s">
        <v>38</v>
      </c>
      <c r="F36" s="128">
        <f>ROUND((SUM(BF126:BF191)),2)</f>
        <v>0</v>
      </c>
      <c r="G36" s="33"/>
      <c r="H36" s="33"/>
      <c r="I36" s="129">
        <v>0.15</v>
      </c>
      <c r="J36" s="128">
        <f>ROUND(((SUM(BF126:BF191))*I36),2)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39</v>
      </c>
      <c r="F37" s="128">
        <f>ROUND((SUM(BG126:BG191)),2)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40</v>
      </c>
      <c r="F38" s="128">
        <f>ROUND((SUM(BH126:BH191)),2)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41</v>
      </c>
      <c r="F39" s="128">
        <f>ROUND((SUM(BI126:BI191)),2)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8"/>
      <c r="C41" s="130"/>
      <c r="D41" s="131" t="s">
        <v>42</v>
      </c>
      <c r="E41" s="132"/>
      <c r="F41" s="132"/>
      <c r="G41" s="133" t="s">
        <v>43</v>
      </c>
      <c r="H41" s="134" t="s">
        <v>44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0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3"/>
      <c r="B61" s="38"/>
      <c r="C61" s="33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3"/>
      <c r="B65" s="38"/>
      <c r="C65" s="33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3"/>
      <c r="B76" s="38"/>
      <c r="C76" s="33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1.25" hidden="1"/>
    <row r="79" ht="11.25" hidden="1"/>
    <row r="80" ht="11.25" hidden="1"/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LABSKÁ STEZKA (Cyklotrasa č. 2) v úseku STANOVICE - ŽIREČ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14" t="s">
        <v>119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67" t="str">
        <f>E11</f>
        <v>SO 101 - KOMUNIKACE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 xml:space="preserve"> </v>
      </c>
      <c r="G91" s="35"/>
      <c r="H91" s="35"/>
      <c r="I91" s="28" t="s">
        <v>21</v>
      </c>
      <c r="J91" s="65" t="str">
        <f>IF(J14="","",J14)</f>
        <v>3. 12. 2021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28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124</v>
      </c>
      <c r="D96" s="149"/>
      <c r="E96" s="149"/>
      <c r="F96" s="149"/>
      <c r="G96" s="149"/>
      <c r="H96" s="149"/>
      <c r="I96" s="149"/>
      <c r="J96" s="150" t="s">
        <v>125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126</v>
      </c>
      <c r="D98" s="35"/>
      <c r="E98" s="35"/>
      <c r="F98" s="35"/>
      <c r="G98" s="35"/>
      <c r="H98" s="35"/>
      <c r="I98" s="35"/>
      <c r="J98" s="83">
        <f>J126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127</v>
      </c>
    </row>
    <row r="99" spans="2:12" s="9" customFormat="1" ht="24.95" customHeight="1">
      <c r="B99" s="152"/>
      <c r="C99" s="153"/>
      <c r="D99" s="154" t="s">
        <v>128</v>
      </c>
      <c r="E99" s="155"/>
      <c r="F99" s="155"/>
      <c r="G99" s="155"/>
      <c r="H99" s="155"/>
      <c r="I99" s="155"/>
      <c r="J99" s="156">
        <f>J127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129</v>
      </c>
      <c r="E100" s="160"/>
      <c r="F100" s="160"/>
      <c r="G100" s="160"/>
      <c r="H100" s="160"/>
      <c r="I100" s="160"/>
      <c r="J100" s="161">
        <f>J128</f>
        <v>0</v>
      </c>
      <c r="K100" s="103"/>
      <c r="L100" s="162"/>
    </row>
    <row r="101" spans="2:12" s="10" customFormat="1" ht="19.9" customHeight="1">
      <c r="B101" s="158"/>
      <c r="C101" s="103"/>
      <c r="D101" s="159" t="s">
        <v>130</v>
      </c>
      <c r="E101" s="160"/>
      <c r="F101" s="160"/>
      <c r="G101" s="160"/>
      <c r="H101" s="160"/>
      <c r="I101" s="160"/>
      <c r="J101" s="161">
        <f>J147</f>
        <v>0</v>
      </c>
      <c r="K101" s="103"/>
      <c r="L101" s="162"/>
    </row>
    <row r="102" spans="2:12" s="10" customFormat="1" ht="19.9" customHeight="1">
      <c r="B102" s="158"/>
      <c r="C102" s="103"/>
      <c r="D102" s="159" t="s">
        <v>131</v>
      </c>
      <c r="E102" s="160"/>
      <c r="F102" s="160"/>
      <c r="G102" s="160"/>
      <c r="H102" s="160"/>
      <c r="I102" s="160"/>
      <c r="J102" s="161">
        <f>J154</f>
        <v>0</v>
      </c>
      <c r="K102" s="103"/>
      <c r="L102" s="162"/>
    </row>
    <row r="103" spans="2:12" s="10" customFormat="1" ht="19.9" customHeight="1">
      <c r="B103" s="158"/>
      <c r="C103" s="103"/>
      <c r="D103" s="159" t="s">
        <v>132</v>
      </c>
      <c r="E103" s="160"/>
      <c r="F103" s="160"/>
      <c r="G103" s="160"/>
      <c r="H103" s="160"/>
      <c r="I103" s="160"/>
      <c r="J103" s="161">
        <f>J169</f>
        <v>0</v>
      </c>
      <c r="K103" s="103"/>
      <c r="L103" s="162"/>
    </row>
    <row r="104" spans="2:12" s="10" customFormat="1" ht="19.9" customHeight="1">
      <c r="B104" s="158"/>
      <c r="C104" s="103"/>
      <c r="D104" s="159" t="s">
        <v>133</v>
      </c>
      <c r="E104" s="160"/>
      <c r="F104" s="160"/>
      <c r="G104" s="160"/>
      <c r="H104" s="160"/>
      <c r="I104" s="160"/>
      <c r="J104" s="161">
        <f>J189</f>
        <v>0</v>
      </c>
      <c r="K104" s="103"/>
      <c r="L104" s="162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134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15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314" t="str">
        <f>E7</f>
        <v>LABSKÁ STEZKA (Cyklotrasa č. 2) v úseku STANOVICE - ŽIREČ</v>
      </c>
      <c r="F114" s="315"/>
      <c r="G114" s="315"/>
      <c r="H114" s="31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2:12" s="1" customFormat="1" ht="12" customHeight="1">
      <c r="B115" s="20"/>
      <c r="C115" s="28" t="s">
        <v>118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3"/>
      <c r="B116" s="34"/>
      <c r="C116" s="35"/>
      <c r="D116" s="35"/>
      <c r="E116" s="314" t="s">
        <v>119</v>
      </c>
      <c r="F116" s="316"/>
      <c r="G116" s="316"/>
      <c r="H116" s="316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120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5"/>
      <c r="D118" s="35"/>
      <c r="E118" s="267" t="str">
        <f>E11</f>
        <v>SO 101 - KOMUNIKACE</v>
      </c>
      <c r="F118" s="316"/>
      <c r="G118" s="316"/>
      <c r="H118" s="316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19</v>
      </c>
      <c r="D120" s="35"/>
      <c r="E120" s="35"/>
      <c r="F120" s="26" t="str">
        <f>F14</f>
        <v xml:space="preserve"> </v>
      </c>
      <c r="G120" s="35"/>
      <c r="H120" s="35"/>
      <c r="I120" s="28" t="s">
        <v>21</v>
      </c>
      <c r="J120" s="65" t="str">
        <f>IF(J14="","",J14)</f>
        <v>3. 12. 2021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23</v>
      </c>
      <c r="D122" s="35"/>
      <c r="E122" s="35"/>
      <c r="F122" s="26" t="str">
        <f>E17</f>
        <v xml:space="preserve"> </v>
      </c>
      <c r="G122" s="35"/>
      <c r="H122" s="35"/>
      <c r="I122" s="28" t="s">
        <v>28</v>
      </c>
      <c r="J122" s="31" t="str">
        <f>E23</f>
        <v xml:space="preserve"> 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26</v>
      </c>
      <c r="D123" s="35"/>
      <c r="E123" s="35"/>
      <c r="F123" s="26" t="str">
        <f>IF(E20="","",E20)</f>
        <v>Vyplň údaj</v>
      </c>
      <c r="G123" s="35"/>
      <c r="H123" s="35"/>
      <c r="I123" s="28" t="s">
        <v>30</v>
      </c>
      <c r="J123" s="31" t="str">
        <f>E26</f>
        <v xml:space="preserve"> 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63"/>
      <c r="B125" s="164"/>
      <c r="C125" s="165" t="s">
        <v>135</v>
      </c>
      <c r="D125" s="166" t="s">
        <v>57</v>
      </c>
      <c r="E125" s="166" t="s">
        <v>53</v>
      </c>
      <c r="F125" s="166" t="s">
        <v>54</v>
      </c>
      <c r="G125" s="166" t="s">
        <v>136</v>
      </c>
      <c r="H125" s="166" t="s">
        <v>137</v>
      </c>
      <c r="I125" s="166" t="s">
        <v>138</v>
      </c>
      <c r="J125" s="167" t="s">
        <v>125</v>
      </c>
      <c r="K125" s="168" t="s">
        <v>139</v>
      </c>
      <c r="L125" s="169"/>
      <c r="M125" s="74" t="s">
        <v>1</v>
      </c>
      <c r="N125" s="75" t="s">
        <v>36</v>
      </c>
      <c r="O125" s="75" t="s">
        <v>140</v>
      </c>
      <c r="P125" s="75" t="s">
        <v>141</v>
      </c>
      <c r="Q125" s="75" t="s">
        <v>142</v>
      </c>
      <c r="R125" s="75" t="s">
        <v>143</v>
      </c>
      <c r="S125" s="75" t="s">
        <v>144</v>
      </c>
      <c r="T125" s="76" t="s">
        <v>145</v>
      </c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</row>
    <row r="126" spans="1:63" s="2" customFormat="1" ht="22.9" customHeight="1">
      <c r="A126" s="33"/>
      <c r="B126" s="34"/>
      <c r="C126" s="81" t="s">
        <v>146</v>
      </c>
      <c r="D126" s="35"/>
      <c r="E126" s="35"/>
      <c r="F126" s="35"/>
      <c r="G126" s="35"/>
      <c r="H126" s="35"/>
      <c r="I126" s="35"/>
      <c r="J126" s="170">
        <f>BK126</f>
        <v>0</v>
      </c>
      <c r="K126" s="35"/>
      <c r="L126" s="38"/>
      <c r="M126" s="77"/>
      <c r="N126" s="171"/>
      <c r="O126" s="78"/>
      <c r="P126" s="172">
        <f>P127</f>
        <v>0</v>
      </c>
      <c r="Q126" s="78"/>
      <c r="R126" s="172">
        <f>R127</f>
        <v>664.7728339600001</v>
      </c>
      <c r="S126" s="78"/>
      <c r="T126" s="173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71</v>
      </c>
      <c r="AU126" s="16" t="s">
        <v>127</v>
      </c>
      <c r="BK126" s="174">
        <f>BK127</f>
        <v>0</v>
      </c>
    </row>
    <row r="127" spans="2:63" s="12" customFormat="1" ht="25.9" customHeight="1">
      <c r="B127" s="175"/>
      <c r="C127" s="176"/>
      <c r="D127" s="177" t="s">
        <v>71</v>
      </c>
      <c r="E127" s="178" t="s">
        <v>147</v>
      </c>
      <c r="F127" s="178" t="s">
        <v>148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P128+P147+P154+P169+P189</f>
        <v>0</v>
      </c>
      <c r="Q127" s="183"/>
      <c r="R127" s="184">
        <f>R128+R147+R154+R169+R189</f>
        <v>664.7728339600001</v>
      </c>
      <c r="S127" s="183"/>
      <c r="T127" s="185">
        <f>T128+T147+T154+T169+T189</f>
        <v>0</v>
      </c>
      <c r="AR127" s="186" t="s">
        <v>79</v>
      </c>
      <c r="AT127" s="187" t="s">
        <v>71</v>
      </c>
      <c r="AU127" s="187" t="s">
        <v>72</v>
      </c>
      <c r="AY127" s="186" t="s">
        <v>149</v>
      </c>
      <c r="BK127" s="188">
        <f>BK128+BK147+BK154+BK169+BK189</f>
        <v>0</v>
      </c>
    </row>
    <row r="128" spans="2:63" s="12" customFormat="1" ht="22.9" customHeight="1">
      <c r="B128" s="175"/>
      <c r="C128" s="176"/>
      <c r="D128" s="177" t="s">
        <v>71</v>
      </c>
      <c r="E128" s="189" t="s">
        <v>79</v>
      </c>
      <c r="F128" s="189" t="s">
        <v>150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SUM(P129:P146)</f>
        <v>0</v>
      </c>
      <c r="Q128" s="183"/>
      <c r="R128" s="184">
        <f>SUM(R129:R146)</f>
        <v>532</v>
      </c>
      <c r="S128" s="183"/>
      <c r="T128" s="185">
        <f>SUM(T129:T146)</f>
        <v>0</v>
      </c>
      <c r="AR128" s="186" t="s">
        <v>79</v>
      </c>
      <c r="AT128" s="187" t="s">
        <v>71</v>
      </c>
      <c r="AU128" s="187" t="s">
        <v>79</v>
      </c>
      <c r="AY128" s="186" t="s">
        <v>149</v>
      </c>
      <c r="BK128" s="188">
        <f>SUM(BK129:BK146)</f>
        <v>0</v>
      </c>
    </row>
    <row r="129" spans="1:65" s="2" customFormat="1" ht="21.75" customHeight="1">
      <c r="A129" s="33"/>
      <c r="B129" s="34"/>
      <c r="C129" s="191" t="s">
        <v>79</v>
      </c>
      <c r="D129" s="191" t="s">
        <v>151</v>
      </c>
      <c r="E129" s="192" t="s">
        <v>152</v>
      </c>
      <c r="F129" s="193" t="s">
        <v>153</v>
      </c>
      <c r="G129" s="194" t="s">
        <v>154</v>
      </c>
      <c r="H129" s="195">
        <v>280</v>
      </c>
      <c r="I129" s="196"/>
      <c r="J129" s="197">
        <f>ROUND(I129*H129,2)</f>
        <v>0</v>
      </c>
      <c r="K129" s="198"/>
      <c r="L129" s="38"/>
      <c r="M129" s="199" t="s">
        <v>1</v>
      </c>
      <c r="N129" s="200" t="s">
        <v>37</v>
      </c>
      <c r="O129" s="7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155</v>
      </c>
      <c r="AT129" s="203" t="s">
        <v>151</v>
      </c>
      <c r="AU129" s="203" t="s">
        <v>81</v>
      </c>
      <c r="AY129" s="16" t="s">
        <v>149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79</v>
      </c>
      <c r="BK129" s="204">
        <f>ROUND(I129*H129,2)</f>
        <v>0</v>
      </c>
      <c r="BL129" s="16" t="s">
        <v>155</v>
      </c>
      <c r="BM129" s="203" t="s">
        <v>156</v>
      </c>
    </row>
    <row r="130" spans="2:51" s="13" customFormat="1" ht="11.25">
      <c r="B130" s="205"/>
      <c r="C130" s="206"/>
      <c r="D130" s="207" t="s">
        <v>157</v>
      </c>
      <c r="E130" s="208" t="s">
        <v>1</v>
      </c>
      <c r="F130" s="209" t="s">
        <v>158</v>
      </c>
      <c r="G130" s="206"/>
      <c r="H130" s="210">
        <v>280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157</v>
      </c>
      <c r="AU130" s="216" t="s">
        <v>81</v>
      </c>
      <c r="AV130" s="13" t="s">
        <v>81</v>
      </c>
      <c r="AW130" s="13" t="s">
        <v>29</v>
      </c>
      <c r="AX130" s="13" t="s">
        <v>79</v>
      </c>
      <c r="AY130" s="216" t="s">
        <v>149</v>
      </c>
    </row>
    <row r="131" spans="1:65" s="2" customFormat="1" ht="37.9" customHeight="1">
      <c r="A131" s="33"/>
      <c r="B131" s="34"/>
      <c r="C131" s="191" t="s">
        <v>81</v>
      </c>
      <c r="D131" s="191" t="s">
        <v>151</v>
      </c>
      <c r="E131" s="192" t="s">
        <v>159</v>
      </c>
      <c r="F131" s="193" t="s">
        <v>160</v>
      </c>
      <c r="G131" s="194" t="s">
        <v>154</v>
      </c>
      <c r="H131" s="195">
        <v>280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37</v>
      </c>
      <c r="O131" s="70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155</v>
      </c>
      <c r="AT131" s="203" t="s">
        <v>151</v>
      </c>
      <c r="AU131" s="203" t="s">
        <v>81</v>
      </c>
      <c r="AY131" s="16" t="s">
        <v>149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79</v>
      </c>
      <c r="BK131" s="204">
        <f>ROUND(I131*H131,2)</f>
        <v>0</v>
      </c>
      <c r="BL131" s="16" t="s">
        <v>155</v>
      </c>
      <c r="BM131" s="203" t="s">
        <v>161</v>
      </c>
    </row>
    <row r="132" spans="1:65" s="2" customFormat="1" ht="24.2" customHeight="1">
      <c r="A132" s="33"/>
      <c r="B132" s="34"/>
      <c r="C132" s="191" t="s">
        <v>162</v>
      </c>
      <c r="D132" s="191" t="s">
        <v>151</v>
      </c>
      <c r="E132" s="192" t="s">
        <v>163</v>
      </c>
      <c r="F132" s="193" t="s">
        <v>164</v>
      </c>
      <c r="G132" s="194" t="s">
        <v>154</v>
      </c>
      <c r="H132" s="195">
        <v>436.625</v>
      </c>
      <c r="I132" s="196"/>
      <c r="J132" s="197">
        <f>ROUND(I132*H132,2)</f>
        <v>0</v>
      </c>
      <c r="K132" s="198"/>
      <c r="L132" s="38"/>
      <c r="M132" s="199" t="s">
        <v>1</v>
      </c>
      <c r="N132" s="200" t="s">
        <v>37</v>
      </c>
      <c r="O132" s="70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3" t="s">
        <v>155</v>
      </c>
      <c r="AT132" s="203" t="s">
        <v>151</v>
      </c>
      <c r="AU132" s="203" t="s">
        <v>81</v>
      </c>
      <c r="AY132" s="16" t="s">
        <v>149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6" t="s">
        <v>79</v>
      </c>
      <c r="BK132" s="204">
        <f>ROUND(I132*H132,2)</f>
        <v>0</v>
      </c>
      <c r="BL132" s="16" t="s">
        <v>155</v>
      </c>
      <c r="BM132" s="203" t="s">
        <v>165</v>
      </c>
    </row>
    <row r="133" spans="2:51" s="13" customFormat="1" ht="11.25">
      <c r="B133" s="205"/>
      <c r="C133" s="206"/>
      <c r="D133" s="207" t="s">
        <v>157</v>
      </c>
      <c r="E133" s="208" t="s">
        <v>1</v>
      </c>
      <c r="F133" s="209" t="s">
        <v>166</v>
      </c>
      <c r="G133" s="206"/>
      <c r="H133" s="210">
        <v>436.625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157</v>
      </c>
      <c r="AU133" s="216" t="s">
        <v>81</v>
      </c>
      <c r="AV133" s="13" t="s">
        <v>81</v>
      </c>
      <c r="AW133" s="13" t="s">
        <v>29</v>
      </c>
      <c r="AX133" s="13" t="s">
        <v>79</v>
      </c>
      <c r="AY133" s="216" t="s">
        <v>149</v>
      </c>
    </row>
    <row r="134" spans="1:65" s="2" customFormat="1" ht="24.2" customHeight="1">
      <c r="A134" s="33"/>
      <c r="B134" s="34"/>
      <c r="C134" s="191" t="s">
        <v>155</v>
      </c>
      <c r="D134" s="191" t="s">
        <v>151</v>
      </c>
      <c r="E134" s="192" t="s">
        <v>167</v>
      </c>
      <c r="F134" s="193" t="s">
        <v>168</v>
      </c>
      <c r="G134" s="194" t="s">
        <v>154</v>
      </c>
      <c r="H134" s="195">
        <v>436.625</v>
      </c>
      <c r="I134" s="196"/>
      <c r="J134" s="197">
        <f>ROUND(I134*H134,2)</f>
        <v>0</v>
      </c>
      <c r="K134" s="198"/>
      <c r="L134" s="38"/>
      <c r="M134" s="199" t="s">
        <v>1</v>
      </c>
      <c r="N134" s="200" t="s">
        <v>37</v>
      </c>
      <c r="O134" s="7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3" t="s">
        <v>155</v>
      </c>
      <c r="AT134" s="203" t="s">
        <v>151</v>
      </c>
      <c r="AU134" s="203" t="s">
        <v>81</v>
      </c>
      <c r="AY134" s="16" t="s">
        <v>149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79</v>
      </c>
      <c r="BK134" s="204">
        <f>ROUND(I134*H134,2)</f>
        <v>0</v>
      </c>
      <c r="BL134" s="16" t="s">
        <v>155</v>
      </c>
      <c r="BM134" s="203" t="s">
        <v>169</v>
      </c>
    </row>
    <row r="135" spans="2:51" s="13" customFormat="1" ht="11.25">
      <c r="B135" s="205"/>
      <c r="C135" s="206"/>
      <c r="D135" s="207" t="s">
        <v>157</v>
      </c>
      <c r="E135" s="208" t="s">
        <v>1</v>
      </c>
      <c r="F135" s="209" t="s">
        <v>170</v>
      </c>
      <c r="G135" s="206"/>
      <c r="H135" s="210">
        <v>436.625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157</v>
      </c>
      <c r="AU135" s="216" t="s">
        <v>81</v>
      </c>
      <c r="AV135" s="13" t="s">
        <v>81</v>
      </c>
      <c r="AW135" s="13" t="s">
        <v>29</v>
      </c>
      <c r="AX135" s="13" t="s">
        <v>79</v>
      </c>
      <c r="AY135" s="216" t="s">
        <v>149</v>
      </c>
    </row>
    <row r="136" spans="1:65" s="2" customFormat="1" ht="16.5" customHeight="1">
      <c r="A136" s="33"/>
      <c r="B136" s="34"/>
      <c r="C136" s="191" t="s">
        <v>171</v>
      </c>
      <c r="D136" s="191" t="s">
        <v>151</v>
      </c>
      <c r="E136" s="192" t="s">
        <v>172</v>
      </c>
      <c r="F136" s="193" t="s">
        <v>173</v>
      </c>
      <c r="G136" s="194" t="s">
        <v>154</v>
      </c>
      <c r="H136" s="195">
        <v>436.625</v>
      </c>
      <c r="I136" s="196"/>
      <c r="J136" s="197">
        <f>ROUND(I136*H136,2)</f>
        <v>0</v>
      </c>
      <c r="K136" s="198"/>
      <c r="L136" s="38"/>
      <c r="M136" s="199" t="s">
        <v>1</v>
      </c>
      <c r="N136" s="200" t="s">
        <v>37</v>
      </c>
      <c r="O136" s="70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3" t="s">
        <v>155</v>
      </c>
      <c r="AT136" s="203" t="s">
        <v>151</v>
      </c>
      <c r="AU136" s="203" t="s">
        <v>81</v>
      </c>
      <c r="AY136" s="16" t="s">
        <v>149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6" t="s">
        <v>79</v>
      </c>
      <c r="BK136" s="204">
        <f>ROUND(I136*H136,2)</f>
        <v>0</v>
      </c>
      <c r="BL136" s="16" t="s">
        <v>155</v>
      </c>
      <c r="BM136" s="203" t="s">
        <v>174</v>
      </c>
    </row>
    <row r="137" spans="2:51" s="13" customFormat="1" ht="11.25">
      <c r="B137" s="205"/>
      <c r="C137" s="206"/>
      <c r="D137" s="207" t="s">
        <v>157</v>
      </c>
      <c r="E137" s="208" t="s">
        <v>1</v>
      </c>
      <c r="F137" s="209" t="s">
        <v>170</v>
      </c>
      <c r="G137" s="206"/>
      <c r="H137" s="210">
        <v>436.625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157</v>
      </c>
      <c r="AU137" s="216" t="s">
        <v>81</v>
      </c>
      <c r="AV137" s="13" t="s">
        <v>81</v>
      </c>
      <c r="AW137" s="13" t="s">
        <v>29</v>
      </c>
      <c r="AX137" s="13" t="s">
        <v>79</v>
      </c>
      <c r="AY137" s="216" t="s">
        <v>149</v>
      </c>
    </row>
    <row r="138" spans="1:65" s="2" customFormat="1" ht="24.2" customHeight="1">
      <c r="A138" s="33"/>
      <c r="B138" s="34"/>
      <c r="C138" s="191" t="s">
        <v>175</v>
      </c>
      <c r="D138" s="191" t="s">
        <v>151</v>
      </c>
      <c r="E138" s="192" t="s">
        <v>176</v>
      </c>
      <c r="F138" s="193" t="s">
        <v>177</v>
      </c>
      <c r="G138" s="194" t="s">
        <v>178</v>
      </c>
      <c r="H138" s="195">
        <v>829.588</v>
      </c>
      <c r="I138" s="196"/>
      <c r="J138" s="197">
        <f>ROUND(I138*H138,2)</f>
        <v>0</v>
      </c>
      <c r="K138" s="198"/>
      <c r="L138" s="38"/>
      <c r="M138" s="199" t="s">
        <v>1</v>
      </c>
      <c r="N138" s="200" t="s">
        <v>37</v>
      </c>
      <c r="O138" s="70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155</v>
      </c>
      <c r="AT138" s="203" t="s">
        <v>151</v>
      </c>
      <c r="AU138" s="203" t="s">
        <v>81</v>
      </c>
      <c r="AY138" s="16" t="s">
        <v>149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79</v>
      </c>
      <c r="BK138" s="204">
        <f>ROUND(I138*H138,2)</f>
        <v>0</v>
      </c>
      <c r="BL138" s="16" t="s">
        <v>155</v>
      </c>
      <c r="BM138" s="203" t="s">
        <v>179</v>
      </c>
    </row>
    <row r="139" spans="2:51" s="13" customFormat="1" ht="11.25">
      <c r="B139" s="205"/>
      <c r="C139" s="206"/>
      <c r="D139" s="207" t="s">
        <v>157</v>
      </c>
      <c r="E139" s="208" t="s">
        <v>1</v>
      </c>
      <c r="F139" s="209" t="s">
        <v>170</v>
      </c>
      <c r="G139" s="206"/>
      <c r="H139" s="210">
        <v>436.625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157</v>
      </c>
      <c r="AU139" s="216" t="s">
        <v>81</v>
      </c>
      <c r="AV139" s="13" t="s">
        <v>81</v>
      </c>
      <c r="AW139" s="13" t="s">
        <v>29</v>
      </c>
      <c r="AX139" s="13" t="s">
        <v>79</v>
      </c>
      <c r="AY139" s="216" t="s">
        <v>149</v>
      </c>
    </row>
    <row r="140" spans="2:51" s="13" customFormat="1" ht="11.25">
      <c r="B140" s="205"/>
      <c r="C140" s="206"/>
      <c r="D140" s="207" t="s">
        <v>157</v>
      </c>
      <c r="E140" s="206"/>
      <c r="F140" s="209" t="s">
        <v>180</v>
      </c>
      <c r="G140" s="206"/>
      <c r="H140" s="210">
        <v>829.588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157</v>
      </c>
      <c r="AU140" s="216" t="s">
        <v>81</v>
      </c>
      <c r="AV140" s="13" t="s">
        <v>81</v>
      </c>
      <c r="AW140" s="13" t="s">
        <v>4</v>
      </c>
      <c r="AX140" s="13" t="s">
        <v>79</v>
      </c>
      <c r="AY140" s="216" t="s">
        <v>149</v>
      </c>
    </row>
    <row r="141" spans="1:65" s="2" customFormat="1" ht="24.2" customHeight="1">
      <c r="A141" s="33"/>
      <c r="B141" s="34"/>
      <c r="C141" s="191" t="s">
        <v>181</v>
      </c>
      <c r="D141" s="191" t="s">
        <v>151</v>
      </c>
      <c r="E141" s="192" t="s">
        <v>182</v>
      </c>
      <c r="F141" s="193" t="s">
        <v>183</v>
      </c>
      <c r="G141" s="194" t="s">
        <v>154</v>
      </c>
      <c r="H141" s="195">
        <v>280</v>
      </c>
      <c r="I141" s="196"/>
      <c r="J141" s="197">
        <f>ROUND(I141*H141,2)</f>
        <v>0</v>
      </c>
      <c r="K141" s="198"/>
      <c r="L141" s="38"/>
      <c r="M141" s="199" t="s">
        <v>1</v>
      </c>
      <c r="N141" s="200" t="s">
        <v>37</v>
      </c>
      <c r="O141" s="70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155</v>
      </c>
      <c r="AT141" s="203" t="s">
        <v>151</v>
      </c>
      <c r="AU141" s="203" t="s">
        <v>81</v>
      </c>
      <c r="AY141" s="16" t="s">
        <v>149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6" t="s">
        <v>79</v>
      </c>
      <c r="BK141" s="204">
        <f>ROUND(I141*H141,2)</f>
        <v>0</v>
      </c>
      <c r="BL141" s="16" t="s">
        <v>155</v>
      </c>
      <c r="BM141" s="203" t="s">
        <v>184</v>
      </c>
    </row>
    <row r="142" spans="2:51" s="13" customFormat="1" ht="11.25">
      <c r="B142" s="205"/>
      <c r="C142" s="206"/>
      <c r="D142" s="207" t="s">
        <v>157</v>
      </c>
      <c r="E142" s="208" t="s">
        <v>1</v>
      </c>
      <c r="F142" s="209" t="s">
        <v>185</v>
      </c>
      <c r="G142" s="206"/>
      <c r="H142" s="210">
        <v>280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157</v>
      </c>
      <c r="AU142" s="216" t="s">
        <v>81</v>
      </c>
      <c r="AV142" s="13" t="s">
        <v>81</v>
      </c>
      <c r="AW142" s="13" t="s">
        <v>29</v>
      </c>
      <c r="AX142" s="13" t="s">
        <v>79</v>
      </c>
      <c r="AY142" s="216" t="s">
        <v>149</v>
      </c>
    </row>
    <row r="143" spans="1:65" s="2" customFormat="1" ht="16.5" customHeight="1">
      <c r="A143" s="33"/>
      <c r="B143" s="34"/>
      <c r="C143" s="217" t="s">
        <v>186</v>
      </c>
      <c r="D143" s="217" t="s">
        <v>187</v>
      </c>
      <c r="E143" s="218" t="s">
        <v>188</v>
      </c>
      <c r="F143" s="219" t="s">
        <v>189</v>
      </c>
      <c r="G143" s="220" t="s">
        <v>178</v>
      </c>
      <c r="H143" s="221">
        <v>532</v>
      </c>
      <c r="I143" s="222"/>
      <c r="J143" s="223">
        <f>ROUND(I143*H143,2)</f>
        <v>0</v>
      </c>
      <c r="K143" s="224"/>
      <c r="L143" s="225"/>
      <c r="M143" s="226" t="s">
        <v>1</v>
      </c>
      <c r="N143" s="227" t="s">
        <v>37</v>
      </c>
      <c r="O143" s="70"/>
      <c r="P143" s="201">
        <f>O143*H143</f>
        <v>0</v>
      </c>
      <c r="Q143" s="201">
        <v>1</v>
      </c>
      <c r="R143" s="201">
        <f>Q143*H143</f>
        <v>532</v>
      </c>
      <c r="S143" s="201">
        <v>0</v>
      </c>
      <c r="T143" s="20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3" t="s">
        <v>186</v>
      </c>
      <c r="AT143" s="203" t="s">
        <v>187</v>
      </c>
      <c r="AU143" s="203" t="s">
        <v>81</v>
      </c>
      <c r="AY143" s="16" t="s">
        <v>149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6" t="s">
        <v>79</v>
      </c>
      <c r="BK143" s="204">
        <f>ROUND(I143*H143,2)</f>
        <v>0</v>
      </c>
      <c r="BL143" s="16" t="s">
        <v>155</v>
      </c>
      <c r="BM143" s="203" t="s">
        <v>190</v>
      </c>
    </row>
    <row r="144" spans="2:51" s="13" customFormat="1" ht="11.25">
      <c r="B144" s="205"/>
      <c r="C144" s="206"/>
      <c r="D144" s="207" t="s">
        <v>157</v>
      </c>
      <c r="E144" s="208" t="s">
        <v>1</v>
      </c>
      <c r="F144" s="209" t="s">
        <v>191</v>
      </c>
      <c r="G144" s="206"/>
      <c r="H144" s="210">
        <v>532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157</v>
      </c>
      <c r="AU144" s="216" t="s">
        <v>81</v>
      </c>
      <c r="AV144" s="13" t="s">
        <v>81</v>
      </c>
      <c r="AW144" s="13" t="s">
        <v>29</v>
      </c>
      <c r="AX144" s="13" t="s">
        <v>79</v>
      </c>
      <c r="AY144" s="216" t="s">
        <v>149</v>
      </c>
    </row>
    <row r="145" spans="1:65" s="2" customFormat="1" ht="16.5" customHeight="1">
      <c r="A145" s="33"/>
      <c r="B145" s="34"/>
      <c r="C145" s="191" t="s">
        <v>192</v>
      </c>
      <c r="D145" s="191" t="s">
        <v>151</v>
      </c>
      <c r="E145" s="192" t="s">
        <v>193</v>
      </c>
      <c r="F145" s="193" t="s">
        <v>194</v>
      </c>
      <c r="G145" s="194" t="s">
        <v>195</v>
      </c>
      <c r="H145" s="195">
        <v>1836</v>
      </c>
      <c r="I145" s="196"/>
      <c r="J145" s="197">
        <f>ROUND(I145*H145,2)</f>
        <v>0</v>
      </c>
      <c r="K145" s="198"/>
      <c r="L145" s="38"/>
      <c r="M145" s="199" t="s">
        <v>1</v>
      </c>
      <c r="N145" s="200" t="s">
        <v>37</v>
      </c>
      <c r="O145" s="70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3" t="s">
        <v>155</v>
      </c>
      <c r="AT145" s="203" t="s">
        <v>151</v>
      </c>
      <c r="AU145" s="203" t="s">
        <v>81</v>
      </c>
      <c r="AY145" s="16" t="s">
        <v>149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6" t="s">
        <v>79</v>
      </c>
      <c r="BK145" s="204">
        <f>ROUND(I145*H145,2)</f>
        <v>0</v>
      </c>
      <c r="BL145" s="16" t="s">
        <v>155</v>
      </c>
      <c r="BM145" s="203" t="s">
        <v>196</v>
      </c>
    </row>
    <row r="146" spans="2:51" s="13" customFormat="1" ht="11.25">
      <c r="B146" s="205"/>
      <c r="C146" s="206"/>
      <c r="D146" s="207" t="s">
        <v>157</v>
      </c>
      <c r="E146" s="208" t="s">
        <v>1</v>
      </c>
      <c r="F146" s="209" t="s">
        <v>197</v>
      </c>
      <c r="G146" s="206"/>
      <c r="H146" s="210">
        <v>1836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157</v>
      </c>
      <c r="AU146" s="216" t="s">
        <v>81</v>
      </c>
      <c r="AV146" s="13" t="s">
        <v>81</v>
      </c>
      <c r="AW146" s="13" t="s">
        <v>29</v>
      </c>
      <c r="AX146" s="13" t="s">
        <v>79</v>
      </c>
      <c r="AY146" s="216" t="s">
        <v>149</v>
      </c>
    </row>
    <row r="147" spans="2:63" s="12" customFormat="1" ht="22.9" customHeight="1">
      <c r="B147" s="175"/>
      <c r="C147" s="176"/>
      <c r="D147" s="177" t="s">
        <v>71</v>
      </c>
      <c r="E147" s="189" t="s">
        <v>171</v>
      </c>
      <c r="F147" s="189" t="s">
        <v>198</v>
      </c>
      <c r="G147" s="176"/>
      <c r="H147" s="176"/>
      <c r="I147" s="179"/>
      <c r="J147" s="190">
        <f>BK147</f>
        <v>0</v>
      </c>
      <c r="K147" s="176"/>
      <c r="L147" s="181"/>
      <c r="M147" s="182"/>
      <c r="N147" s="183"/>
      <c r="O147" s="183"/>
      <c r="P147" s="184">
        <f>SUM(P148:P153)</f>
        <v>0</v>
      </c>
      <c r="Q147" s="183"/>
      <c r="R147" s="184">
        <f>SUM(R148:R153)</f>
        <v>60.638</v>
      </c>
      <c r="S147" s="183"/>
      <c r="T147" s="185">
        <f>SUM(T148:T153)</f>
        <v>0</v>
      </c>
      <c r="AR147" s="186" t="s">
        <v>79</v>
      </c>
      <c r="AT147" s="187" t="s">
        <v>71</v>
      </c>
      <c r="AU147" s="187" t="s">
        <v>79</v>
      </c>
      <c r="AY147" s="186" t="s">
        <v>149</v>
      </c>
      <c r="BK147" s="188">
        <f>SUM(BK148:BK153)</f>
        <v>0</v>
      </c>
    </row>
    <row r="148" spans="1:65" s="2" customFormat="1" ht="37.9" customHeight="1">
      <c r="A148" s="33"/>
      <c r="B148" s="34"/>
      <c r="C148" s="191" t="s">
        <v>199</v>
      </c>
      <c r="D148" s="191" t="s">
        <v>151</v>
      </c>
      <c r="E148" s="192" t="s">
        <v>200</v>
      </c>
      <c r="F148" s="193" t="s">
        <v>201</v>
      </c>
      <c r="G148" s="194" t="s">
        <v>195</v>
      </c>
      <c r="H148" s="195">
        <v>1155</v>
      </c>
      <c r="I148" s="196"/>
      <c r="J148" s="197">
        <f>ROUND(I148*H148,2)</f>
        <v>0</v>
      </c>
      <c r="K148" s="198"/>
      <c r="L148" s="38"/>
      <c r="M148" s="199" t="s">
        <v>1</v>
      </c>
      <c r="N148" s="200" t="s">
        <v>37</v>
      </c>
      <c r="O148" s="70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03" t="s">
        <v>155</v>
      </c>
      <c r="AT148" s="203" t="s">
        <v>151</v>
      </c>
      <c r="AU148" s="203" t="s">
        <v>81</v>
      </c>
      <c r="AY148" s="16" t="s">
        <v>149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6" t="s">
        <v>79</v>
      </c>
      <c r="BK148" s="204">
        <f>ROUND(I148*H148,2)</f>
        <v>0</v>
      </c>
      <c r="BL148" s="16" t="s">
        <v>155</v>
      </c>
      <c r="BM148" s="203" t="s">
        <v>202</v>
      </c>
    </row>
    <row r="149" spans="2:51" s="13" customFormat="1" ht="11.25">
      <c r="B149" s="205"/>
      <c r="C149" s="206"/>
      <c r="D149" s="207" t="s">
        <v>157</v>
      </c>
      <c r="E149" s="208" t="s">
        <v>1</v>
      </c>
      <c r="F149" s="209" t="s">
        <v>203</v>
      </c>
      <c r="G149" s="206"/>
      <c r="H149" s="210">
        <v>1155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157</v>
      </c>
      <c r="AU149" s="216" t="s">
        <v>81</v>
      </c>
      <c r="AV149" s="13" t="s">
        <v>81</v>
      </c>
      <c r="AW149" s="13" t="s">
        <v>29</v>
      </c>
      <c r="AX149" s="13" t="s">
        <v>79</v>
      </c>
      <c r="AY149" s="216" t="s">
        <v>149</v>
      </c>
    </row>
    <row r="150" spans="1:65" s="2" customFormat="1" ht="16.5" customHeight="1">
      <c r="A150" s="33"/>
      <c r="B150" s="34"/>
      <c r="C150" s="217" t="s">
        <v>204</v>
      </c>
      <c r="D150" s="217" t="s">
        <v>187</v>
      </c>
      <c r="E150" s="218" t="s">
        <v>205</v>
      </c>
      <c r="F150" s="219" t="s">
        <v>206</v>
      </c>
      <c r="G150" s="220" t="s">
        <v>178</v>
      </c>
      <c r="H150" s="221">
        <v>60.638</v>
      </c>
      <c r="I150" s="222"/>
      <c r="J150" s="223">
        <f>ROUND(I150*H150,2)</f>
        <v>0</v>
      </c>
      <c r="K150" s="224"/>
      <c r="L150" s="225"/>
      <c r="M150" s="226" t="s">
        <v>1</v>
      </c>
      <c r="N150" s="227" t="s">
        <v>37</v>
      </c>
      <c r="O150" s="70"/>
      <c r="P150" s="201">
        <f>O150*H150</f>
        <v>0</v>
      </c>
      <c r="Q150" s="201">
        <v>1</v>
      </c>
      <c r="R150" s="201">
        <f>Q150*H150</f>
        <v>60.638</v>
      </c>
      <c r="S150" s="201">
        <v>0</v>
      </c>
      <c r="T150" s="20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03" t="s">
        <v>186</v>
      </c>
      <c r="AT150" s="203" t="s">
        <v>187</v>
      </c>
      <c r="AU150" s="203" t="s">
        <v>81</v>
      </c>
      <c r="AY150" s="16" t="s">
        <v>149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6" t="s">
        <v>79</v>
      </c>
      <c r="BK150" s="204">
        <f>ROUND(I150*H150,2)</f>
        <v>0</v>
      </c>
      <c r="BL150" s="16" t="s">
        <v>155</v>
      </c>
      <c r="BM150" s="203" t="s">
        <v>207</v>
      </c>
    </row>
    <row r="151" spans="2:51" s="13" customFormat="1" ht="11.25">
      <c r="B151" s="205"/>
      <c r="C151" s="206"/>
      <c r="D151" s="207" t="s">
        <v>157</v>
      </c>
      <c r="E151" s="208" t="s">
        <v>1</v>
      </c>
      <c r="F151" s="209" t="s">
        <v>208</v>
      </c>
      <c r="G151" s="206"/>
      <c r="H151" s="210">
        <v>60.638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157</v>
      </c>
      <c r="AU151" s="216" t="s">
        <v>81</v>
      </c>
      <c r="AV151" s="13" t="s">
        <v>81</v>
      </c>
      <c r="AW151" s="13" t="s">
        <v>29</v>
      </c>
      <c r="AX151" s="13" t="s">
        <v>79</v>
      </c>
      <c r="AY151" s="216" t="s">
        <v>149</v>
      </c>
    </row>
    <row r="152" spans="1:65" s="2" customFormat="1" ht="16.5" customHeight="1">
      <c r="A152" s="33"/>
      <c r="B152" s="34"/>
      <c r="C152" s="191" t="s">
        <v>209</v>
      </c>
      <c r="D152" s="191" t="s">
        <v>151</v>
      </c>
      <c r="E152" s="192" t="s">
        <v>210</v>
      </c>
      <c r="F152" s="193" t="s">
        <v>211</v>
      </c>
      <c r="G152" s="194" t="s">
        <v>195</v>
      </c>
      <c r="H152" s="195">
        <v>752.5</v>
      </c>
      <c r="I152" s="196"/>
      <c r="J152" s="197">
        <f>ROUND(I152*H152,2)</f>
        <v>0</v>
      </c>
      <c r="K152" s="198"/>
      <c r="L152" s="38"/>
      <c r="M152" s="199" t="s">
        <v>1</v>
      </c>
      <c r="N152" s="200" t="s">
        <v>37</v>
      </c>
      <c r="O152" s="70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3" t="s">
        <v>155</v>
      </c>
      <c r="AT152" s="203" t="s">
        <v>151</v>
      </c>
      <c r="AU152" s="203" t="s">
        <v>81</v>
      </c>
      <c r="AY152" s="16" t="s">
        <v>149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6" t="s">
        <v>79</v>
      </c>
      <c r="BK152" s="204">
        <f>ROUND(I152*H152,2)</f>
        <v>0</v>
      </c>
      <c r="BL152" s="16" t="s">
        <v>155</v>
      </c>
      <c r="BM152" s="203" t="s">
        <v>212</v>
      </c>
    </row>
    <row r="153" spans="2:51" s="13" customFormat="1" ht="11.25">
      <c r="B153" s="205"/>
      <c r="C153" s="206"/>
      <c r="D153" s="207" t="s">
        <v>157</v>
      </c>
      <c r="E153" s="208" t="s">
        <v>1</v>
      </c>
      <c r="F153" s="209" t="s">
        <v>213</v>
      </c>
      <c r="G153" s="206"/>
      <c r="H153" s="210">
        <v>752.5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157</v>
      </c>
      <c r="AU153" s="216" t="s">
        <v>81</v>
      </c>
      <c r="AV153" s="13" t="s">
        <v>81</v>
      </c>
      <c r="AW153" s="13" t="s">
        <v>29</v>
      </c>
      <c r="AX153" s="13" t="s">
        <v>79</v>
      </c>
      <c r="AY153" s="216" t="s">
        <v>149</v>
      </c>
    </row>
    <row r="154" spans="2:63" s="12" customFormat="1" ht="22.9" customHeight="1">
      <c r="B154" s="175"/>
      <c r="C154" s="176"/>
      <c r="D154" s="177" t="s">
        <v>71</v>
      </c>
      <c r="E154" s="189" t="s">
        <v>214</v>
      </c>
      <c r="F154" s="189" t="s">
        <v>215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SUM(P155:P168)</f>
        <v>0</v>
      </c>
      <c r="Q154" s="183"/>
      <c r="R154" s="184">
        <f>SUM(R155:R168)</f>
        <v>60.48</v>
      </c>
      <c r="S154" s="183"/>
      <c r="T154" s="185">
        <f>SUM(T155:T168)</f>
        <v>0</v>
      </c>
      <c r="AR154" s="186" t="s">
        <v>79</v>
      </c>
      <c r="AT154" s="187" t="s">
        <v>71</v>
      </c>
      <c r="AU154" s="187" t="s">
        <v>79</v>
      </c>
      <c r="AY154" s="186" t="s">
        <v>149</v>
      </c>
      <c r="BK154" s="188">
        <f>SUM(BK155:BK168)</f>
        <v>0</v>
      </c>
    </row>
    <row r="155" spans="1:65" s="2" customFormat="1" ht="33" customHeight="1">
      <c r="A155" s="33"/>
      <c r="B155" s="34"/>
      <c r="C155" s="191" t="s">
        <v>216</v>
      </c>
      <c r="D155" s="191" t="s">
        <v>151</v>
      </c>
      <c r="E155" s="192" t="s">
        <v>217</v>
      </c>
      <c r="F155" s="193" t="s">
        <v>218</v>
      </c>
      <c r="G155" s="194" t="s">
        <v>195</v>
      </c>
      <c r="H155" s="195">
        <v>1680</v>
      </c>
      <c r="I155" s="196"/>
      <c r="J155" s="197">
        <f>ROUND(I155*H155,2)</f>
        <v>0</v>
      </c>
      <c r="K155" s="198"/>
      <c r="L155" s="38"/>
      <c r="M155" s="199" t="s">
        <v>1</v>
      </c>
      <c r="N155" s="200" t="s">
        <v>37</v>
      </c>
      <c r="O155" s="70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3" t="s">
        <v>155</v>
      </c>
      <c r="AT155" s="203" t="s">
        <v>151</v>
      </c>
      <c r="AU155" s="203" t="s">
        <v>81</v>
      </c>
      <c r="AY155" s="16" t="s">
        <v>149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6" t="s">
        <v>79</v>
      </c>
      <c r="BK155" s="204">
        <f>ROUND(I155*H155,2)</f>
        <v>0</v>
      </c>
      <c r="BL155" s="16" t="s">
        <v>155</v>
      </c>
      <c r="BM155" s="203" t="s">
        <v>219</v>
      </c>
    </row>
    <row r="156" spans="2:51" s="13" customFormat="1" ht="11.25">
      <c r="B156" s="205"/>
      <c r="C156" s="206"/>
      <c r="D156" s="207" t="s">
        <v>157</v>
      </c>
      <c r="E156" s="208" t="s">
        <v>1</v>
      </c>
      <c r="F156" s="209" t="s">
        <v>220</v>
      </c>
      <c r="G156" s="206"/>
      <c r="H156" s="210">
        <v>1680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157</v>
      </c>
      <c r="AU156" s="216" t="s">
        <v>81</v>
      </c>
      <c r="AV156" s="13" t="s">
        <v>81</v>
      </c>
      <c r="AW156" s="13" t="s">
        <v>29</v>
      </c>
      <c r="AX156" s="13" t="s">
        <v>79</v>
      </c>
      <c r="AY156" s="216" t="s">
        <v>149</v>
      </c>
    </row>
    <row r="157" spans="1:65" s="2" customFormat="1" ht="21.75" customHeight="1">
      <c r="A157" s="33"/>
      <c r="B157" s="34"/>
      <c r="C157" s="191" t="s">
        <v>221</v>
      </c>
      <c r="D157" s="191" t="s">
        <v>151</v>
      </c>
      <c r="E157" s="192" t="s">
        <v>222</v>
      </c>
      <c r="F157" s="193" t="s">
        <v>223</v>
      </c>
      <c r="G157" s="194" t="s">
        <v>195</v>
      </c>
      <c r="H157" s="195">
        <v>1680</v>
      </c>
      <c r="I157" s="196"/>
      <c r="J157" s="197">
        <f>ROUND(I157*H157,2)</f>
        <v>0</v>
      </c>
      <c r="K157" s="198"/>
      <c r="L157" s="38"/>
      <c r="M157" s="199" t="s">
        <v>1</v>
      </c>
      <c r="N157" s="200" t="s">
        <v>37</v>
      </c>
      <c r="O157" s="70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3" t="s">
        <v>155</v>
      </c>
      <c r="AT157" s="203" t="s">
        <v>151</v>
      </c>
      <c r="AU157" s="203" t="s">
        <v>81</v>
      </c>
      <c r="AY157" s="16" t="s">
        <v>149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6" t="s">
        <v>79</v>
      </c>
      <c r="BK157" s="204">
        <f>ROUND(I157*H157,2)</f>
        <v>0</v>
      </c>
      <c r="BL157" s="16" t="s">
        <v>155</v>
      </c>
      <c r="BM157" s="203" t="s">
        <v>224</v>
      </c>
    </row>
    <row r="158" spans="2:51" s="13" customFormat="1" ht="11.25">
      <c r="B158" s="205"/>
      <c r="C158" s="206"/>
      <c r="D158" s="207" t="s">
        <v>157</v>
      </c>
      <c r="E158" s="208" t="s">
        <v>1</v>
      </c>
      <c r="F158" s="209" t="s">
        <v>220</v>
      </c>
      <c r="G158" s="206"/>
      <c r="H158" s="210">
        <v>1680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157</v>
      </c>
      <c r="AU158" s="216" t="s">
        <v>81</v>
      </c>
      <c r="AV158" s="13" t="s">
        <v>81</v>
      </c>
      <c r="AW158" s="13" t="s">
        <v>29</v>
      </c>
      <c r="AX158" s="13" t="s">
        <v>79</v>
      </c>
      <c r="AY158" s="216" t="s">
        <v>149</v>
      </c>
    </row>
    <row r="159" spans="1:65" s="2" customFormat="1" ht="33" customHeight="1">
      <c r="A159" s="33"/>
      <c r="B159" s="34"/>
      <c r="C159" s="191" t="s">
        <v>8</v>
      </c>
      <c r="D159" s="191" t="s">
        <v>151</v>
      </c>
      <c r="E159" s="192" t="s">
        <v>225</v>
      </c>
      <c r="F159" s="193" t="s">
        <v>226</v>
      </c>
      <c r="G159" s="194" t="s">
        <v>195</v>
      </c>
      <c r="H159" s="195">
        <v>1680</v>
      </c>
      <c r="I159" s="196"/>
      <c r="J159" s="197">
        <f>ROUND(I159*H159,2)</f>
        <v>0</v>
      </c>
      <c r="K159" s="198"/>
      <c r="L159" s="38"/>
      <c r="M159" s="199" t="s">
        <v>1</v>
      </c>
      <c r="N159" s="200" t="s">
        <v>37</v>
      </c>
      <c r="O159" s="70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3" t="s">
        <v>155</v>
      </c>
      <c r="AT159" s="203" t="s">
        <v>151</v>
      </c>
      <c r="AU159" s="203" t="s">
        <v>81</v>
      </c>
      <c r="AY159" s="16" t="s">
        <v>149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6" t="s">
        <v>79</v>
      </c>
      <c r="BK159" s="204">
        <f>ROUND(I159*H159,2)</f>
        <v>0</v>
      </c>
      <c r="BL159" s="16" t="s">
        <v>155</v>
      </c>
      <c r="BM159" s="203" t="s">
        <v>227</v>
      </c>
    </row>
    <row r="160" spans="2:51" s="13" customFormat="1" ht="11.25">
      <c r="B160" s="205"/>
      <c r="C160" s="206"/>
      <c r="D160" s="207" t="s">
        <v>157</v>
      </c>
      <c r="E160" s="208" t="s">
        <v>1</v>
      </c>
      <c r="F160" s="209" t="s">
        <v>220</v>
      </c>
      <c r="G160" s="206"/>
      <c r="H160" s="210">
        <v>1680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157</v>
      </c>
      <c r="AU160" s="216" t="s">
        <v>81</v>
      </c>
      <c r="AV160" s="13" t="s">
        <v>81</v>
      </c>
      <c r="AW160" s="13" t="s">
        <v>29</v>
      </c>
      <c r="AX160" s="13" t="s">
        <v>79</v>
      </c>
      <c r="AY160" s="216" t="s">
        <v>149</v>
      </c>
    </row>
    <row r="161" spans="1:65" s="2" customFormat="1" ht="24.2" customHeight="1">
      <c r="A161" s="33"/>
      <c r="B161" s="34"/>
      <c r="C161" s="191" t="s">
        <v>228</v>
      </c>
      <c r="D161" s="191" t="s">
        <v>151</v>
      </c>
      <c r="E161" s="192" t="s">
        <v>229</v>
      </c>
      <c r="F161" s="193" t="s">
        <v>230</v>
      </c>
      <c r="G161" s="194" t="s">
        <v>195</v>
      </c>
      <c r="H161" s="195">
        <v>1764</v>
      </c>
      <c r="I161" s="196"/>
      <c r="J161" s="197">
        <f>ROUND(I161*H161,2)</f>
        <v>0</v>
      </c>
      <c r="K161" s="198"/>
      <c r="L161" s="38"/>
      <c r="M161" s="199" t="s">
        <v>1</v>
      </c>
      <c r="N161" s="200" t="s">
        <v>37</v>
      </c>
      <c r="O161" s="70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3" t="s">
        <v>155</v>
      </c>
      <c r="AT161" s="203" t="s">
        <v>151</v>
      </c>
      <c r="AU161" s="203" t="s">
        <v>81</v>
      </c>
      <c r="AY161" s="16" t="s">
        <v>149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6" t="s">
        <v>79</v>
      </c>
      <c r="BK161" s="204">
        <f>ROUND(I161*H161,2)</f>
        <v>0</v>
      </c>
      <c r="BL161" s="16" t="s">
        <v>155</v>
      </c>
      <c r="BM161" s="203" t="s">
        <v>231</v>
      </c>
    </row>
    <row r="162" spans="2:51" s="13" customFormat="1" ht="11.25">
      <c r="B162" s="205"/>
      <c r="C162" s="206"/>
      <c r="D162" s="207" t="s">
        <v>157</v>
      </c>
      <c r="E162" s="208" t="s">
        <v>1</v>
      </c>
      <c r="F162" s="209" t="s">
        <v>232</v>
      </c>
      <c r="G162" s="206"/>
      <c r="H162" s="210">
        <v>1764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157</v>
      </c>
      <c r="AU162" s="216" t="s">
        <v>81</v>
      </c>
      <c r="AV162" s="13" t="s">
        <v>81</v>
      </c>
      <c r="AW162" s="13" t="s">
        <v>29</v>
      </c>
      <c r="AX162" s="13" t="s">
        <v>79</v>
      </c>
      <c r="AY162" s="216" t="s">
        <v>149</v>
      </c>
    </row>
    <row r="163" spans="1:65" s="2" customFormat="1" ht="24.2" customHeight="1">
      <c r="A163" s="33"/>
      <c r="B163" s="34"/>
      <c r="C163" s="191" t="s">
        <v>233</v>
      </c>
      <c r="D163" s="191" t="s">
        <v>151</v>
      </c>
      <c r="E163" s="192" t="s">
        <v>234</v>
      </c>
      <c r="F163" s="193" t="s">
        <v>235</v>
      </c>
      <c r="G163" s="194" t="s">
        <v>195</v>
      </c>
      <c r="H163" s="195">
        <v>1764</v>
      </c>
      <c r="I163" s="196"/>
      <c r="J163" s="197">
        <f>ROUND(I163*H163,2)</f>
        <v>0</v>
      </c>
      <c r="K163" s="198"/>
      <c r="L163" s="38"/>
      <c r="M163" s="199" t="s">
        <v>1</v>
      </c>
      <c r="N163" s="200" t="s">
        <v>37</v>
      </c>
      <c r="O163" s="70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3" t="s">
        <v>155</v>
      </c>
      <c r="AT163" s="203" t="s">
        <v>151</v>
      </c>
      <c r="AU163" s="203" t="s">
        <v>81</v>
      </c>
      <c r="AY163" s="16" t="s">
        <v>149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6" t="s">
        <v>79</v>
      </c>
      <c r="BK163" s="204">
        <f>ROUND(I163*H163,2)</f>
        <v>0</v>
      </c>
      <c r="BL163" s="16" t="s">
        <v>155</v>
      </c>
      <c r="BM163" s="203" t="s">
        <v>236</v>
      </c>
    </row>
    <row r="164" spans="2:51" s="13" customFormat="1" ht="11.25">
      <c r="B164" s="205"/>
      <c r="C164" s="206"/>
      <c r="D164" s="207" t="s">
        <v>157</v>
      </c>
      <c r="E164" s="208" t="s">
        <v>1</v>
      </c>
      <c r="F164" s="209" t="s">
        <v>232</v>
      </c>
      <c r="G164" s="206"/>
      <c r="H164" s="210">
        <v>1764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157</v>
      </c>
      <c r="AU164" s="216" t="s">
        <v>81</v>
      </c>
      <c r="AV164" s="13" t="s">
        <v>81</v>
      </c>
      <c r="AW164" s="13" t="s">
        <v>29</v>
      </c>
      <c r="AX164" s="13" t="s">
        <v>79</v>
      </c>
      <c r="AY164" s="216" t="s">
        <v>149</v>
      </c>
    </row>
    <row r="165" spans="1:65" s="2" customFormat="1" ht="16.5" customHeight="1">
      <c r="A165" s="33"/>
      <c r="B165" s="34"/>
      <c r="C165" s="191" t="s">
        <v>237</v>
      </c>
      <c r="D165" s="191" t="s">
        <v>151</v>
      </c>
      <c r="E165" s="192" t="s">
        <v>210</v>
      </c>
      <c r="F165" s="193" t="s">
        <v>211</v>
      </c>
      <c r="G165" s="194" t="s">
        <v>195</v>
      </c>
      <c r="H165" s="195">
        <v>1814.4</v>
      </c>
      <c r="I165" s="196"/>
      <c r="J165" s="197">
        <f>ROUND(I165*H165,2)</f>
        <v>0</v>
      </c>
      <c r="K165" s="198"/>
      <c r="L165" s="38"/>
      <c r="M165" s="199" t="s">
        <v>1</v>
      </c>
      <c r="N165" s="200" t="s">
        <v>37</v>
      </c>
      <c r="O165" s="70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3" t="s">
        <v>155</v>
      </c>
      <c r="AT165" s="203" t="s">
        <v>151</v>
      </c>
      <c r="AU165" s="203" t="s">
        <v>81</v>
      </c>
      <c r="AY165" s="16" t="s">
        <v>149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6" t="s">
        <v>79</v>
      </c>
      <c r="BK165" s="204">
        <f>ROUND(I165*H165,2)</f>
        <v>0</v>
      </c>
      <c r="BL165" s="16" t="s">
        <v>155</v>
      </c>
      <c r="BM165" s="203" t="s">
        <v>238</v>
      </c>
    </row>
    <row r="166" spans="2:51" s="13" customFormat="1" ht="11.25">
      <c r="B166" s="205"/>
      <c r="C166" s="206"/>
      <c r="D166" s="207" t="s">
        <v>157</v>
      </c>
      <c r="E166" s="208" t="s">
        <v>1</v>
      </c>
      <c r="F166" s="209" t="s">
        <v>239</v>
      </c>
      <c r="G166" s="206"/>
      <c r="H166" s="210">
        <v>1814.4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157</v>
      </c>
      <c r="AU166" s="216" t="s">
        <v>81</v>
      </c>
      <c r="AV166" s="13" t="s">
        <v>81</v>
      </c>
      <c r="AW166" s="13" t="s">
        <v>29</v>
      </c>
      <c r="AX166" s="13" t="s">
        <v>79</v>
      </c>
      <c r="AY166" s="216" t="s">
        <v>149</v>
      </c>
    </row>
    <row r="167" spans="1:65" s="2" customFormat="1" ht="21.75" customHeight="1">
      <c r="A167" s="33"/>
      <c r="B167" s="34"/>
      <c r="C167" s="191" t="s">
        <v>240</v>
      </c>
      <c r="D167" s="191" t="s">
        <v>151</v>
      </c>
      <c r="E167" s="192" t="s">
        <v>241</v>
      </c>
      <c r="F167" s="193" t="s">
        <v>242</v>
      </c>
      <c r="G167" s="194" t="s">
        <v>195</v>
      </c>
      <c r="H167" s="195">
        <v>280</v>
      </c>
      <c r="I167" s="196"/>
      <c r="J167" s="197">
        <f>ROUND(I167*H167,2)</f>
        <v>0</v>
      </c>
      <c r="K167" s="198"/>
      <c r="L167" s="38"/>
      <c r="M167" s="199" t="s">
        <v>1</v>
      </c>
      <c r="N167" s="200" t="s">
        <v>37</v>
      </c>
      <c r="O167" s="70"/>
      <c r="P167" s="201">
        <f>O167*H167</f>
        <v>0</v>
      </c>
      <c r="Q167" s="201">
        <v>0.216</v>
      </c>
      <c r="R167" s="201">
        <f>Q167*H167</f>
        <v>60.48</v>
      </c>
      <c r="S167" s="201">
        <v>0</v>
      </c>
      <c r="T167" s="20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3" t="s">
        <v>155</v>
      </c>
      <c r="AT167" s="203" t="s">
        <v>151</v>
      </c>
      <c r="AU167" s="203" t="s">
        <v>81</v>
      </c>
      <c r="AY167" s="16" t="s">
        <v>149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6" t="s">
        <v>79</v>
      </c>
      <c r="BK167" s="204">
        <f>ROUND(I167*H167,2)</f>
        <v>0</v>
      </c>
      <c r="BL167" s="16" t="s">
        <v>155</v>
      </c>
      <c r="BM167" s="203" t="s">
        <v>243</v>
      </c>
    </row>
    <row r="168" spans="2:51" s="13" customFormat="1" ht="11.25">
      <c r="B168" s="205"/>
      <c r="C168" s="206"/>
      <c r="D168" s="207" t="s">
        <v>157</v>
      </c>
      <c r="E168" s="208" t="s">
        <v>1</v>
      </c>
      <c r="F168" s="209" t="s">
        <v>244</v>
      </c>
      <c r="G168" s="206"/>
      <c r="H168" s="210">
        <v>280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157</v>
      </c>
      <c r="AU168" s="216" t="s">
        <v>81</v>
      </c>
      <c r="AV168" s="13" t="s">
        <v>81</v>
      </c>
      <c r="AW168" s="13" t="s">
        <v>29</v>
      </c>
      <c r="AX168" s="13" t="s">
        <v>79</v>
      </c>
      <c r="AY168" s="216" t="s">
        <v>149</v>
      </c>
    </row>
    <row r="169" spans="2:63" s="12" customFormat="1" ht="22.9" customHeight="1">
      <c r="B169" s="175"/>
      <c r="C169" s="176"/>
      <c r="D169" s="177" t="s">
        <v>71</v>
      </c>
      <c r="E169" s="189" t="s">
        <v>192</v>
      </c>
      <c r="F169" s="189" t="s">
        <v>245</v>
      </c>
      <c r="G169" s="176"/>
      <c r="H169" s="176"/>
      <c r="I169" s="179"/>
      <c r="J169" s="190">
        <f>BK169</f>
        <v>0</v>
      </c>
      <c r="K169" s="176"/>
      <c r="L169" s="181"/>
      <c r="M169" s="182"/>
      <c r="N169" s="183"/>
      <c r="O169" s="183"/>
      <c r="P169" s="184">
        <f>SUM(P170:P188)</f>
        <v>0</v>
      </c>
      <c r="Q169" s="183"/>
      <c r="R169" s="184">
        <f>SUM(R170:R188)</f>
        <v>11.654833960000001</v>
      </c>
      <c r="S169" s="183"/>
      <c r="T169" s="185">
        <f>SUM(T170:T188)</f>
        <v>0</v>
      </c>
      <c r="AR169" s="186" t="s">
        <v>79</v>
      </c>
      <c r="AT169" s="187" t="s">
        <v>71</v>
      </c>
      <c r="AU169" s="187" t="s">
        <v>79</v>
      </c>
      <c r="AY169" s="186" t="s">
        <v>149</v>
      </c>
      <c r="BK169" s="188">
        <f>SUM(BK170:BK188)</f>
        <v>0</v>
      </c>
    </row>
    <row r="170" spans="1:65" s="2" customFormat="1" ht="16.5" customHeight="1">
      <c r="A170" s="33"/>
      <c r="B170" s="34"/>
      <c r="C170" s="191" t="s">
        <v>246</v>
      </c>
      <c r="D170" s="191" t="s">
        <v>151</v>
      </c>
      <c r="E170" s="192" t="s">
        <v>247</v>
      </c>
      <c r="F170" s="193" t="s">
        <v>248</v>
      </c>
      <c r="G170" s="194" t="s">
        <v>249</v>
      </c>
      <c r="H170" s="195">
        <v>90</v>
      </c>
      <c r="I170" s="196"/>
      <c r="J170" s="197">
        <f>ROUND(I170*H170,2)</f>
        <v>0</v>
      </c>
      <c r="K170" s="198"/>
      <c r="L170" s="38"/>
      <c r="M170" s="199" t="s">
        <v>1</v>
      </c>
      <c r="N170" s="200" t="s">
        <v>37</v>
      </c>
      <c r="O170" s="70"/>
      <c r="P170" s="201">
        <f>O170*H170</f>
        <v>0</v>
      </c>
      <c r="Q170" s="201">
        <v>0.04008</v>
      </c>
      <c r="R170" s="201">
        <f>Q170*H170</f>
        <v>3.6071999999999997</v>
      </c>
      <c r="S170" s="201">
        <v>0</v>
      </c>
      <c r="T170" s="20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3" t="s">
        <v>155</v>
      </c>
      <c r="AT170" s="203" t="s">
        <v>151</v>
      </c>
      <c r="AU170" s="203" t="s">
        <v>81</v>
      </c>
      <c r="AY170" s="16" t="s">
        <v>149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6" t="s">
        <v>79</v>
      </c>
      <c r="BK170" s="204">
        <f>ROUND(I170*H170,2)</f>
        <v>0</v>
      </c>
      <c r="BL170" s="16" t="s">
        <v>155</v>
      </c>
      <c r="BM170" s="203" t="s">
        <v>250</v>
      </c>
    </row>
    <row r="171" spans="1:65" s="2" customFormat="1" ht="16.5" customHeight="1">
      <c r="A171" s="33"/>
      <c r="B171" s="34"/>
      <c r="C171" s="217" t="s">
        <v>7</v>
      </c>
      <c r="D171" s="217" t="s">
        <v>187</v>
      </c>
      <c r="E171" s="218" t="s">
        <v>251</v>
      </c>
      <c r="F171" s="219" t="s">
        <v>252</v>
      </c>
      <c r="G171" s="220" t="s">
        <v>253</v>
      </c>
      <c r="H171" s="221">
        <v>90</v>
      </c>
      <c r="I171" s="222"/>
      <c r="J171" s="223">
        <f>ROUND(I171*H171,2)</f>
        <v>0</v>
      </c>
      <c r="K171" s="224"/>
      <c r="L171" s="225"/>
      <c r="M171" s="226" t="s">
        <v>1</v>
      </c>
      <c r="N171" s="227" t="s">
        <v>37</v>
      </c>
      <c r="O171" s="70"/>
      <c r="P171" s="201">
        <f>O171*H171</f>
        <v>0</v>
      </c>
      <c r="Q171" s="201">
        <v>0.01893</v>
      </c>
      <c r="R171" s="201">
        <f>Q171*H171</f>
        <v>1.7037</v>
      </c>
      <c r="S171" s="201">
        <v>0</v>
      </c>
      <c r="T171" s="20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3" t="s">
        <v>186</v>
      </c>
      <c r="AT171" s="203" t="s">
        <v>187</v>
      </c>
      <c r="AU171" s="203" t="s">
        <v>81</v>
      </c>
      <c r="AY171" s="16" t="s">
        <v>149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6" t="s">
        <v>79</v>
      </c>
      <c r="BK171" s="204">
        <f>ROUND(I171*H171,2)</f>
        <v>0</v>
      </c>
      <c r="BL171" s="16" t="s">
        <v>155</v>
      </c>
      <c r="BM171" s="203" t="s">
        <v>254</v>
      </c>
    </row>
    <row r="172" spans="1:65" s="2" customFormat="1" ht="24.2" customHeight="1">
      <c r="A172" s="33"/>
      <c r="B172" s="34"/>
      <c r="C172" s="191" t="s">
        <v>255</v>
      </c>
      <c r="D172" s="191" t="s">
        <v>151</v>
      </c>
      <c r="E172" s="192" t="s">
        <v>256</v>
      </c>
      <c r="F172" s="193" t="s">
        <v>257</v>
      </c>
      <c r="G172" s="194" t="s">
        <v>253</v>
      </c>
      <c r="H172" s="195">
        <v>12</v>
      </c>
      <c r="I172" s="196"/>
      <c r="J172" s="197">
        <f>ROUND(I172*H172,2)</f>
        <v>0</v>
      </c>
      <c r="K172" s="198"/>
      <c r="L172" s="38"/>
      <c r="M172" s="199" t="s">
        <v>1</v>
      </c>
      <c r="N172" s="200" t="s">
        <v>37</v>
      </c>
      <c r="O172" s="70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3" t="s">
        <v>155</v>
      </c>
      <c r="AT172" s="203" t="s">
        <v>151</v>
      </c>
      <c r="AU172" s="203" t="s">
        <v>81</v>
      </c>
      <c r="AY172" s="16" t="s">
        <v>149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6" t="s">
        <v>79</v>
      </c>
      <c r="BK172" s="204">
        <f>ROUND(I172*H172,2)</f>
        <v>0</v>
      </c>
      <c r="BL172" s="16" t="s">
        <v>155</v>
      </c>
      <c r="BM172" s="203" t="s">
        <v>258</v>
      </c>
    </row>
    <row r="173" spans="1:65" s="2" customFormat="1" ht="21.75" customHeight="1">
      <c r="A173" s="33"/>
      <c r="B173" s="34"/>
      <c r="C173" s="217" t="s">
        <v>259</v>
      </c>
      <c r="D173" s="217" t="s">
        <v>187</v>
      </c>
      <c r="E173" s="218" t="s">
        <v>260</v>
      </c>
      <c r="F173" s="219" t="s">
        <v>261</v>
      </c>
      <c r="G173" s="220" t="s">
        <v>253</v>
      </c>
      <c r="H173" s="221">
        <v>12</v>
      </c>
      <c r="I173" s="222"/>
      <c r="J173" s="223">
        <f>ROUND(I173*H173,2)</f>
        <v>0</v>
      </c>
      <c r="K173" s="224"/>
      <c r="L173" s="225"/>
      <c r="M173" s="226" t="s">
        <v>1</v>
      </c>
      <c r="N173" s="227" t="s">
        <v>37</v>
      </c>
      <c r="O173" s="70"/>
      <c r="P173" s="201">
        <f>O173*H173</f>
        <v>0</v>
      </c>
      <c r="Q173" s="201">
        <v>0.0006</v>
      </c>
      <c r="R173" s="201">
        <f>Q173*H173</f>
        <v>0.0072</v>
      </c>
      <c r="S173" s="201">
        <v>0</v>
      </c>
      <c r="T173" s="20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03" t="s">
        <v>186</v>
      </c>
      <c r="AT173" s="203" t="s">
        <v>187</v>
      </c>
      <c r="AU173" s="203" t="s">
        <v>81</v>
      </c>
      <c r="AY173" s="16" t="s">
        <v>149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6" t="s">
        <v>79</v>
      </c>
      <c r="BK173" s="204">
        <f>ROUND(I173*H173,2)</f>
        <v>0</v>
      </c>
      <c r="BL173" s="16" t="s">
        <v>155</v>
      </c>
      <c r="BM173" s="203" t="s">
        <v>262</v>
      </c>
    </row>
    <row r="174" spans="1:65" s="2" customFormat="1" ht="24.2" customHeight="1">
      <c r="A174" s="33"/>
      <c r="B174" s="34"/>
      <c r="C174" s="191" t="s">
        <v>263</v>
      </c>
      <c r="D174" s="191" t="s">
        <v>151</v>
      </c>
      <c r="E174" s="192" t="s">
        <v>264</v>
      </c>
      <c r="F174" s="193" t="s">
        <v>265</v>
      </c>
      <c r="G174" s="194" t="s">
        <v>253</v>
      </c>
      <c r="H174" s="195">
        <v>2</v>
      </c>
      <c r="I174" s="196"/>
      <c r="J174" s="197">
        <f>ROUND(I174*H174,2)</f>
        <v>0</v>
      </c>
      <c r="K174" s="198"/>
      <c r="L174" s="38"/>
      <c r="M174" s="199" t="s">
        <v>1</v>
      </c>
      <c r="N174" s="200" t="s">
        <v>37</v>
      </c>
      <c r="O174" s="70"/>
      <c r="P174" s="201">
        <f>O174*H174</f>
        <v>0</v>
      </c>
      <c r="Q174" s="201">
        <v>0.0007</v>
      </c>
      <c r="R174" s="201">
        <f>Q174*H174</f>
        <v>0.0014</v>
      </c>
      <c r="S174" s="201">
        <v>0</v>
      </c>
      <c r="T174" s="20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3" t="s">
        <v>155</v>
      </c>
      <c r="AT174" s="203" t="s">
        <v>151</v>
      </c>
      <c r="AU174" s="203" t="s">
        <v>81</v>
      </c>
      <c r="AY174" s="16" t="s">
        <v>149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6" t="s">
        <v>79</v>
      </c>
      <c r="BK174" s="204">
        <f>ROUND(I174*H174,2)</f>
        <v>0</v>
      </c>
      <c r="BL174" s="16" t="s">
        <v>155</v>
      </c>
      <c r="BM174" s="203" t="s">
        <v>266</v>
      </c>
    </row>
    <row r="175" spans="2:51" s="13" customFormat="1" ht="11.25">
      <c r="B175" s="205"/>
      <c r="C175" s="206"/>
      <c r="D175" s="207" t="s">
        <v>157</v>
      </c>
      <c r="E175" s="208" t="s">
        <v>1</v>
      </c>
      <c r="F175" s="209" t="s">
        <v>81</v>
      </c>
      <c r="G175" s="206"/>
      <c r="H175" s="210">
        <v>2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157</v>
      </c>
      <c r="AU175" s="216" t="s">
        <v>81</v>
      </c>
      <c r="AV175" s="13" t="s">
        <v>81</v>
      </c>
      <c r="AW175" s="13" t="s">
        <v>29</v>
      </c>
      <c r="AX175" s="13" t="s">
        <v>79</v>
      </c>
      <c r="AY175" s="216" t="s">
        <v>149</v>
      </c>
    </row>
    <row r="176" spans="1:65" s="2" customFormat="1" ht="24.2" customHeight="1">
      <c r="A176" s="33"/>
      <c r="B176" s="34"/>
      <c r="C176" s="217" t="s">
        <v>267</v>
      </c>
      <c r="D176" s="217" t="s">
        <v>187</v>
      </c>
      <c r="E176" s="218" t="s">
        <v>268</v>
      </c>
      <c r="F176" s="219" t="s">
        <v>269</v>
      </c>
      <c r="G176" s="220" t="s">
        <v>253</v>
      </c>
      <c r="H176" s="221">
        <v>2</v>
      </c>
      <c r="I176" s="222"/>
      <c r="J176" s="223">
        <f aca="true" t="shared" si="0" ref="J176:J182">ROUND(I176*H176,2)</f>
        <v>0</v>
      </c>
      <c r="K176" s="224"/>
      <c r="L176" s="225"/>
      <c r="M176" s="226" t="s">
        <v>1</v>
      </c>
      <c r="N176" s="227" t="s">
        <v>37</v>
      </c>
      <c r="O176" s="70"/>
      <c r="P176" s="201">
        <f aca="true" t="shared" si="1" ref="P176:P182">O176*H176</f>
        <v>0</v>
      </c>
      <c r="Q176" s="201">
        <v>0.0005</v>
      </c>
      <c r="R176" s="201">
        <f aca="true" t="shared" si="2" ref="R176:R182">Q176*H176</f>
        <v>0.001</v>
      </c>
      <c r="S176" s="201">
        <v>0</v>
      </c>
      <c r="T176" s="202">
        <f aca="true" t="shared" si="3" ref="T176:T182"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03" t="s">
        <v>186</v>
      </c>
      <c r="AT176" s="203" t="s">
        <v>187</v>
      </c>
      <c r="AU176" s="203" t="s">
        <v>81</v>
      </c>
      <c r="AY176" s="16" t="s">
        <v>149</v>
      </c>
      <c r="BE176" s="204">
        <f aca="true" t="shared" si="4" ref="BE176:BE182">IF(N176="základní",J176,0)</f>
        <v>0</v>
      </c>
      <c r="BF176" s="204">
        <f aca="true" t="shared" si="5" ref="BF176:BF182">IF(N176="snížená",J176,0)</f>
        <v>0</v>
      </c>
      <c r="BG176" s="204">
        <f aca="true" t="shared" si="6" ref="BG176:BG182">IF(N176="zákl. přenesená",J176,0)</f>
        <v>0</v>
      </c>
      <c r="BH176" s="204">
        <f aca="true" t="shared" si="7" ref="BH176:BH182">IF(N176="sníž. přenesená",J176,0)</f>
        <v>0</v>
      </c>
      <c r="BI176" s="204">
        <f aca="true" t="shared" si="8" ref="BI176:BI182">IF(N176="nulová",J176,0)</f>
        <v>0</v>
      </c>
      <c r="BJ176" s="16" t="s">
        <v>79</v>
      </c>
      <c r="BK176" s="204">
        <f aca="true" t="shared" si="9" ref="BK176:BK182">ROUND(I176*H176,2)</f>
        <v>0</v>
      </c>
      <c r="BL176" s="16" t="s">
        <v>155</v>
      </c>
      <c r="BM176" s="203" t="s">
        <v>270</v>
      </c>
    </row>
    <row r="177" spans="1:65" s="2" customFormat="1" ht="24.2" customHeight="1">
      <c r="A177" s="33"/>
      <c r="B177" s="34"/>
      <c r="C177" s="191" t="s">
        <v>271</v>
      </c>
      <c r="D177" s="191" t="s">
        <v>151</v>
      </c>
      <c r="E177" s="192" t="s">
        <v>272</v>
      </c>
      <c r="F177" s="193" t="s">
        <v>273</v>
      </c>
      <c r="G177" s="194" t="s">
        <v>253</v>
      </c>
      <c r="H177" s="195">
        <v>2</v>
      </c>
      <c r="I177" s="196"/>
      <c r="J177" s="197">
        <f t="shared" si="0"/>
        <v>0</v>
      </c>
      <c r="K177" s="198"/>
      <c r="L177" s="38"/>
      <c r="M177" s="199" t="s">
        <v>1</v>
      </c>
      <c r="N177" s="200" t="s">
        <v>37</v>
      </c>
      <c r="O177" s="70"/>
      <c r="P177" s="201">
        <f t="shared" si="1"/>
        <v>0</v>
      </c>
      <c r="Q177" s="201">
        <v>0.112405</v>
      </c>
      <c r="R177" s="201">
        <f t="shared" si="2"/>
        <v>0.22481</v>
      </c>
      <c r="S177" s="201">
        <v>0</v>
      </c>
      <c r="T177" s="202">
        <f t="shared" si="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03" t="s">
        <v>155</v>
      </c>
      <c r="AT177" s="203" t="s">
        <v>151</v>
      </c>
      <c r="AU177" s="203" t="s">
        <v>81</v>
      </c>
      <c r="AY177" s="16" t="s">
        <v>149</v>
      </c>
      <c r="BE177" s="204">
        <f t="shared" si="4"/>
        <v>0</v>
      </c>
      <c r="BF177" s="204">
        <f t="shared" si="5"/>
        <v>0</v>
      </c>
      <c r="BG177" s="204">
        <f t="shared" si="6"/>
        <v>0</v>
      </c>
      <c r="BH177" s="204">
        <f t="shared" si="7"/>
        <v>0</v>
      </c>
      <c r="BI177" s="204">
        <f t="shared" si="8"/>
        <v>0</v>
      </c>
      <c r="BJ177" s="16" t="s">
        <v>79</v>
      </c>
      <c r="BK177" s="204">
        <f t="shared" si="9"/>
        <v>0</v>
      </c>
      <c r="BL177" s="16" t="s">
        <v>155</v>
      </c>
      <c r="BM177" s="203" t="s">
        <v>274</v>
      </c>
    </row>
    <row r="178" spans="1:65" s="2" customFormat="1" ht="21.75" customHeight="1">
      <c r="A178" s="33"/>
      <c r="B178" s="34"/>
      <c r="C178" s="217" t="s">
        <v>275</v>
      </c>
      <c r="D178" s="217" t="s">
        <v>187</v>
      </c>
      <c r="E178" s="218" t="s">
        <v>276</v>
      </c>
      <c r="F178" s="219" t="s">
        <v>277</v>
      </c>
      <c r="G178" s="220" t="s">
        <v>253</v>
      </c>
      <c r="H178" s="221">
        <v>2</v>
      </c>
      <c r="I178" s="222"/>
      <c r="J178" s="223">
        <f t="shared" si="0"/>
        <v>0</v>
      </c>
      <c r="K178" s="224"/>
      <c r="L178" s="225"/>
      <c r="M178" s="226" t="s">
        <v>1</v>
      </c>
      <c r="N178" s="227" t="s">
        <v>37</v>
      </c>
      <c r="O178" s="70"/>
      <c r="P178" s="201">
        <f t="shared" si="1"/>
        <v>0</v>
      </c>
      <c r="Q178" s="201">
        <v>0.0061</v>
      </c>
      <c r="R178" s="201">
        <f t="shared" si="2"/>
        <v>0.0122</v>
      </c>
      <c r="S178" s="201">
        <v>0</v>
      </c>
      <c r="T178" s="202">
        <f t="shared" si="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03" t="s">
        <v>186</v>
      </c>
      <c r="AT178" s="203" t="s">
        <v>187</v>
      </c>
      <c r="AU178" s="203" t="s">
        <v>81</v>
      </c>
      <c r="AY178" s="16" t="s">
        <v>149</v>
      </c>
      <c r="BE178" s="204">
        <f t="shared" si="4"/>
        <v>0</v>
      </c>
      <c r="BF178" s="204">
        <f t="shared" si="5"/>
        <v>0</v>
      </c>
      <c r="BG178" s="204">
        <f t="shared" si="6"/>
        <v>0</v>
      </c>
      <c r="BH178" s="204">
        <f t="shared" si="7"/>
        <v>0</v>
      </c>
      <c r="BI178" s="204">
        <f t="shared" si="8"/>
        <v>0</v>
      </c>
      <c r="BJ178" s="16" t="s">
        <v>79</v>
      </c>
      <c r="BK178" s="204">
        <f t="shared" si="9"/>
        <v>0</v>
      </c>
      <c r="BL178" s="16" t="s">
        <v>155</v>
      </c>
      <c r="BM178" s="203" t="s">
        <v>278</v>
      </c>
    </row>
    <row r="179" spans="1:65" s="2" customFormat="1" ht="16.5" customHeight="1">
      <c r="A179" s="33"/>
      <c r="B179" s="34"/>
      <c r="C179" s="217" t="s">
        <v>279</v>
      </c>
      <c r="D179" s="217" t="s">
        <v>187</v>
      </c>
      <c r="E179" s="218" t="s">
        <v>280</v>
      </c>
      <c r="F179" s="219" t="s">
        <v>281</v>
      </c>
      <c r="G179" s="220" t="s">
        <v>253</v>
      </c>
      <c r="H179" s="221">
        <v>2</v>
      </c>
      <c r="I179" s="222"/>
      <c r="J179" s="223">
        <f t="shared" si="0"/>
        <v>0</v>
      </c>
      <c r="K179" s="224"/>
      <c r="L179" s="225"/>
      <c r="M179" s="226" t="s">
        <v>1</v>
      </c>
      <c r="N179" s="227" t="s">
        <v>37</v>
      </c>
      <c r="O179" s="70"/>
      <c r="P179" s="201">
        <f t="shared" si="1"/>
        <v>0</v>
      </c>
      <c r="Q179" s="201">
        <v>0.003</v>
      </c>
      <c r="R179" s="201">
        <f t="shared" si="2"/>
        <v>0.006</v>
      </c>
      <c r="S179" s="201">
        <v>0</v>
      </c>
      <c r="T179" s="202">
        <f t="shared" si="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03" t="s">
        <v>186</v>
      </c>
      <c r="AT179" s="203" t="s">
        <v>187</v>
      </c>
      <c r="AU179" s="203" t="s">
        <v>81</v>
      </c>
      <c r="AY179" s="16" t="s">
        <v>149</v>
      </c>
      <c r="BE179" s="204">
        <f t="shared" si="4"/>
        <v>0</v>
      </c>
      <c r="BF179" s="204">
        <f t="shared" si="5"/>
        <v>0</v>
      </c>
      <c r="BG179" s="204">
        <f t="shared" si="6"/>
        <v>0</v>
      </c>
      <c r="BH179" s="204">
        <f t="shared" si="7"/>
        <v>0</v>
      </c>
      <c r="BI179" s="204">
        <f t="shared" si="8"/>
        <v>0</v>
      </c>
      <c r="BJ179" s="16" t="s">
        <v>79</v>
      </c>
      <c r="BK179" s="204">
        <f t="shared" si="9"/>
        <v>0</v>
      </c>
      <c r="BL179" s="16" t="s">
        <v>155</v>
      </c>
      <c r="BM179" s="203" t="s">
        <v>282</v>
      </c>
    </row>
    <row r="180" spans="1:65" s="2" customFormat="1" ht="21.75" customHeight="1">
      <c r="A180" s="33"/>
      <c r="B180" s="34"/>
      <c r="C180" s="217" t="s">
        <v>283</v>
      </c>
      <c r="D180" s="217" t="s">
        <v>187</v>
      </c>
      <c r="E180" s="218" t="s">
        <v>284</v>
      </c>
      <c r="F180" s="219" t="s">
        <v>285</v>
      </c>
      <c r="G180" s="220" t="s">
        <v>253</v>
      </c>
      <c r="H180" s="221">
        <v>4</v>
      </c>
      <c r="I180" s="222"/>
      <c r="J180" s="223">
        <f t="shared" si="0"/>
        <v>0</v>
      </c>
      <c r="K180" s="224"/>
      <c r="L180" s="225"/>
      <c r="M180" s="226" t="s">
        <v>1</v>
      </c>
      <c r="N180" s="227" t="s">
        <v>37</v>
      </c>
      <c r="O180" s="70"/>
      <c r="P180" s="201">
        <f t="shared" si="1"/>
        <v>0</v>
      </c>
      <c r="Q180" s="201">
        <v>0.00035</v>
      </c>
      <c r="R180" s="201">
        <f t="shared" si="2"/>
        <v>0.0014</v>
      </c>
      <c r="S180" s="201">
        <v>0</v>
      </c>
      <c r="T180" s="202">
        <f t="shared" si="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3" t="s">
        <v>186</v>
      </c>
      <c r="AT180" s="203" t="s">
        <v>187</v>
      </c>
      <c r="AU180" s="203" t="s">
        <v>81</v>
      </c>
      <c r="AY180" s="16" t="s">
        <v>149</v>
      </c>
      <c r="BE180" s="204">
        <f t="shared" si="4"/>
        <v>0</v>
      </c>
      <c r="BF180" s="204">
        <f t="shared" si="5"/>
        <v>0</v>
      </c>
      <c r="BG180" s="204">
        <f t="shared" si="6"/>
        <v>0</v>
      </c>
      <c r="BH180" s="204">
        <f t="shared" si="7"/>
        <v>0</v>
      </c>
      <c r="BI180" s="204">
        <f t="shared" si="8"/>
        <v>0</v>
      </c>
      <c r="BJ180" s="16" t="s">
        <v>79</v>
      </c>
      <c r="BK180" s="204">
        <f t="shared" si="9"/>
        <v>0</v>
      </c>
      <c r="BL180" s="16" t="s">
        <v>155</v>
      </c>
      <c r="BM180" s="203" t="s">
        <v>286</v>
      </c>
    </row>
    <row r="181" spans="1:65" s="2" customFormat="1" ht="16.5" customHeight="1">
      <c r="A181" s="33"/>
      <c r="B181" s="34"/>
      <c r="C181" s="217" t="s">
        <v>287</v>
      </c>
      <c r="D181" s="217" t="s">
        <v>187</v>
      </c>
      <c r="E181" s="218" t="s">
        <v>288</v>
      </c>
      <c r="F181" s="219" t="s">
        <v>289</v>
      </c>
      <c r="G181" s="220" t="s">
        <v>253</v>
      </c>
      <c r="H181" s="221">
        <v>2</v>
      </c>
      <c r="I181" s="222"/>
      <c r="J181" s="223">
        <f t="shared" si="0"/>
        <v>0</v>
      </c>
      <c r="K181" s="224"/>
      <c r="L181" s="225"/>
      <c r="M181" s="226" t="s">
        <v>1</v>
      </c>
      <c r="N181" s="227" t="s">
        <v>37</v>
      </c>
      <c r="O181" s="70"/>
      <c r="P181" s="201">
        <f t="shared" si="1"/>
        <v>0</v>
      </c>
      <c r="Q181" s="201">
        <v>0.0001</v>
      </c>
      <c r="R181" s="201">
        <f t="shared" si="2"/>
        <v>0.0002</v>
      </c>
      <c r="S181" s="201">
        <v>0</v>
      </c>
      <c r="T181" s="202">
        <f t="shared" si="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03" t="s">
        <v>186</v>
      </c>
      <c r="AT181" s="203" t="s">
        <v>187</v>
      </c>
      <c r="AU181" s="203" t="s">
        <v>81</v>
      </c>
      <c r="AY181" s="16" t="s">
        <v>149</v>
      </c>
      <c r="BE181" s="204">
        <f t="shared" si="4"/>
        <v>0</v>
      </c>
      <c r="BF181" s="204">
        <f t="shared" si="5"/>
        <v>0</v>
      </c>
      <c r="BG181" s="204">
        <f t="shared" si="6"/>
        <v>0</v>
      </c>
      <c r="BH181" s="204">
        <f t="shared" si="7"/>
        <v>0</v>
      </c>
      <c r="BI181" s="204">
        <f t="shared" si="8"/>
        <v>0</v>
      </c>
      <c r="BJ181" s="16" t="s">
        <v>79</v>
      </c>
      <c r="BK181" s="204">
        <f t="shared" si="9"/>
        <v>0</v>
      </c>
      <c r="BL181" s="16" t="s">
        <v>155</v>
      </c>
      <c r="BM181" s="203" t="s">
        <v>290</v>
      </c>
    </row>
    <row r="182" spans="1:65" s="2" customFormat="1" ht="24.2" customHeight="1">
      <c r="A182" s="33"/>
      <c r="B182" s="34"/>
      <c r="C182" s="191" t="s">
        <v>291</v>
      </c>
      <c r="D182" s="191" t="s">
        <v>151</v>
      </c>
      <c r="E182" s="192" t="s">
        <v>292</v>
      </c>
      <c r="F182" s="193" t="s">
        <v>293</v>
      </c>
      <c r="G182" s="194" t="s">
        <v>249</v>
      </c>
      <c r="H182" s="195">
        <v>1120</v>
      </c>
      <c r="I182" s="196"/>
      <c r="J182" s="197">
        <f t="shared" si="0"/>
        <v>0</v>
      </c>
      <c r="K182" s="198"/>
      <c r="L182" s="38"/>
      <c r="M182" s="199" t="s">
        <v>1</v>
      </c>
      <c r="N182" s="200" t="s">
        <v>37</v>
      </c>
      <c r="O182" s="70"/>
      <c r="P182" s="201">
        <f t="shared" si="1"/>
        <v>0</v>
      </c>
      <c r="Q182" s="201">
        <v>0.000325</v>
      </c>
      <c r="R182" s="201">
        <f t="shared" si="2"/>
        <v>0.364</v>
      </c>
      <c r="S182" s="201">
        <v>0</v>
      </c>
      <c r="T182" s="202">
        <f t="shared" si="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03" t="s">
        <v>155</v>
      </c>
      <c r="AT182" s="203" t="s">
        <v>151</v>
      </c>
      <c r="AU182" s="203" t="s">
        <v>81</v>
      </c>
      <c r="AY182" s="16" t="s">
        <v>149</v>
      </c>
      <c r="BE182" s="204">
        <f t="shared" si="4"/>
        <v>0</v>
      </c>
      <c r="BF182" s="204">
        <f t="shared" si="5"/>
        <v>0</v>
      </c>
      <c r="BG182" s="204">
        <f t="shared" si="6"/>
        <v>0</v>
      </c>
      <c r="BH182" s="204">
        <f t="shared" si="7"/>
        <v>0</v>
      </c>
      <c r="BI182" s="204">
        <f t="shared" si="8"/>
        <v>0</v>
      </c>
      <c r="BJ182" s="16" t="s">
        <v>79</v>
      </c>
      <c r="BK182" s="204">
        <f t="shared" si="9"/>
        <v>0</v>
      </c>
      <c r="BL182" s="16" t="s">
        <v>155</v>
      </c>
      <c r="BM182" s="203" t="s">
        <v>294</v>
      </c>
    </row>
    <row r="183" spans="2:51" s="13" customFormat="1" ht="11.25">
      <c r="B183" s="205"/>
      <c r="C183" s="206"/>
      <c r="D183" s="207" t="s">
        <v>157</v>
      </c>
      <c r="E183" s="208" t="s">
        <v>1</v>
      </c>
      <c r="F183" s="209" t="s">
        <v>295</v>
      </c>
      <c r="G183" s="206"/>
      <c r="H183" s="210">
        <v>1120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157</v>
      </c>
      <c r="AU183" s="216" t="s">
        <v>81</v>
      </c>
      <c r="AV183" s="13" t="s">
        <v>81</v>
      </c>
      <c r="AW183" s="13" t="s">
        <v>29</v>
      </c>
      <c r="AX183" s="13" t="s">
        <v>79</v>
      </c>
      <c r="AY183" s="216" t="s">
        <v>149</v>
      </c>
    </row>
    <row r="184" spans="1:65" s="2" customFormat="1" ht="33" customHeight="1">
      <c r="A184" s="33"/>
      <c r="B184" s="34"/>
      <c r="C184" s="191" t="s">
        <v>296</v>
      </c>
      <c r="D184" s="191" t="s">
        <v>151</v>
      </c>
      <c r="E184" s="192" t="s">
        <v>297</v>
      </c>
      <c r="F184" s="193" t="s">
        <v>298</v>
      </c>
      <c r="G184" s="194" t="s">
        <v>249</v>
      </c>
      <c r="H184" s="195">
        <v>23</v>
      </c>
      <c r="I184" s="196"/>
      <c r="J184" s="197">
        <f>ROUND(I184*H184,2)</f>
        <v>0</v>
      </c>
      <c r="K184" s="198"/>
      <c r="L184" s="38"/>
      <c r="M184" s="199" t="s">
        <v>1</v>
      </c>
      <c r="N184" s="200" t="s">
        <v>37</v>
      </c>
      <c r="O184" s="70"/>
      <c r="P184" s="201">
        <f>O184*H184</f>
        <v>0</v>
      </c>
      <c r="Q184" s="201">
        <v>0.15539952</v>
      </c>
      <c r="R184" s="201">
        <f>Q184*H184</f>
        <v>3.5741889600000003</v>
      </c>
      <c r="S184" s="201">
        <v>0</v>
      </c>
      <c r="T184" s="20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03" t="s">
        <v>155</v>
      </c>
      <c r="AT184" s="203" t="s">
        <v>151</v>
      </c>
      <c r="AU184" s="203" t="s">
        <v>81</v>
      </c>
      <c r="AY184" s="16" t="s">
        <v>149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6" t="s">
        <v>79</v>
      </c>
      <c r="BK184" s="204">
        <f>ROUND(I184*H184,2)</f>
        <v>0</v>
      </c>
      <c r="BL184" s="16" t="s">
        <v>155</v>
      </c>
      <c r="BM184" s="203" t="s">
        <v>299</v>
      </c>
    </row>
    <row r="185" spans="2:51" s="13" customFormat="1" ht="11.25">
      <c r="B185" s="205"/>
      <c r="C185" s="206"/>
      <c r="D185" s="207" t="s">
        <v>157</v>
      </c>
      <c r="E185" s="208" t="s">
        <v>1</v>
      </c>
      <c r="F185" s="209" t="s">
        <v>300</v>
      </c>
      <c r="G185" s="206"/>
      <c r="H185" s="210">
        <v>23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157</v>
      </c>
      <c r="AU185" s="216" t="s">
        <v>81</v>
      </c>
      <c r="AV185" s="13" t="s">
        <v>81</v>
      </c>
      <c r="AW185" s="13" t="s">
        <v>29</v>
      </c>
      <c r="AX185" s="13" t="s">
        <v>79</v>
      </c>
      <c r="AY185" s="216" t="s">
        <v>149</v>
      </c>
    </row>
    <row r="186" spans="1:65" s="2" customFormat="1" ht="16.5" customHeight="1">
      <c r="A186" s="33"/>
      <c r="B186" s="34"/>
      <c r="C186" s="217" t="s">
        <v>301</v>
      </c>
      <c r="D186" s="217" t="s">
        <v>187</v>
      </c>
      <c r="E186" s="218" t="s">
        <v>302</v>
      </c>
      <c r="F186" s="219" t="s">
        <v>303</v>
      </c>
      <c r="G186" s="220" t="s">
        <v>249</v>
      </c>
      <c r="H186" s="221">
        <v>23</v>
      </c>
      <c r="I186" s="222"/>
      <c r="J186" s="223">
        <f>ROUND(I186*H186,2)</f>
        <v>0</v>
      </c>
      <c r="K186" s="224"/>
      <c r="L186" s="225"/>
      <c r="M186" s="226" t="s">
        <v>1</v>
      </c>
      <c r="N186" s="227" t="s">
        <v>37</v>
      </c>
      <c r="O186" s="70"/>
      <c r="P186" s="201">
        <f>O186*H186</f>
        <v>0</v>
      </c>
      <c r="Q186" s="201">
        <v>0.08</v>
      </c>
      <c r="R186" s="201">
        <f>Q186*H186</f>
        <v>1.84</v>
      </c>
      <c r="S186" s="201">
        <v>0</v>
      </c>
      <c r="T186" s="20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03" t="s">
        <v>186</v>
      </c>
      <c r="AT186" s="203" t="s">
        <v>187</v>
      </c>
      <c r="AU186" s="203" t="s">
        <v>81</v>
      </c>
      <c r="AY186" s="16" t="s">
        <v>149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6" t="s">
        <v>79</v>
      </c>
      <c r="BK186" s="204">
        <f>ROUND(I186*H186,2)</f>
        <v>0</v>
      </c>
      <c r="BL186" s="16" t="s">
        <v>155</v>
      </c>
      <c r="BM186" s="203" t="s">
        <v>304</v>
      </c>
    </row>
    <row r="187" spans="1:65" s="2" customFormat="1" ht="33" customHeight="1">
      <c r="A187" s="33"/>
      <c r="B187" s="34"/>
      <c r="C187" s="191" t="s">
        <v>305</v>
      </c>
      <c r="D187" s="191" t="s">
        <v>151</v>
      </c>
      <c r="E187" s="192" t="s">
        <v>306</v>
      </c>
      <c r="F187" s="193" t="s">
        <v>307</v>
      </c>
      <c r="G187" s="194" t="s">
        <v>195</v>
      </c>
      <c r="H187" s="195">
        <v>865.375</v>
      </c>
      <c r="I187" s="196"/>
      <c r="J187" s="197">
        <f>ROUND(I187*H187,2)</f>
        <v>0</v>
      </c>
      <c r="K187" s="198"/>
      <c r="L187" s="38"/>
      <c r="M187" s="199" t="s">
        <v>1</v>
      </c>
      <c r="N187" s="200" t="s">
        <v>37</v>
      </c>
      <c r="O187" s="70"/>
      <c r="P187" s="201">
        <f>O187*H187</f>
        <v>0</v>
      </c>
      <c r="Q187" s="201">
        <v>0.00036</v>
      </c>
      <c r="R187" s="201">
        <f>Q187*H187</f>
        <v>0.311535</v>
      </c>
      <c r="S187" s="201">
        <v>0</v>
      </c>
      <c r="T187" s="20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03" t="s">
        <v>155</v>
      </c>
      <c r="AT187" s="203" t="s">
        <v>151</v>
      </c>
      <c r="AU187" s="203" t="s">
        <v>81</v>
      </c>
      <c r="AY187" s="16" t="s">
        <v>149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6" t="s">
        <v>79</v>
      </c>
      <c r="BK187" s="204">
        <f>ROUND(I187*H187,2)</f>
        <v>0</v>
      </c>
      <c r="BL187" s="16" t="s">
        <v>155</v>
      </c>
      <c r="BM187" s="203" t="s">
        <v>308</v>
      </c>
    </row>
    <row r="188" spans="2:51" s="13" customFormat="1" ht="11.25">
      <c r="B188" s="205"/>
      <c r="C188" s="206"/>
      <c r="D188" s="207" t="s">
        <v>157</v>
      </c>
      <c r="E188" s="208" t="s">
        <v>1</v>
      </c>
      <c r="F188" s="209" t="s">
        <v>309</v>
      </c>
      <c r="G188" s="206"/>
      <c r="H188" s="210">
        <v>865.375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157</v>
      </c>
      <c r="AU188" s="216" t="s">
        <v>81</v>
      </c>
      <c r="AV188" s="13" t="s">
        <v>81</v>
      </c>
      <c r="AW188" s="13" t="s">
        <v>29</v>
      </c>
      <c r="AX188" s="13" t="s">
        <v>79</v>
      </c>
      <c r="AY188" s="216" t="s">
        <v>149</v>
      </c>
    </row>
    <row r="189" spans="2:63" s="12" customFormat="1" ht="22.9" customHeight="1">
      <c r="B189" s="175"/>
      <c r="C189" s="176"/>
      <c r="D189" s="177" t="s">
        <v>71</v>
      </c>
      <c r="E189" s="189" t="s">
        <v>310</v>
      </c>
      <c r="F189" s="189" t="s">
        <v>311</v>
      </c>
      <c r="G189" s="176"/>
      <c r="H189" s="176"/>
      <c r="I189" s="179"/>
      <c r="J189" s="190">
        <f>BK189</f>
        <v>0</v>
      </c>
      <c r="K189" s="176"/>
      <c r="L189" s="181"/>
      <c r="M189" s="182"/>
      <c r="N189" s="183"/>
      <c r="O189" s="183"/>
      <c r="P189" s="184">
        <f>SUM(P190:P191)</f>
        <v>0</v>
      </c>
      <c r="Q189" s="183"/>
      <c r="R189" s="184">
        <f>SUM(R190:R191)</f>
        <v>0</v>
      </c>
      <c r="S189" s="183"/>
      <c r="T189" s="185">
        <f>SUM(T190:T191)</f>
        <v>0</v>
      </c>
      <c r="AR189" s="186" t="s">
        <v>79</v>
      </c>
      <c r="AT189" s="187" t="s">
        <v>71</v>
      </c>
      <c r="AU189" s="187" t="s">
        <v>79</v>
      </c>
      <c r="AY189" s="186" t="s">
        <v>149</v>
      </c>
      <c r="BK189" s="188">
        <f>SUM(BK190:BK191)</f>
        <v>0</v>
      </c>
    </row>
    <row r="190" spans="1:65" s="2" customFormat="1" ht="33" customHeight="1">
      <c r="A190" s="33"/>
      <c r="B190" s="34"/>
      <c r="C190" s="191" t="s">
        <v>312</v>
      </c>
      <c r="D190" s="191" t="s">
        <v>151</v>
      </c>
      <c r="E190" s="192" t="s">
        <v>313</v>
      </c>
      <c r="F190" s="193" t="s">
        <v>314</v>
      </c>
      <c r="G190" s="194" t="s">
        <v>178</v>
      </c>
      <c r="H190" s="195">
        <v>664.773</v>
      </c>
      <c r="I190" s="196"/>
      <c r="J190" s="197">
        <f>ROUND(I190*H190,2)</f>
        <v>0</v>
      </c>
      <c r="K190" s="198"/>
      <c r="L190" s="38"/>
      <c r="M190" s="199" t="s">
        <v>1</v>
      </c>
      <c r="N190" s="200" t="s">
        <v>37</v>
      </c>
      <c r="O190" s="70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03" t="s">
        <v>155</v>
      </c>
      <c r="AT190" s="203" t="s">
        <v>151</v>
      </c>
      <c r="AU190" s="203" t="s">
        <v>81</v>
      </c>
      <c r="AY190" s="16" t="s">
        <v>149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6" t="s">
        <v>79</v>
      </c>
      <c r="BK190" s="204">
        <f>ROUND(I190*H190,2)</f>
        <v>0</v>
      </c>
      <c r="BL190" s="16" t="s">
        <v>155</v>
      </c>
      <c r="BM190" s="203" t="s">
        <v>315</v>
      </c>
    </row>
    <row r="191" spans="1:65" s="2" customFormat="1" ht="33" customHeight="1">
      <c r="A191" s="33"/>
      <c r="B191" s="34"/>
      <c r="C191" s="191" t="s">
        <v>316</v>
      </c>
      <c r="D191" s="191" t="s">
        <v>151</v>
      </c>
      <c r="E191" s="192" t="s">
        <v>317</v>
      </c>
      <c r="F191" s="193" t="s">
        <v>318</v>
      </c>
      <c r="G191" s="194" t="s">
        <v>178</v>
      </c>
      <c r="H191" s="195">
        <v>664.773</v>
      </c>
      <c r="I191" s="196"/>
      <c r="J191" s="197">
        <f>ROUND(I191*H191,2)</f>
        <v>0</v>
      </c>
      <c r="K191" s="198"/>
      <c r="L191" s="38"/>
      <c r="M191" s="228" t="s">
        <v>1</v>
      </c>
      <c r="N191" s="229" t="s">
        <v>37</v>
      </c>
      <c r="O191" s="230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03" t="s">
        <v>155</v>
      </c>
      <c r="AT191" s="203" t="s">
        <v>151</v>
      </c>
      <c r="AU191" s="203" t="s">
        <v>81</v>
      </c>
      <c r="AY191" s="16" t="s">
        <v>149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6" t="s">
        <v>79</v>
      </c>
      <c r="BK191" s="204">
        <f>ROUND(I191*H191,2)</f>
        <v>0</v>
      </c>
      <c r="BL191" s="16" t="s">
        <v>155</v>
      </c>
      <c r="BM191" s="203" t="s">
        <v>319</v>
      </c>
    </row>
    <row r="192" spans="1:31" s="2" customFormat="1" ht="6.95" customHeight="1">
      <c r="A192" s="33"/>
      <c r="B192" s="53"/>
      <c r="C192" s="54"/>
      <c r="D192" s="54"/>
      <c r="E192" s="54"/>
      <c r="F192" s="54"/>
      <c r="G192" s="54"/>
      <c r="H192" s="54"/>
      <c r="I192" s="54"/>
      <c r="J192" s="54"/>
      <c r="K192" s="54"/>
      <c r="L192" s="38"/>
      <c r="M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</sheetData>
  <sheetProtection algorithmName="SHA-512" hashValue="EsvHoP3NP2+atrF3WEbQaOcNzVyo5s+RwtCxGAC+9B3uQ1Olv5EiJHpfEKFlp6Iw26uirfolrcqhE69CRkBzow==" saltValue="Hv3GNU4DiR2QgKIUUazY9jymp66d9ca54vQZUyfOeaA6qWtSz91sLa6JSR1myFcuJgwQulehnR+ShtIU6QvvKg==" spinCount="100000" sheet="1" objects="1" scenarios="1" formatColumns="0" formatRows="0" autoFilter="0"/>
  <autoFilter ref="C125:K19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 topLeftCell="A87">
      <selection activeCell="F94" sqref="F9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6" t="s">
        <v>89</v>
      </c>
    </row>
    <row r="3" spans="2:46" s="1" customFormat="1" ht="6.95" customHeight="1" hidden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2:46" s="1" customFormat="1" ht="24.95" customHeight="1" hidden="1">
      <c r="B4" s="19"/>
      <c r="D4" s="116" t="s">
        <v>117</v>
      </c>
      <c r="L4" s="19"/>
      <c r="M4" s="117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8" t="s">
        <v>15</v>
      </c>
      <c r="L6" s="19"/>
    </row>
    <row r="7" spans="2:12" s="1" customFormat="1" ht="16.5" customHeight="1" hidden="1">
      <c r="B7" s="19"/>
      <c r="E7" s="307" t="str">
        <f>'Rekapitulace stavby'!K6</f>
        <v>LABSKÁ STEZKA (Cyklotrasa č. 2) v úseku STANOVICE - ŽIREČ</v>
      </c>
      <c r="F7" s="308"/>
      <c r="G7" s="308"/>
      <c r="H7" s="308"/>
      <c r="L7" s="19"/>
    </row>
    <row r="8" spans="2:12" s="1" customFormat="1" ht="12" customHeight="1" hidden="1">
      <c r="B8" s="19"/>
      <c r="D8" s="118" t="s">
        <v>118</v>
      </c>
      <c r="L8" s="19"/>
    </row>
    <row r="9" spans="1:31" s="2" customFormat="1" ht="16.5" customHeight="1" hidden="1">
      <c r="A9" s="33"/>
      <c r="B9" s="38"/>
      <c r="C9" s="33"/>
      <c r="D9" s="33"/>
      <c r="E9" s="307" t="s">
        <v>119</v>
      </c>
      <c r="F9" s="309"/>
      <c r="G9" s="309"/>
      <c r="H9" s="30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8"/>
      <c r="C10" s="33"/>
      <c r="D10" s="118" t="s">
        <v>120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8"/>
      <c r="C11" s="33"/>
      <c r="D11" s="33"/>
      <c r="E11" s="310" t="s">
        <v>320</v>
      </c>
      <c r="F11" s="309"/>
      <c r="G11" s="309"/>
      <c r="H11" s="309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 hidden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8"/>
      <c r="C13" s="33"/>
      <c r="D13" s="118" t="s">
        <v>17</v>
      </c>
      <c r="E13" s="33"/>
      <c r="F13" s="109" t="s">
        <v>1</v>
      </c>
      <c r="G13" s="33"/>
      <c r="H13" s="33"/>
      <c r="I13" s="118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8" t="s">
        <v>19</v>
      </c>
      <c r="E14" s="33"/>
      <c r="F14" s="109" t="s">
        <v>20</v>
      </c>
      <c r="G14" s="33"/>
      <c r="H14" s="33"/>
      <c r="I14" s="118" t="s">
        <v>21</v>
      </c>
      <c r="J14" s="119" t="str">
        <f>'Rekapitulace stavby'!AN8</f>
        <v>3. 12. 2021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18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8"/>
      <c r="C19" s="33"/>
      <c r="D19" s="118" t="s">
        <v>26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8"/>
      <c r="C20" s="33"/>
      <c r="D20" s="33"/>
      <c r="E20" s="311" t="str">
        <f>'Rekapitulace stavby'!E14</f>
        <v>Vyplň údaj</v>
      </c>
      <c r="F20" s="312"/>
      <c r="G20" s="312"/>
      <c r="H20" s="312"/>
      <c r="I20" s="118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8"/>
      <c r="C22" s="33"/>
      <c r="D22" s="118" t="s">
        <v>28</v>
      </c>
      <c r="E22" s="33"/>
      <c r="F22" s="33"/>
      <c r="G22" s="33"/>
      <c r="H22" s="33"/>
      <c r="I22" s="118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18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8"/>
      <c r="C25" s="33"/>
      <c r="D25" s="118" t="s">
        <v>30</v>
      </c>
      <c r="E25" s="33"/>
      <c r="F25" s="33"/>
      <c r="G25" s="33"/>
      <c r="H25" s="33"/>
      <c r="I25" s="118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18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8"/>
      <c r="C28" s="33"/>
      <c r="D28" s="118" t="s">
        <v>31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23.25" customHeight="1" hidden="1">
      <c r="A29" s="120"/>
      <c r="B29" s="121"/>
      <c r="C29" s="120"/>
      <c r="D29" s="120"/>
      <c r="E29" s="313" t="s">
        <v>321</v>
      </c>
      <c r="F29" s="313"/>
      <c r="G29" s="313"/>
      <c r="H29" s="313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8"/>
      <c r="C32" s="33"/>
      <c r="D32" s="124" t="s">
        <v>32</v>
      </c>
      <c r="E32" s="33"/>
      <c r="F32" s="33"/>
      <c r="G32" s="33"/>
      <c r="H32" s="33"/>
      <c r="I32" s="33"/>
      <c r="J32" s="125">
        <f>ROUND(J129,2)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33"/>
      <c r="F34" s="126" t="s">
        <v>34</v>
      </c>
      <c r="G34" s="33"/>
      <c r="H34" s="33"/>
      <c r="I34" s="126" t="s">
        <v>33</v>
      </c>
      <c r="J34" s="126" t="s">
        <v>35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127" t="s">
        <v>36</v>
      </c>
      <c r="E35" s="118" t="s">
        <v>37</v>
      </c>
      <c r="F35" s="128">
        <f>ROUND((SUM(BE129:BE199)),2)</f>
        <v>0</v>
      </c>
      <c r="G35" s="33"/>
      <c r="H35" s="33"/>
      <c r="I35" s="129">
        <v>0.21</v>
      </c>
      <c r="J35" s="128">
        <f>ROUND(((SUM(BE129:BE199))*I35),2)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8" t="s">
        <v>38</v>
      </c>
      <c r="F36" s="128">
        <f>ROUND((SUM(BF129:BF199)),2)</f>
        <v>0</v>
      </c>
      <c r="G36" s="33"/>
      <c r="H36" s="33"/>
      <c r="I36" s="129">
        <v>0.15</v>
      </c>
      <c r="J36" s="128">
        <f>ROUND(((SUM(BF129:BF199))*I36),2)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39</v>
      </c>
      <c r="F37" s="128">
        <f>ROUND((SUM(BG129:BG199)),2)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40</v>
      </c>
      <c r="F38" s="128">
        <f>ROUND((SUM(BH129:BH199)),2)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41</v>
      </c>
      <c r="F39" s="128">
        <f>ROUND((SUM(BI129:BI199)),2)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8"/>
      <c r="C41" s="130"/>
      <c r="D41" s="131" t="s">
        <v>42</v>
      </c>
      <c r="E41" s="132"/>
      <c r="F41" s="132"/>
      <c r="G41" s="133" t="s">
        <v>43</v>
      </c>
      <c r="H41" s="134" t="s">
        <v>44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0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3"/>
      <c r="B61" s="38"/>
      <c r="C61" s="33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3"/>
      <c r="B65" s="38"/>
      <c r="C65" s="33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3"/>
      <c r="B76" s="38"/>
      <c r="C76" s="33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1.25" hidden="1"/>
    <row r="79" ht="11.25" hidden="1"/>
    <row r="80" ht="11.25" hidden="1"/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LABSKÁ STEZKA (Cyklotrasa č. 2) v úseku STANOVICE - ŽIREČ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14" t="s">
        <v>119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67" t="str">
        <f>E11</f>
        <v>SO 102 - PROPUSTEK v km 0,802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 xml:space="preserve"> </v>
      </c>
      <c r="G91" s="35"/>
      <c r="H91" s="35"/>
      <c r="I91" s="28" t="s">
        <v>21</v>
      </c>
      <c r="J91" s="65" t="str">
        <f>IF(J14="","",J14)</f>
        <v>3. 12. 2021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28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124</v>
      </c>
      <c r="D96" s="149"/>
      <c r="E96" s="149"/>
      <c r="F96" s="149"/>
      <c r="G96" s="149"/>
      <c r="H96" s="149"/>
      <c r="I96" s="149"/>
      <c r="J96" s="150" t="s">
        <v>125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126</v>
      </c>
      <c r="D98" s="35"/>
      <c r="E98" s="35"/>
      <c r="F98" s="35"/>
      <c r="G98" s="35"/>
      <c r="H98" s="35"/>
      <c r="I98" s="35"/>
      <c r="J98" s="83">
        <f>J129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127</v>
      </c>
    </row>
    <row r="99" spans="2:12" s="9" customFormat="1" ht="24.95" customHeight="1">
      <c r="B99" s="152"/>
      <c r="C99" s="153"/>
      <c r="D99" s="154" t="s">
        <v>128</v>
      </c>
      <c r="E99" s="155"/>
      <c r="F99" s="155"/>
      <c r="G99" s="155"/>
      <c r="H99" s="155"/>
      <c r="I99" s="155"/>
      <c r="J99" s="156">
        <f>J130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129</v>
      </c>
      <c r="E100" s="160"/>
      <c r="F100" s="160"/>
      <c r="G100" s="160"/>
      <c r="H100" s="160"/>
      <c r="I100" s="160"/>
      <c r="J100" s="161">
        <f>J131</f>
        <v>0</v>
      </c>
      <c r="K100" s="103"/>
      <c r="L100" s="162"/>
    </row>
    <row r="101" spans="2:12" s="10" customFormat="1" ht="19.9" customHeight="1">
      <c r="B101" s="158"/>
      <c r="C101" s="103"/>
      <c r="D101" s="159" t="s">
        <v>322</v>
      </c>
      <c r="E101" s="160"/>
      <c r="F101" s="160"/>
      <c r="G101" s="160"/>
      <c r="H101" s="160"/>
      <c r="I101" s="160"/>
      <c r="J101" s="161">
        <f>J147</f>
        <v>0</v>
      </c>
      <c r="K101" s="103"/>
      <c r="L101" s="162"/>
    </row>
    <row r="102" spans="2:12" s="10" customFormat="1" ht="19.9" customHeight="1">
      <c r="B102" s="158"/>
      <c r="C102" s="103"/>
      <c r="D102" s="159" t="s">
        <v>323</v>
      </c>
      <c r="E102" s="160"/>
      <c r="F102" s="160"/>
      <c r="G102" s="160"/>
      <c r="H102" s="160"/>
      <c r="I102" s="160"/>
      <c r="J102" s="161">
        <f>J152</f>
        <v>0</v>
      </c>
      <c r="K102" s="103"/>
      <c r="L102" s="162"/>
    </row>
    <row r="103" spans="2:12" s="10" customFormat="1" ht="19.9" customHeight="1">
      <c r="B103" s="158"/>
      <c r="C103" s="103"/>
      <c r="D103" s="159" t="s">
        <v>324</v>
      </c>
      <c r="E103" s="160"/>
      <c r="F103" s="160"/>
      <c r="G103" s="160"/>
      <c r="H103" s="160"/>
      <c r="I103" s="160"/>
      <c r="J103" s="161">
        <f>J171</f>
        <v>0</v>
      </c>
      <c r="K103" s="103"/>
      <c r="L103" s="162"/>
    </row>
    <row r="104" spans="2:12" s="10" customFormat="1" ht="19.9" customHeight="1">
      <c r="B104" s="158"/>
      <c r="C104" s="103"/>
      <c r="D104" s="159" t="s">
        <v>130</v>
      </c>
      <c r="E104" s="160"/>
      <c r="F104" s="160"/>
      <c r="G104" s="160"/>
      <c r="H104" s="160"/>
      <c r="I104" s="160"/>
      <c r="J104" s="161">
        <f>J174</f>
        <v>0</v>
      </c>
      <c r="K104" s="103"/>
      <c r="L104" s="162"/>
    </row>
    <row r="105" spans="2:12" s="10" customFormat="1" ht="19.9" customHeight="1">
      <c r="B105" s="158"/>
      <c r="C105" s="103"/>
      <c r="D105" s="159" t="s">
        <v>132</v>
      </c>
      <c r="E105" s="160"/>
      <c r="F105" s="160"/>
      <c r="G105" s="160"/>
      <c r="H105" s="160"/>
      <c r="I105" s="160"/>
      <c r="J105" s="161">
        <f>J181</f>
        <v>0</v>
      </c>
      <c r="K105" s="103"/>
      <c r="L105" s="162"/>
    </row>
    <row r="106" spans="2:12" s="10" customFormat="1" ht="19.9" customHeight="1">
      <c r="B106" s="158"/>
      <c r="C106" s="103"/>
      <c r="D106" s="159" t="s">
        <v>325</v>
      </c>
      <c r="E106" s="160"/>
      <c r="F106" s="160"/>
      <c r="G106" s="160"/>
      <c r="H106" s="160"/>
      <c r="I106" s="160"/>
      <c r="J106" s="161">
        <f>J192</f>
        <v>0</v>
      </c>
      <c r="K106" s="103"/>
      <c r="L106" s="162"/>
    </row>
    <row r="107" spans="2:12" s="10" customFormat="1" ht="19.9" customHeight="1">
      <c r="B107" s="158"/>
      <c r="C107" s="103"/>
      <c r="D107" s="159" t="s">
        <v>133</v>
      </c>
      <c r="E107" s="160"/>
      <c r="F107" s="160"/>
      <c r="G107" s="160"/>
      <c r="H107" s="160"/>
      <c r="I107" s="160"/>
      <c r="J107" s="161">
        <f>J198</f>
        <v>0</v>
      </c>
      <c r="K107" s="103"/>
      <c r="L107" s="162"/>
    </row>
    <row r="108" spans="1:31" s="2" customFormat="1" ht="21.7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134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5"/>
      <c r="D117" s="35"/>
      <c r="E117" s="314" t="str">
        <f>E7</f>
        <v>LABSKÁ STEZKA (Cyklotrasa č. 2) v úseku STANOVICE - ŽIREČ</v>
      </c>
      <c r="F117" s="315"/>
      <c r="G117" s="315"/>
      <c r="H117" s="31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2:12" s="1" customFormat="1" ht="12" customHeight="1">
      <c r="B118" s="20"/>
      <c r="C118" s="28" t="s">
        <v>118</v>
      </c>
      <c r="D118" s="21"/>
      <c r="E118" s="21"/>
      <c r="F118" s="21"/>
      <c r="G118" s="21"/>
      <c r="H118" s="21"/>
      <c r="I118" s="21"/>
      <c r="J118" s="21"/>
      <c r="K118" s="21"/>
      <c r="L118" s="19"/>
    </row>
    <row r="119" spans="1:31" s="2" customFormat="1" ht="16.5" customHeight="1">
      <c r="A119" s="33"/>
      <c r="B119" s="34"/>
      <c r="C119" s="35"/>
      <c r="D119" s="35"/>
      <c r="E119" s="314" t="s">
        <v>119</v>
      </c>
      <c r="F119" s="316"/>
      <c r="G119" s="316"/>
      <c r="H119" s="316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120</v>
      </c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5"/>
      <c r="D121" s="35"/>
      <c r="E121" s="267" t="str">
        <f>E11</f>
        <v>SO 102 - PROPUSTEK v km 0,802</v>
      </c>
      <c r="F121" s="316"/>
      <c r="G121" s="316"/>
      <c r="H121" s="316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5"/>
      <c r="E123" s="35"/>
      <c r="F123" s="26" t="str">
        <f>F14</f>
        <v xml:space="preserve"> </v>
      </c>
      <c r="G123" s="35"/>
      <c r="H123" s="35"/>
      <c r="I123" s="28" t="s">
        <v>21</v>
      </c>
      <c r="J123" s="65" t="str">
        <f>IF(J14="","",J14)</f>
        <v>3. 12. 2021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23</v>
      </c>
      <c r="D125" s="35"/>
      <c r="E125" s="35"/>
      <c r="F125" s="26" t="str">
        <f>E17</f>
        <v xml:space="preserve"> </v>
      </c>
      <c r="G125" s="35"/>
      <c r="H125" s="35"/>
      <c r="I125" s="28" t="s">
        <v>28</v>
      </c>
      <c r="J125" s="31" t="str">
        <f>E23</f>
        <v xml:space="preserve"> 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26</v>
      </c>
      <c r="D126" s="35"/>
      <c r="E126" s="35"/>
      <c r="F126" s="26" t="str">
        <f>IF(E20="","",E20)</f>
        <v>Vyplň údaj</v>
      </c>
      <c r="G126" s="35"/>
      <c r="H126" s="35"/>
      <c r="I126" s="28" t="s">
        <v>30</v>
      </c>
      <c r="J126" s="31" t="str">
        <f>E26</f>
        <v xml:space="preserve"> 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63"/>
      <c r="B128" s="164"/>
      <c r="C128" s="165" t="s">
        <v>135</v>
      </c>
      <c r="D128" s="166" t="s">
        <v>57</v>
      </c>
      <c r="E128" s="166" t="s">
        <v>53</v>
      </c>
      <c r="F128" s="166" t="s">
        <v>54</v>
      </c>
      <c r="G128" s="166" t="s">
        <v>136</v>
      </c>
      <c r="H128" s="166" t="s">
        <v>137</v>
      </c>
      <c r="I128" s="166" t="s">
        <v>138</v>
      </c>
      <c r="J128" s="167" t="s">
        <v>125</v>
      </c>
      <c r="K128" s="168" t="s">
        <v>139</v>
      </c>
      <c r="L128" s="169"/>
      <c r="M128" s="74" t="s">
        <v>1</v>
      </c>
      <c r="N128" s="75" t="s">
        <v>36</v>
      </c>
      <c r="O128" s="75" t="s">
        <v>140</v>
      </c>
      <c r="P128" s="75" t="s">
        <v>141</v>
      </c>
      <c r="Q128" s="75" t="s">
        <v>142</v>
      </c>
      <c r="R128" s="75" t="s">
        <v>143</v>
      </c>
      <c r="S128" s="75" t="s">
        <v>144</v>
      </c>
      <c r="T128" s="76" t="s">
        <v>145</v>
      </c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</row>
    <row r="129" spans="1:63" s="2" customFormat="1" ht="22.9" customHeight="1">
      <c r="A129" s="33"/>
      <c r="B129" s="34"/>
      <c r="C129" s="81" t="s">
        <v>146</v>
      </c>
      <c r="D129" s="35"/>
      <c r="E129" s="35"/>
      <c r="F129" s="35"/>
      <c r="G129" s="35"/>
      <c r="H129" s="35"/>
      <c r="I129" s="35"/>
      <c r="J129" s="170">
        <f>BK129</f>
        <v>0</v>
      </c>
      <c r="K129" s="35"/>
      <c r="L129" s="38"/>
      <c r="M129" s="77"/>
      <c r="N129" s="171"/>
      <c r="O129" s="78"/>
      <c r="P129" s="172">
        <f>P130</f>
        <v>0</v>
      </c>
      <c r="Q129" s="78"/>
      <c r="R129" s="172">
        <f>R130</f>
        <v>77.78135972</v>
      </c>
      <c r="S129" s="78"/>
      <c r="T129" s="173">
        <f>T130</f>
        <v>62.42500000000001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71</v>
      </c>
      <c r="AU129" s="16" t="s">
        <v>127</v>
      </c>
      <c r="BK129" s="174">
        <f>BK130</f>
        <v>0</v>
      </c>
    </row>
    <row r="130" spans="2:63" s="12" customFormat="1" ht="25.9" customHeight="1">
      <c r="B130" s="175"/>
      <c r="C130" s="176"/>
      <c r="D130" s="177" t="s">
        <v>71</v>
      </c>
      <c r="E130" s="178" t="s">
        <v>147</v>
      </c>
      <c r="F130" s="178" t="s">
        <v>148</v>
      </c>
      <c r="G130" s="176"/>
      <c r="H130" s="176"/>
      <c r="I130" s="179"/>
      <c r="J130" s="180">
        <f>BK130</f>
        <v>0</v>
      </c>
      <c r="K130" s="176"/>
      <c r="L130" s="181"/>
      <c r="M130" s="182"/>
      <c r="N130" s="183"/>
      <c r="O130" s="183"/>
      <c r="P130" s="184">
        <f>P131+P147+P152+P171+P174+P181+P192+P198</f>
        <v>0</v>
      </c>
      <c r="Q130" s="183"/>
      <c r="R130" s="184">
        <f>R131+R147+R152+R171+R174+R181+R192+R198</f>
        <v>77.78135972</v>
      </c>
      <c r="S130" s="183"/>
      <c r="T130" s="185">
        <f>T131+T147+T152+T171+T174+T181+T192+T198</f>
        <v>62.42500000000001</v>
      </c>
      <c r="AR130" s="186" t="s">
        <v>79</v>
      </c>
      <c r="AT130" s="187" t="s">
        <v>71</v>
      </c>
      <c r="AU130" s="187" t="s">
        <v>72</v>
      </c>
      <c r="AY130" s="186" t="s">
        <v>149</v>
      </c>
      <c r="BK130" s="188">
        <f>BK131+BK147+BK152+BK171+BK174+BK181+BK192+BK198</f>
        <v>0</v>
      </c>
    </row>
    <row r="131" spans="2:63" s="12" customFormat="1" ht="22.9" customHeight="1">
      <c r="B131" s="175"/>
      <c r="C131" s="176"/>
      <c r="D131" s="177" t="s">
        <v>71</v>
      </c>
      <c r="E131" s="189" t="s">
        <v>79</v>
      </c>
      <c r="F131" s="189" t="s">
        <v>150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SUM(P132:P146)</f>
        <v>0</v>
      </c>
      <c r="Q131" s="183"/>
      <c r="R131" s="184">
        <f>SUM(R132:R146)</f>
        <v>0</v>
      </c>
      <c r="S131" s="183"/>
      <c r="T131" s="185">
        <f>SUM(T132:T146)</f>
        <v>0</v>
      </c>
      <c r="AR131" s="186" t="s">
        <v>79</v>
      </c>
      <c r="AT131" s="187" t="s">
        <v>71</v>
      </c>
      <c r="AU131" s="187" t="s">
        <v>79</v>
      </c>
      <c r="AY131" s="186" t="s">
        <v>149</v>
      </c>
      <c r="BK131" s="188">
        <f>SUM(BK132:BK146)</f>
        <v>0</v>
      </c>
    </row>
    <row r="132" spans="1:65" s="2" customFormat="1" ht="24.2" customHeight="1">
      <c r="A132" s="33"/>
      <c r="B132" s="34"/>
      <c r="C132" s="191" t="s">
        <v>79</v>
      </c>
      <c r="D132" s="191" t="s">
        <v>151</v>
      </c>
      <c r="E132" s="192" t="s">
        <v>163</v>
      </c>
      <c r="F132" s="193" t="s">
        <v>164</v>
      </c>
      <c r="G132" s="194" t="s">
        <v>154</v>
      </c>
      <c r="H132" s="195">
        <v>80</v>
      </c>
      <c r="I132" s="196"/>
      <c r="J132" s="197">
        <f>ROUND(I132*H132,2)</f>
        <v>0</v>
      </c>
      <c r="K132" s="198"/>
      <c r="L132" s="38"/>
      <c r="M132" s="199" t="s">
        <v>1</v>
      </c>
      <c r="N132" s="200" t="s">
        <v>37</v>
      </c>
      <c r="O132" s="70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3" t="s">
        <v>155</v>
      </c>
      <c r="AT132" s="203" t="s">
        <v>151</v>
      </c>
      <c r="AU132" s="203" t="s">
        <v>81</v>
      </c>
      <c r="AY132" s="16" t="s">
        <v>149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6" t="s">
        <v>79</v>
      </c>
      <c r="BK132" s="204">
        <f>ROUND(I132*H132,2)</f>
        <v>0</v>
      </c>
      <c r="BL132" s="16" t="s">
        <v>155</v>
      </c>
      <c r="BM132" s="203" t="s">
        <v>326</v>
      </c>
    </row>
    <row r="133" spans="2:51" s="13" customFormat="1" ht="11.25">
      <c r="B133" s="205"/>
      <c r="C133" s="206"/>
      <c r="D133" s="207" t="s">
        <v>157</v>
      </c>
      <c r="E133" s="208" t="s">
        <v>1</v>
      </c>
      <c r="F133" s="209" t="s">
        <v>327</v>
      </c>
      <c r="G133" s="206"/>
      <c r="H133" s="210">
        <v>80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157</v>
      </c>
      <c r="AU133" s="216" t="s">
        <v>81</v>
      </c>
      <c r="AV133" s="13" t="s">
        <v>81</v>
      </c>
      <c r="AW133" s="13" t="s">
        <v>29</v>
      </c>
      <c r="AX133" s="13" t="s">
        <v>79</v>
      </c>
      <c r="AY133" s="216" t="s">
        <v>149</v>
      </c>
    </row>
    <row r="134" spans="1:65" s="2" customFormat="1" ht="24.2" customHeight="1">
      <c r="A134" s="33"/>
      <c r="B134" s="34"/>
      <c r="C134" s="191" t="s">
        <v>81</v>
      </c>
      <c r="D134" s="191" t="s">
        <v>151</v>
      </c>
      <c r="E134" s="192" t="s">
        <v>167</v>
      </c>
      <c r="F134" s="193" t="s">
        <v>168</v>
      </c>
      <c r="G134" s="194" t="s">
        <v>154</v>
      </c>
      <c r="H134" s="195">
        <v>60</v>
      </c>
      <c r="I134" s="196"/>
      <c r="J134" s="197">
        <f>ROUND(I134*H134,2)</f>
        <v>0</v>
      </c>
      <c r="K134" s="198"/>
      <c r="L134" s="38"/>
      <c r="M134" s="199" t="s">
        <v>1</v>
      </c>
      <c r="N134" s="200" t="s">
        <v>37</v>
      </c>
      <c r="O134" s="7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3" t="s">
        <v>155</v>
      </c>
      <c r="AT134" s="203" t="s">
        <v>151</v>
      </c>
      <c r="AU134" s="203" t="s">
        <v>81</v>
      </c>
      <c r="AY134" s="16" t="s">
        <v>149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79</v>
      </c>
      <c r="BK134" s="204">
        <f>ROUND(I134*H134,2)</f>
        <v>0</v>
      </c>
      <c r="BL134" s="16" t="s">
        <v>155</v>
      </c>
      <c r="BM134" s="203" t="s">
        <v>328</v>
      </c>
    </row>
    <row r="135" spans="2:51" s="13" customFormat="1" ht="11.25">
      <c r="B135" s="205"/>
      <c r="C135" s="206"/>
      <c r="D135" s="207" t="s">
        <v>157</v>
      </c>
      <c r="E135" s="208" t="s">
        <v>1</v>
      </c>
      <c r="F135" s="209" t="s">
        <v>329</v>
      </c>
      <c r="G135" s="206"/>
      <c r="H135" s="210">
        <v>60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157</v>
      </c>
      <c r="AU135" s="216" t="s">
        <v>81</v>
      </c>
      <c r="AV135" s="13" t="s">
        <v>81</v>
      </c>
      <c r="AW135" s="13" t="s">
        <v>29</v>
      </c>
      <c r="AX135" s="13" t="s">
        <v>79</v>
      </c>
      <c r="AY135" s="216" t="s">
        <v>149</v>
      </c>
    </row>
    <row r="136" spans="1:65" s="2" customFormat="1" ht="24.2" customHeight="1">
      <c r="A136" s="33"/>
      <c r="B136" s="34"/>
      <c r="C136" s="191" t="s">
        <v>162</v>
      </c>
      <c r="D136" s="191" t="s">
        <v>151</v>
      </c>
      <c r="E136" s="192" t="s">
        <v>330</v>
      </c>
      <c r="F136" s="193" t="s">
        <v>331</v>
      </c>
      <c r="G136" s="194" t="s">
        <v>154</v>
      </c>
      <c r="H136" s="195">
        <v>21</v>
      </c>
      <c r="I136" s="196"/>
      <c r="J136" s="197">
        <f>ROUND(I136*H136,2)</f>
        <v>0</v>
      </c>
      <c r="K136" s="198"/>
      <c r="L136" s="38"/>
      <c r="M136" s="199" t="s">
        <v>1</v>
      </c>
      <c r="N136" s="200" t="s">
        <v>37</v>
      </c>
      <c r="O136" s="70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3" t="s">
        <v>155</v>
      </c>
      <c r="AT136" s="203" t="s">
        <v>151</v>
      </c>
      <c r="AU136" s="203" t="s">
        <v>81</v>
      </c>
      <c r="AY136" s="16" t="s">
        <v>149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6" t="s">
        <v>79</v>
      </c>
      <c r="BK136" s="204">
        <f>ROUND(I136*H136,2)</f>
        <v>0</v>
      </c>
      <c r="BL136" s="16" t="s">
        <v>155</v>
      </c>
      <c r="BM136" s="203" t="s">
        <v>332</v>
      </c>
    </row>
    <row r="137" spans="2:51" s="13" customFormat="1" ht="11.25">
      <c r="B137" s="205"/>
      <c r="C137" s="206"/>
      <c r="D137" s="207" t="s">
        <v>157</v>
      </c>
      <c r="E137" s="208" t="s">
        <v>1</v>
      </c>
      <c r="F137" s="209" t="s">
        <v>333</v>
      </c>
      <c r="G137" s="206"/>
      <c r="H137" s="210">
        <v>21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157</v>
      </c>
      <c r="AU137" s="216" t="s">
        <v>81</v>
      </c>
      <c r="AV137" s="13" t="s">
        <v>81</v>
      </c>
      <c r="AW137" s="13" t="s">
        <v>29</v>
      </c>
      <c r="AX137" s="13" t="s">
        <v>79</v>
      </c>
      <c r="AY137" s="216" t="s">
        <v>149</v>
      </c>
    </row>
    <row r="138" spans="1:65" s="2" customFormat="1" ht="24.2" customHeight="1">
      <c r="A138" s="33"/>
      <c r="B138" s="34"/>
      <c r="C138" s="191" t="s">
        <v>155</v>
      </c>
      <c r="D138" s="191" t="s">
        <v>151</v>
      </c>
      <c r="E138" s="192" t="s">
        <v>334</v>
      </c>
      <c r="F138" s="193" t="s">
        <v>335</v>
      </c>
      <c r="G138" s="194" t="s">
        <v>154</v>
      </c>
      <c r="H138" s="195">
        <v>4.9</v>
      </c>
      <c r="I138" s="196"/>
      <c r="J138" s="197">
        <f>ROUND(I138*H138,2)</f>
        <v>0</v>
      </c>
      <c r="K138" s="198"/>
      <c r="L138" s="38"/>
      <c r="M138" s="199" t="s">
        <v>1</v>
      </c>
      <c r="N138" s="200" t="s">
        <v>37</v>
      </c>
      <c r="O138" s="70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155</v>
      </c>
      <c r="AT138" s="203" t="s">
        <v>151</v>
      </c>
      <c r="AU138" s="203" t="s">
        <v>81</v>
      </c>
      <c r="AY138" s="16" t="s">
        <v>149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79</v>
      </c>
      <c r="BK138" s="204">
        <f>ROUND(I138*H138,2)</f>
        <v>0</v>
      </c>
      <c r="BL138" s="16" t="s">
        <v>155</v>
      </c>
      <c r="BM138" s="203" t="s">
        <v>336</v>
      </c>
    </row>
    <row r="139" spans="2:51" s="13" customFormat="1" ht="11.25">
      <c r="B139" s="205"/>
      <c r="C139" s="206"/>
      <c r="D139" s="207" t="s">
        <v>157</v>
      </c>
      <c r="E139" s="208" t="s">
        <v>1</v>
      </c>
      <c r="F139" s="209" t="s">
        <v>337</v>
      </c>
      <c r="G139" s="206"/>
      <c r="H139" s="210">
        <v>4.9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157</v>
      </c>
      <c r="AU139" s="216" t="s">
        <v>81</v>
      </c>
      <c r="AV139" s="13" t="s">
        <v>81</v>
      </c>
      <c r="AW139" s="13" t="s">
        <v>29</v>
      </c>
      <c r="AX139" s="13" t="s">
        <v>79</v>
      </c>
      <c r="AY139" s="216" t="s">
        <v>149</v>
      </c>
    </row>
    <row r="140" spans="1:65" s="2" customFormat="1" ht="16.5" customHeight="1">
      <c r="A140" s="33"/>
      <c r="B140" s="34"/>
      <c r="C140" s="191" t="s">
        <v>171</v>
      </c>
      <c r="D140" s="191" t="s">
        <v>151</v>
      </c>
      <c r="E140" s="192" t="s">
        <v>338</v>
      </c>
      <c r="F140" s="193" t="s">
        <v>339</v>
      </c>
      <c r="G140" s="194" t="s">
        <v>154</v>
      </c>
      <c r="H140" s="195">
        <v>4.5</v>
      </c>
      <c r="I140" s="196"/>
      <c r="J140" s="197">
        <f>ROUND(I140*H140,2)</f>
        <v>0</v>
      </c>
      <c r="K140" s="198"/>
      <c r="L140" s="38"/>
      <c r="M140" s="199" t="s">
        <v>1</v>
      </c>
      <c r="N140" s="200" t="s">
        <v>37</v>
      </c>
      <c r="O140" s="70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155</v>
      </c>
      <c r="AT140" s="203" t="s">
        <v>151</v>
      </c>
      <c r="AU140" s="203" t="s">
        <v>81</v>
      </c>
      <c r="AY140" s="16" t="s">
        <v>149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79</v>
      </c>
      <c r="BK140" s="204">
        <f>ROUND(I140*H140,2)</f>
        <v>0</v>
      </c>
      <c r="BL140" s="16" t="s">
        <v>155</v>
      </c>
      <c r="BM140" s="203" t="s">
        <v>340</v>
      </c>
    </row>
    <row r="141" spans="2:51" s="13" customFormat="1" ht="11.25">
      <c r="B141" s="205"/>
      <c r="C141" s="206"/>
      <c r="D141" s="207" t="s">
        <v>157</v>
      </c>
      <c r="E141" s="208" t="s">
        <v>1</v>
      </c>
      <c r="F141" s="209" t="s">
        <v>341</v>
      </c>
      <c r="G141" s="206"/>
      <c r="H141" s="210">
        <v>4.5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157</v>
      </c>
      <c r="AU141" s="216" t="s">
        <v>81</v>
      </c>
      <c r="AV141" s="13" t="s">
        <v>81</v>
      </c>
      <c r="AW141" s="13" t="s">
        <v>29</v>
      </c>
      <c r="AX141" s="13" t="s">
        <v>79</v>
      </c>
      <c r="AY141" s="216" t="s">
        <v>149</v>
      </c>
    </row>
    <row r="142" spans="1:65" s="2" customFormat="1" ht="16.5" customHeight="1">
      <c r="A142" s="33"/>
      <c r="B142" s="34"/>
      <c r="C142" s="191" t="s">
        <v>175</v>
      </c>
      <c r="D142" s="191" t="s">
        <v>151</v>
      </c>
      <c r="E142" s="192" t="s">
        <v>172</v>
      </c>
      <c r="F142" s="193" t="s">
        <v>173</v>
      </c>
      <c r="G142" s="194" t="s">
        <v>154</v>
      </c>
      <c r="H142" s="195">
        <v>60</v>
      </c>
      <c r="I142" s="196"/>
      <c r="J142" s="197">
        <f>ROUND(I142*H142,2)</f>
        <v>0</v>
      </c>
      <c r="K142" s="198"/>
      <c r="L142" s="38"/>
      <c r="M142" s="199" t="s">
        <v>1</v>
      </c>
      <c r="N142" s="200" t="s">
        <v>37</v>
      </c>
      <c r="O142" s="70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155</v>
      </c>
      <c r="AT142" s="203" t="s">
        <v>151</v>
      </c>
      <c r="AU142" s="203" t="s">
        <v>81</v>
      </c>
      <c r="AY142" s="16" t="s">
        <v>149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79</v>
      </c>
      <c r="BK142" s="204">
        <f>ROUND(I142*H142,2)</f>
        <v>0</v>
      </c>
      <c r="BL142" s="16" t="s">
        <v>155</v>
      </c>
      <c r="BM142" s="203" t="s">
        <v>342</v>
      </c>
    </row>
    <row r="143" spans="2:51" s="13" customFormat="1" ht="11.25">
      <c r="B143" s="205"/>
      <c r="C143" s="206"/>
      <c r="D143" s="207" t="s">
        <v>157</v>
      </c>
      <c r="E143" s="208" t="s">
        <v>1</v>
      </c>
      <c r="F143" s="209" t="s">
        <v>329</v>
      </c>
      <c r="G143" s="206"/>
      <c r="H143" s="210">
        <v>60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157</v>
      </c>
      <c r="AU143" s="216" t="s">
        <v>81</v>
      </c>
      <c r="AV143" s="13" t="s">
        <v>81</v>
      </c>
      <c r="AW143" s="13" t="s">
        <v>29</v>
      </c>
      <c r="AX143" s="13" t="s">
        <v>79</v>
      </c>
      <c r="AY143" s="216" t="s">
        <v>149</v>
      </c>
    </row>
    <row r="144" spans="1:65" s="2" customFormat="1" ht="24.2" customHeight="1">
      <c r="A144" s="33"/>
      <c r="B144" s="34"/>
      <c r="C144" s="191" t="s">
        <v>181</v>
      </c>
      <c r="D144" s="191" t="s">
        <v>151</v>
      </c>
      <c r="E144" s="192" t="s">
        <v>176</v>
      </c>
      <c r="F144" s="193" t="s">
        <v>177</v>
      </c>
      <c r="G144" s="194" t="s">
        <v>178</v>
      </c>
      <c r="H144" s="195">
        <v>114</v>
      </c>
      <c r="I144" s="196"/>
      <c r="J144" s="197">
        <f>ROUND(I144*H144,2)</f>
        <v>0</v>
      </c>
      <c r="K144" s="198"/>
      <c r="L144" s="38"/>
      <c r="M144" s="199" t="s">
        <v>1</v>
      </c>
      <c r="N144" s="200" t="s">
        <v>37</v>
      </c>
      <c r="O144" s="70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3" t="s">
        <v>155</v>
      </c>
      <c r="AT144" s="203" t="s">
        <v>151</v>
      </c>
      <c r="AU144" s="203" t="s">
        <v>81</v>
      </c>
      <c r="AY144" s="16" t="s">
        <v>149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6" t="s">
        <v>79</v>
      </c>
      <c r="BK144" s="204">
        <f>ROUND(I144*H144,2)</f>
        <v>0</v>
      </c>
      <c r="BL144" s="16" t="s">
        <v>155</v>
      </c>
      <c r="BM144" s="203" t="s">
        <v>343</v>
      </c>
    </row>
    <row r="145" spans="2:51" s="13" customFormat="1" ht="11.25">
      <c r="B145" s="205"/>
      <c r="C145" s="206"/>
      <c r="D145" s="207" t="s">
        <v>157</v>
      </c>
      <c r="E145" s="208" t="s">
        <v>1</v>
      </c>
      <c r="F145" s="209" t="s">
        <v>329</v>
      </c>
      <c r="G145" s="206"/>
      <c r="H145" s="210">
        <v>60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157</v>
      </c>
      <c r="AU145" s="216" t="s">
        <v>81</v>
      </c>
      <c r="AV145" s="13" t="s">
        <v>81</v>
      </c>
      <c r="AW145" s="13" t="s">
        <v>29</v>
      </c>
      <c r="AX145" s="13" t="s">
        <v>79</v>
      </c>
      <c r="AY145" s="216" t="s">
        <v>149</v>
      </c>
    </row>
    <row r="146" spans="2:51" s="13" customFormat="1" ht="11.25">
      <c r="B146" s="205"/>
      <c r="C146" s="206"/>
      <c r="D146" s="207" t="s">
        <v>157</v>
      </c>
      <c r="E146" s="206"/>
      <c r="F146" s="209" t="s">
        <v>344</v>
      </c>
      <c r="G146" s="206"/>
      <c r="H146" s="210">
        <v>114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157</v>
      </c>
      <c r="AU146" s="216" t="s">
        <v>81</v>
      </c>
      <c r="AV146" s="13" t="s">
        <v>81</v>
      </c>
      <c r="AW146" s="13" t="s">
        <v>4</v>
      </c>
      <c r="AX146" s="13" t="s">
        <v>79</v>
      </c>
      <c r="AY146" s="216" t="s">
        <v>149</v>
      </c>
    </row>
    <row r="147" spans="2:63" s="12" customFormat="1" ht="22.9" customHeight="1">
      <c r="B147" s="175"/>
      <c r="C147" s="176"/>
      <c r="D147" s="177" t="s">
        <v>71</v>
      </c>
      <c r="E147" s="189" t="s">
        <v>81</v>
      </c>
      <c r="F147" s="189" t="s">
        <v>345</v>
      </c>
      <c r="G147" s="176"/>
      <c r="H147" s="176"/>
      <c r="I147" s="179"/>
      <c r="J147" s="190">
        <f>BK147</f>
        <v>0</v>
      </c>
      <c r="K147" s="176"/>
      <c r="L147" s="181"/>
      <c r="M147" s="182"/>
      <c r="N147" s="183"/>
      <c r="O147" s="183"/>
      <c r="P147" s="184">
        <f>SUM(P148:P151)</f>
        <v>0</v>
      </c>
      <c r="Q147" s="183"/>
      <c r="R147" s="184">
        <f>SUM(R148:R151)</f>
        <v>0</v>
      </c>
      <c r="S147" s="183"/>
      <c r="T147" s="185">
        <f>SUM(T148:T151)</f>
        <v>0</v>
      </c>
      <c r="AR147" s="186" t="s">
        <v>79</v>
      </c>
      <c r="AT147" s="187" t="s">
        <v>71</v>
      </c>
      <c r="AU147" s="187" t="s">
        <v>79</v>
      </c>
      <c r="AY147" s="186" t="s">
        <v>149</v>
      </c>
      <c r="BK147" s="188">
        <f>SUM(BK148:BK151)</f>
        <v>0</v>
      </c>
    </row>
    <row r="148" spans="1:65" s="2" customFormat="1" ht="16.5" customHeight="1">
      <c r="A148" s="33"/>
      <c r="B148" s="34"/>
      <c r="C148" s="191" t="s">
        <v>186</v>
      </c>
      <c r="D148" s="191" t="s">
        <v>151</v>
      </c>
      <c r="E148" s="192" t="s">
        <v>346</v>
      </c>
      <c r="F148" s="193" t="s">
        <v>347</v>
      </c>
      <c r="G148" s="194" t="s">
        <v>154</v>
      </c>
      <c r="H148" s="195">
        <v>2.457</v>
      </c>
      <c r="I148" s="196"/>
      <c r="J148" s="197">
        <f>ROUND(I148*H148,2)</f>
        <v>0</v>
      </c>
      <c r="K148" s="198"/>
      <c r="L148" s="38"/>
      <c r="M148" s="199" t="s">
        <v>1</v>
      </c>
      <c r="N148" s="200" t="s">
        <v>37</v>
      </c>
      <c r="O148" s="70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03" t="s">
        <v>155</v>
      </c>
      <c r="AT148" s="203" t="s">
        <v>151</v>
      </c>
      <c r="AU148" s="203" t="s">
        <v>81</v>
      </c>
      <c r="AY148" s="16" t="s">
        <v>149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6" t="s">
        <v>79</v>
      </c>
      <c r="BK148" s="204">
        <f>ROUND(I148*H148,2)</f>
        <v>0</v>
      </c>
      <c r="BL148" s="16" t="s">
        <v>155</v>
      </c>
      <c r="BM148" s="203" t="s">
        <v>348</v>
      </c>
    </row>
    <row r="149" spans="2:51" s="13" customFormat="1" ht="11.25">
      <c r="B149" s="205"/>
      <c r="C149" s="206"/>
      <c r="D149" s="207" t="s">
        <v>157</v>
      </c>
      <c r="E149" s="208" t="s">
        <v>1</v>
      </c>
      <c r="F149" s="209" t="s">
        <v>349</v>
      </c>
      <c r="G149" s="206"/>
      <c r="H149" s="210">
        <v>2.457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157</v>
      </c>
      <c r="AU149" s="216" t="s">
        <v>81</v>
      </c>
      <c r="AV149" s="13" t="s">
        <v>81</v>
      </c>
      <c r="AW149" s="13" t="s">
        <v>29</v>
      </c>
      <c r="AX149" s="13" t="s">
        <v>79</v>
      </c>
      <c r="AY149" s="216" t="s">
        <v>149</v>
      </c>
    </row>
    <row r="150" spans="1:65" s="2" customFormat="1" ht="24.2" customHeight="1">
      <c r="A150" s="33"/>
      <c r="B150" s="34"/>
      <c r="C150" s="191" t="s">
        <v>192</v>
      </c>
      <c r="D150" s="191" t="s">
        <v>151</v>
      </c>
      <c r="E150" s="192" t="s">
        <v>350</v>
      </c>
      <c r="F150" s="193" t="s">
        <v>351</v>
      </c>
      <c r="G150" s="194" t="s">
        <v>154</v>
      </c>
      <c r="H150" s="195">
        <v>2.1</v>
      </c>
      <c r="I150" s="196"/>
      <c r="J150" s="197">
        <f>ROUND(I150*H150,2)</f>
        <v>0</v>
      </c>
      <c r="K150" s="198"/>
      <c r="L150" s="38"/>
      <c r="M150" s="199" t="s">
        <v>1</v>
      </c>
      <c r="N150" s="200" t="s">
        <v>37</v>
      </c>
      <c r="O150" s="70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03" t="s">
        <v>155</v>
      </c>
      <c r="AT150" s="203" t="s">
        <v>151</v>
      </c>
      <c r="AU150" s="203" t="s">
        <v>81</v>
      </c>
      <c r="AY150" s="16" t="s">
        <v>149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6" t="s">
        <v>79</v>
      </c>
      <c r="BK150" s="204">
        <f>ROUND(I150*H150,2)</f>
        <v>0</v>
      </c>
      <c r="BL150" s="16" t="s">
        <v>155</v>
      </c>
      <c r="BM150" s="203" t="s">
        <v>352</v>
      </c>
    </row>
    <row r="151" spans="2:51" s="13" customFormat="1" ht="11.25">
      <c r="B151" s="205"/>
      <c r="C151" s="206"/>
      <c r="D151" s="207" t="s">
        <v>157</v>
      </c>
      <c r="E151" s="208" t="s">
        <v>1</v>
      </c>
      <c r="F151" s="209" t="s">
        <v>353</v>
      </c>
      <c r="G151" s="206"/>
      <c r="H151" s="210">
        <v>2.1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157</v>
      </c>
      <c r="AU151" s="216" t="s">
        <v>81</v>
      </c>
      <c r="AV151" s="13" t="s">
        <v>81</v>
      </c>
      <c r="AW151" s="13" t="s">
        <v>29</v>
      </c>
      <c r="AX151" s="13" t="s">
        <v>79</v>
      </c>
      <c r="AY151" s="216" t="s">
        <v>149</v>
      </c>
    </row>
    <row r="152" spans="2:63" s="12" customFormat="1" ht="22.9" customHeight="1">
      <c r="B152" s="175"/>
      <c r="C152" s="176"/>
      <c r="D152" s="177" t="s">
        <v>71</v>
      </c>
      <c r="E152" s="189" t="s">
        <v>162</v>
      </c>
      <c r="F152" s="189" t="s">
        <v>354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f>SUM(P153:P170)</f>
        <v>0</v>
      </c>
      <c r="Q152" s="183"/>
      <c r="R152" s="184">
        <f>SUM(R153:R170)</f>
        <v>57.80158592</v>
      </c>
      <c r="S152" s="183"/>
      <c r="T152" s="185">
        <f>SUM(T153:T170)</f>
        <v>0</v>
      </c>
      <c r="AR152" s="186" t="s">
        <v>79</v>
      </c>
      <c r="AT152" s="187" t="s">
        <v>71</v>
      </c>
      <c r="AU152" s="187" t="s">
        <v>79</v>
      </c>
      <c r="AY152" s="186" t="s">
        <v>149</v>
      </c>
      <c r="BK152" s="188">
        <f>SUM(BK153:BK170)</f>
        <v>0</v>
      </c>
    </row>
    <row r="153" spans="1:65" s="2" customFormat="1" ht="16.5" customHeight="1">
      <c r="A153" s="33"/>
      <c r="B153" s="34"/>
      <c r="C153" s="191" t="s">
        <v>199</v>
      </c>
      <c r="D153" s="191" t="s">
        <v>151</v>
      </c>
      <c r="E153" s="192" t="s">
        <v>355</v>
      </c>
      <c r="F153" s="193" t="s">
        <v>356</v>
      </c>
      <c r="G153" s="194" t="s">
        <v>154</v>
      </c>
      <c r="H153" s="195">
        <v>2.85</v>
      </c>
      <c r="I153" s="196"/>
      <c r="J153" s="197">
        <f>ROUND(I153*H153,2)</f>
        <v>0</v>
      </c>
      <c r="K153" s="198"/>
      <c r="L153" s="38"/>
      <c r="M153" s="199" t="s">
        <v>1</v>
      </c>
      <c r="N153" s="200" t="s">
        <v>37</v>
      </c>
      <c r="O153" s="70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3" t="s">
        <v>155</v>
      </c>
      <c r="AT153" s="203" t="s">
        <v>151</v>
      </c>
      <c r="AU153" s="203" t="s">
        <v>81</v>
      </c>
      <c r="AY153" s="16" t="s">
        <v>149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6" t="s">
        <v>79</v>
      </c>
      <c r="BK153" s="204">
        <f>ROUND(I153*H153,2)</f>
        <v>0</v>
      </c>
      <c r="BL153" s="16" t="s">
        <v>155</v>
      </c>
      <c r="BM153" s="203" t="s">
        <v>357</v>
      </c>
    </row>
    <row r="154" spans="2:51" s="13" customFormat="1" ht="11.25">
      <c r="B154" s="205"/>
      <c r="C154" s="206"/>
      <c r="D154" s="207" t="s">
        <v>157</v>
      </c>
      <c r="E154" s="208" t="s">
        <v>1</v>
      </c>
      <c r="F154" s="209" t="s">
        <v>358</v>
      </c>
      <c r="G154" s="206"/>
      <c r="H154" s="210">
        <v>2.85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157</v>
      </c>
      <c r="AU154" s="216" t="s">
        <v>81</v>
      </c>
      <c r="AV154" s="13" t="s">
        <v>81</v>
      </c>
      <c r="AW154" s="13" t="s">
        <v>29</v>
      </c>
      <c r="AX154" s="13" t="s">
        <v>79</v>
      </c>
      <c r="AY154" s="216" t="s">
        <v>149</v>
      </c>
    </row>
    <row r="155" spans="1:65" s="2" customFormat="1" ht="16.5" customHeight="1">
      <c r="A155" s="33"/>
      <c r="B155" s="34"/>
      <c r="C155" s="191" t="s">
        <v>204</v>
      </c>
      <c r="D155" s="191" t="s">
        <v>151</v>
      </c>
      <c r="E155" s="192" t="s">
        <v>359</v>
      </c>
      <c r="F155" s="193" t="s">
        <v>360</v>
      </c>
      <c r="G155" s="194" t="s">
        <v>195</v>
      </c>
      <c r="H155" s="195">
        <v>13</v>
      </c>
      <c r="I155" s="196"/>
      <c r="J155" s="197">
        <f>ROUND(I155*H155,2)</f>
        <v>0</v>
      </c>
      <c r="K155" s="198"/>
      <c r="L155" s="38"/>
      <c r="M155" s="199" t="s">
        <v>1</v>
      </c>
      <c r="N155" s="200" t="s">
        <v>37</v>
      </c>
      <c r="O155" s="70"/>
      <c r="P155" s="201">
        <f>O155*H155</f>
        <v>0</v>
      </c>
      <c r="Q155" s="201">
        <v>0.0417442</v>
      </c>
      <c r="R155" s="201">
        <f>Q155*H155</f>
        <v>0.5426746</v>
      </c>
      <c r="S155" s="201">
        <v>0</v>
      </c>
      <c r="T155" s="20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3" t="s">
        <v>155</v>
      </c>
      <c r="AT155" s="203" t="s">
        <v>151</v>
      </c>
      <c r="AU155" s="203" t="s">
        <v>81</v>
      </c>
      <c r="AY155" s="16" t="s">
        <v>149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6" t="s">
        <v>79</v>
      </c>
      <c r="BK155" s="204">
        <f>ROUND(I155*H155,2)</f>
        <v>0</v>
      </c>
      <c r="BL155" s="16" t="s">
        <v>155</v>
      </c>
      <c r="BM155" s="203" t="s">
        <v>361</v>
      </c>
    </row>
    <row r="156" spans="2:51" s="13" customFormat="1" ht="11.25">
      <c r="B156" s="205"/>
      <c r="C156" s="206"/>
      <c r="D156" s="207" t="s">
        <v>157</v>
      </c>
      <c r="E156" s="208" t="s">
        <v>1</v>
      </c>
      <c r="F156" s="209" t="s">
        <v>362</v>
      </c>
      <c r="G156" s="206"/>
      <c r="H156" s="210">
        <v>13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157</v>
      </c>
      <c r="AU156" s="216" t="s">
        <v>81</v>
      </c>
      <c r="AV156" s="13" t="s">
        <v>81</v>
      </c>
      <c r="AW156" s="13" t="s">
        <v>29</v>
      </c>
      <c r="AX156" s="13" t="s">
        <v>79</v>
      </c>
      <c r="AY156" s="216" t="s">
        <v>149</v>
      </c>
    </row>
    <row r="157" spans="1:65" s="2" customFormat="1" ht="16.5" customHeight="1">
      <c r="A157" s="33"/>
      <c r="B157" s="34"/>
      <c r="C157" s="191" t="s">
        <v>209</v>
      </c>
      <c r="D157" s="191" t="s">
        <v>151</v>
      </c>
      <c r="E157" s="192" t="s">
        <v>363</v>
      </c>
      <c r="F157" s="193" t="s">
        <v>364</v>
      </c>
      <c r="G157" s="194" t="s">
        <v>195</v>
      </c>
      <c r="H157" s="195">
        <v>13</v>
      </c>
      <c r="I157" s="196"/>
      <c r="J157" s="197">
        <f>ROUND(I157*H157,2)</f>
        <v>0</v>
      </c>
      <c r="K157" s="198"/>
      <c r="L157" s="38"/>
      <c r="M157" s="199" t="s">
        <v>1</v>
      </c>
      <c r="N157" s="200" t="s">
        <v>37</v>
      </c>
      <c r="O157" s="70"/>
      <c r="P157" s="201">
        <f>O157*H157</f>
        <v>0</v>
      </c>
      <c r="Q157" s="201">
        <v>1.5E-05</v>
      </c>
      <c r="R157" s="201">
        <f>Q157*H157</f>
        <v>0.000195</v>
      </c>
      <c r="S157" s="201">
        <v>0</v>
      </c>
      <c r="T157" s="20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3" t="s">
        <v>155</v>
      </c>
      <c r="AT157" s="203" t="s">
        <v>151</v>
      </c>
      <c r="AU157" s="203" t="s">
        <v>81</v>
      </c>
      <c r="AY157" s="16" t="s">
        <v>149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6" t="s">
        <v>79</v>
      </c>
      <c r="BK157" s="204">
        <f>ROUND(I157*H157,2)</f>
        <v>0</v>
      </c>
      <c r="BL157" s="16" t="s">
        <v>155</v>
      </c>
      <c r="BM157" s="203" t="s">
        <v>365</v>
      </c>
    </row>
    <row r="158" spans="2:51" s="13" customFormat="1" ht="11.25">
      <c r="B158" s="205"/>
      <c r="C158" s="206"/>
      <c r="D158" s="207" t="s">
        <v>157</v>
      </c>
      <c r="E158" s="208" t="s">
        <v>1</v>
      </c>
      <c r="F158" s="209" t="s">
        <v>362</v>
      </c>
      <c r="G158" s="206"/>
      <c r="H158" s="210">
        <v>13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157</v>
      </c>
      <c r="AU158" s="216" t="s">
        <v>81</v>
      </c>
      <c r="AV158" s="13" t="s">
        <v>81</v>
      </c>
      <c r="AW158" s="13" t="s">
        <v>29</v>
      </c>
      <c r="AX158" s="13" t="s">
        <v>79</v>
      </c>
      <c r="AY158" s="216" t="s">
        <v>149</v>
      </c>
    </row>
    <row r="159" spans="1:65" s="2" customFormat="1" ht="16.5" customHeight="1">
      <c r="A159" s="33"/>
      <c r="B159" s="34"/>
      <c r="C159" s="191" t="s">
        <v>216</v>
      </c>
      <c r="D159" s="191" t="s">
        <v>151</v>
      </c>
      <c r="E159" s="192" t="s">
        <v>366</v>
      </c>
      <c r="F159" s="193" t="s">
        <v>367</v>
      </c>
      <c r="G159" s="194" t="s">
        <v>178</v>
      </c>
      <c r="H159" s="195">
        <v>0.6</v>
      </c>
      <c r="I159" s="196"/>
      <c r="J159" s="197">
        <f>ROUND(I159*H159,2)</f>
        <v>0</v>
      </c>
      <c r="K159" s="198"/>
      <c r="L159" s="38"/>
      <c r="M159" s="199" t="s">
        <v>1</v>
      </c>
      <c r="N159" s="200" t="s">
        <v>37</v>
      </c>
      <c r="O159" s="70"/>
      <c r="P159" s="201">
        <f>O159*H159</f>
        <v>0</v>
      </c>
      <c r="Q159" s="201">
        <v>1.0487652</v>
      </c>
      <c r="R159" s="201">
        <f>Q159*H159</f>
        <v>0.6292591200000001</v>
      </c>
      <c r="S159" s="201">
        <v>0</v>
      </c>
      <c r="T159" s="20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3" t="s">
        <v>155</v>
      </c>
      <c r="AT159" s="203" t="s">
        <v>151</v>
      </c>
      <c r="AU159" s="203" t="s">
        <v>81</v>
      </c>
      <c r="AY159" s="16" t="s">
        <v>149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6" t="s">
        <v>79</v>
      </c>
      <c r="BK159" s="204">
        <f>ROUND(I159*H159,2)</f>
        <v>0</v>
      </c>
      <c r="BL159" s="16" t="s">
        <v>155</v>
      </c>
      <c r="BM159" s="203" t="s">
        <v>368</v>
      </c>
    </row>
    <row r="160" spans="2:51" s="13" customFormat="1" ht="11.25">
      <c r="B160" s="205"/>
      <c r="C160" s="206"/>
      <c r="D160" s="207" t="s">
        <v>157</v>
      </c>
      <c r="E160" s="208" t="s">
        <v>1</v>
      </c>
      <c r="F160" s="209" t="s">
        <v>369</v>
      </c>
      <c r="G160" s="206"/>
      <c r="H160" s="210">
        <v>0.6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157</v>
      </c>
      <c r="AU160" s="216" t="s">
        <v>81</v>
      </c>
      <c r="AV160" s="13" t="s">
        <v>81</v>
      </c>
      <c r="AW160" s="13" t="s">
        <v>29</v>
      </c>
      <c r="AX160" s="13" t="s">
        <v>79</v>
      </c>
      <c r="AY160" s="216" t="s">
        <v>149</v>
      </c>
    </row>
    <row r="161" spans="1:65" s="2" customFormat="1" ht="16.5" customHeight="1">
      <c r="A161" s="33"/>
      <c r="B161" s="34"/>
      <c r="C161" s="191" t="s">
        <v>221</v>
      </c>
      <c r="D161" s="191" t="s">
        <v>151</v>
      </c>
      <c r="E161" s="192" t="s">
        <v>370</v>
      </c>
      <c r="F161" s="193" t="s">
        <v>371</v>
      </c>
      <c r="G161" s="194" t="s">
        <v>154</v>
      </c>
      <c r="H161" s="195">
        <v>11</v>
      </c>
      <c r="I161" s="196"/>
      <c r="J161" s="197">
        <f>ROUND(I161*H161,2)</f>
        <v>0</v>
      </c>
      <c r="K161" s="198"/>
      <c r="L161" s="38"/>
      <c r="M161" s="199" t="s">
        <v>1</v>
      </c>
      <c r="N161" s="200" t="s">
        <v>37</v>
      </c>
      <c r="O161" s="70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3" t="s">
        <v>155</v>
      </c>
      <c r="AT161" s="203" t="s">
        <v>151</v>
      </c>
      <c r="AU161" s="203" t="s">
        <v>81</v>
      </c>
      <c r="AY161" s="16" t="s">
        <v>149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6" t="s">
        <v>79</v>
      </c>
      <c r="BK161" s="204">
        <f>ROUND(I161*H161,2)</f>
        <v>0</v>
      </c>
      <c r="BL161" s="16" t="s">
        <v>155</v>
      </c>
      <c r="BM161" s="203" t="s">
        <v>372</v>
      </c>
    </row>
    <row r="162" spans="2:51" s="13" customFormat="1" ht="11.25">
      <c r="B162" s="205"/>
      <c r="C162" s="206"/>
      <c r="D162" s="207" t="s">
        <v>157</v>
      </c>
      <c r="E162" s="208" t="s">
        <v>1</v>
      </c>
      <c r="F162" s="209" t="s">
        <v>373</v>
      </c>
      <c r="G162" s="206"/>
      <c r="H162" s="210">
        <v>11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157</v>
      </c>
      <c r="AU162" s="216" t="s">
        <v>81</v>
      </c>
      <c r="AV162" s="13" t="s">
        <v>81</v>
      </c>
      <c r="AW162" s="13" t="s">
        <v>29</v>
      </c>
      <c r="AX162" s="13" t="s">
        <v>79</v>
      </c>
      <c r="AY162" s="216" t="s">
        <v>149</v>
      </c>
    </row>
    <row r="163" spans="1:65" s="2" customFormat="1" ht="33" customHeight="1">
      <c r="A163" s="33"/>
      <c r="B163" s="34"/>
      <c r="C163" s="191" t="s">
        <v>8</v>
      </c>
      <c r="D163" s="191" t="s">
        <v>151</v>
      </c>
      <c r="E163" s="192" t="s">
        <v>374</v>
      </c>
      <c r="F163" s="193" t="s">
        <v>375</v>
      </c>
      <c r="G163" s="194" t="s">
        <v>195</v>
      </c>
      <c r="H163" s="195">
        <v>50</v>
      </c>
      <c r="I163" s="196"/>
      <c r="J163" s="197">
        <f>ROUND(I163*H163,2)</f>
        <v>0</v>
      </c>
      <c r="K163" s="198"/>
      <c r="L163" s="38"/>
      <c r="M163" s="199" t="s">
        <v>1</v>
      </c>
      <c r="N163" s="200" t="s">
        <v>37</v>
      </c>
      <c r="O163" s="70"/>
      <c r="P163" s="201">
        <f>O163*H163</f>
        <v>0</v>
      </c>
      <c r="Q163" s="201">
        <v>0.0013214</v>
      </c>
      <c r="R163" s="201">
        <f>Q163*H163</f>
        <v>0.06606999999999999</v>
      </c>
      <c r="S163" s="201">
        <v>0</v>
      </c>
      <c r="T163" s="20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3" t="s">
        <v>155</v>
      </c>
      <c r="AT163" s="203" t="s">
        <v>151</v>
      </c>
      <c r="AU163" s="203" t="s">
        <v>81</v>
      </c>
      <c r="AY163" s="16" t="s">
        <v>149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6" t="s">
        <v>79</v>
      </c>
      <c r="BK163" s="204">
        <f>ROUND(I163*H163,2)</f>
        <v>0</v>
      </c>
      <c r="BL163" s="16" t="s">
        <v>155</v>
      </c>
      <c r="BM163" s="203" t="s">
        <v>376</v>
      </c>
    </row>
    <row r="164" spans="2:51" s="13" customFormat="1" ht="11.25">
      <c r="B164" s="205"/>
      <c r="C164" s="206"/>
      <c r="D164" s="207" t="s">
        <v>157</v>
      </c>
      <c r="E164" s="208" t="s">
        <v>1</v>
      </c>
      <c r="F164" s="209" t="s">
        <v>377</v>
      </c>
      <c r="G164" s="206"/>
      <c r="H164" s="210">
        <v>50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157</v>
      </c>
      <c r="AU164" s="216" t="s">
        <v>81</v>
      </c>
      <c r="AV164" s="13" t="s">
        <v>81</v>
      </c>
      <c r="AW164" s="13" t="s">
        <v>29</v>
      </c>
      <c r="AX164" s="13" t="s">
        <v>79</v>
      </c>
      <c r="AY164" s="216" t="s">
        <v>149</v>
      </c>
    </row>
    <row r="165" spans="1:65" s="2" customFormat="1" ht="33" customHeight="1">
      <c r="A165" s="33"/>
      <c r="B165" s="34"/>
      <c r="C165" s="191" t="s">
        <v>228</v>
      </c>
      <c r="D165" s="191" t="s">
        <v>151</v>
      </c>
      <c r="E165" s="192" t="s">
        <v>378</v>
      </c>
      <c r="F165" s="193" t="s">
        <v>379</v>
      </c>
      <c r="G165" s="194" t="s">
        <v>195</v>
      </c>
      <c r="H165" s="195">
        <v>50</v>
      </c>
      <c r="I165" s="196"/>
      <c r="J165" s="197">
        <f>ROUND(I165*H165,2)</f>
        <v>0</v>
      </c>
      <c r="K165" s="198"/>
      <c r="L165" s="38"/>
      <c r="M165" s="199" t="s">
        <v>1</v>
      </c>
      <c r="N165" s="200" t="s">
        <v>37</v>
      </c>
      <c r="O165" s="70"/>
      <c r="P165" s="201">
        <f>O165*H165</f>
        <v>0</v>
      </c>
      <c r="Q165" s="201">
        <v>3.6E-05</v>
      </c>
      <c r="R165" s="201">
        <f>Q165*H165</f>
        <v>0.0018</v>
      </c>
      <c r="S165" s="201">
        <v>0</v>
      </c>
      <c r="T165" s="20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3" t="s">
        <v>155</v>
      </c>
      <c r="AT165" s="203" t="s">
        <v>151</v>
      </c>
      <c r="AU165" s="203" t="s">
        <v>81</v>
      </c>
      <c r="AY165" s="16" t="s">
        <v>149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6" t="s">
        <v>79</v>
      </c>
      <c r="BK165" s="204">
        <f>ROUND(I165*H165,2)</f>
        <v>0</v>
      </c>
      <c r="BL165" s="16" t="s">
        <v>155</v>
      </c>
      <c r="BM165" s="203" t="s">
        <v>380</v>
      </c>
    </row>
    <row r="166" spans="2:51" s="13" customFormat="1" ht="11.25">
      <c r="B166" s="205"/>
      <c r="C166" s="206"/>
      <c r="D166" s="207" t="s">
        <v>157</v>
      </c>
      <c r="E166" s="208" t="s">
        <v>1</v>
      </c>
      <c r="F166" s="209" t="s">
        <v>377</v>
      </c>
      <c r="G166" s="206"/>
      <c r="H166" s="210">
        <v>50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157</v>
      </c>
      <c r="AU166" s="216" t="s">
        <v>81</v>
      </c>
      <c r="AV166" s="13" t="s">
        <v>81</v>
      </c>
      <c r="AW166" s="13" t="s">
        <v>29</v>
      </c>
      <c r="AX166" s="13" t="s">
        <v>79</v>
      </c>
      <c r="AY166" s="216" t="s">
        <v>149</v>
      </c>
    </row>
    <row r="167" spans="1:65" s="2" customFormat="1" ht="21.75" customHeight="1">
      <c r="A167" s="33"/>
      <c r="B167" s="34"/>
      <c r="C167" s="191" t="s">
        <v>233</v>
      </c>
      <c r="D167" s="191" t="s">
        <v>151</v>
      </c>
      <c r="E167" s="192" t="s">
        <v>381</v>
      </c>
      <c r="F167" s="193" t="s">
        <v>382</v>
      </c>
      <c r="G167" s="194" t="s">
        <v>178</v>
      </c>
      <c r="H167" s="195">
        <v>2.6</v>
      </c>
      <c r="I167" s="196"/>
      <c r="J167" s="197">
        <f>ROUND(I167*H167,2)</f>
        <v>0</v>
      </c>
      <c r="K167" s="198"/>
      <c r="L167" s="38"/>
      <c r="M167" s="199" t="s">
        <v>1</v>
      </c>
      <c r="N167" s="200" t="s">
        <v>37</v>
      </c>
      <c r="O167" s="70"/>
      <c r="P167" s="201">
        <f>O167*H167</f>
        <v>0</v>
      </c>
      <c r="Q167" s="201">
        <v>1.076372</v>
      </c>
      <c r="R167" s="201">
        <f>Q167*H167</f>
        <v>2.7985672000000004</v>
      </c>
      <c r="S167" s="201">
        <v>0</v>
      </c>
      <c r="T167" s="20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3" t="s">
        <v>155</v>
      </c>
      <c r="AT167" s="203" t="s">
        <v>151</v>
      </c>
      <c r="AU167" s="203" t="s">
        <v>81</v>
      </c>
      <c r="AY167" s="16" t="s">
        <v>149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6" t="s">
        <v>79</v>
      </c>
      <c r="BK167" s="204">
        <f>ROUND(I167*H167,2)</f>
        <v>0</v>
      </c>
      <c r="BL167" s="16" t="s">
        <v>155</v>
      </c>
      <c r="BM167" s="203" t="s">
        <v>383</v>
      </c>
    </row>
    <row r="168" spans="2:51" s="13" customFormat="1" ht="11.25">
      <c r="B168" s="205"/>
      <c r="C168" s="206"/>
      <c r="D168" s="207" t="s">
        <v>157</v>
      </c>
      <c r="E168" s="208" t="s">
        <v>1</v>
      </c>
      <c r="F168" s="209" t="s">
        <v>384</v>
      </c>
      <c r="G168" s="206"/>
      <c r="H168" s="210">
        <v>2.6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157</v>
      </c>
      <c r="AU168" s="216" t="s">
        <v>81</v>
      </c>
      <c r="AV168" s="13" t="s">
        <v>81</v>
      </c>
      <c r="AW168" s="13" t="s">
        <v>29</v>
      </c>
      <c r="AX168" s="13" t="s">
        <v>79</v>
      </c>
      <c r="AY168" s="216" t="s">
        <v>149</v>
      </c>
    </row>
    <row r="169" spans="1:65" s="2" customFormat="1" ht="24.2" customHeight="1">
      <c r="A169" s="33"/>
      <c r="B169" s="34"/>
      <c r="C169" s="191" t="s">
        <v>237</v>
      </c>
      <c r="D169" s="191" t="s">
        <v>151</v>
      </c>
      <c r="E169" s="192" t="s">
        <v>385</v>
      </c>
      <c r="F169" s="193" t="s">
        <v>386</v>
      </c>
      <c r="G169" s="194" t="s">
        <v>253</v>
      </c>
      <c r="H169" s="195">
        <v>4</v>
      </c>
      <c r="I169" s="196"/>
      <c r="J169" s="197">
        <f>ROUND(I169*H169,2)</f>
        <v>0</v>
      </c>
      <c r="K169" s="198"/>
      <c r="L169" s="38"/>
      <c r="M169" s="199" t="s">
        <v>1</v>
      </c>
      <c r="N169" s="200" t="s">
        <v>37</v>
      </c>
      <c r="O169" s="70"/>
      <c r="P169" s="201">
        <f>O169*H169</f>
        <v>0</v>
      </c>
      <c r="Q169" s="201">
        <v>0.340755</v>
      </c>
      <c r="R169" s="201">
        <f>Q169*H169</f>
        <v>1.36302</v>
      </c>
      <c r="S169" s="201">
        <v>0</v>
      </c>
      <c r="T169" s="20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3" t="s">
        <v>155</v>
      </c>
      <c r="AT169" s="203" t="s">
        <v>151</v>
      </c>
      <c r="AU169" s="203" t="s">
        <v>81</v>
      </c>
      <c r="AY169" s="16" t="s">
        <v>149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6" t="s">
        <v>79</v>
      </c>
      <c r="BK169" s="204">
        <f>ROUND(I169*H169,2)</f>
        <v>0</v>
      </c>
      <c r="BL169" s="16" t="s">
        <v>155</v>
      </c>
      <c r="BM169" s="203" t="s">
        <v>387</v>
      </c>
    </row>
    <row r="170" spans="1:65" s="2" customFormat="1" ht="16.5" customHeight="1">
      <c r="A170" s="33"/>
      <c r="B170" s="34"/>
      <c r="C170" s="217" t="s">
        <v>240</v>
      </c>
      <c r="D170" s="217" t="s">
        <v>187</v>
      </c>
      <c r="E170" s="218" t="s">
        <v>388</v>
      </c>
      <c r="F170" s="219" t="s">
        <v>389</v>
      </c>
      <c r="G170" s="220" t="s">
        <v>253</v>
      </c>
      <c r="H170" s="221">
        <v>4</v>
      </c>
      <c r="I170" s="222"/>
      <c r="J170" s="223">
        <f>ROUND(I170*H170,2)</f>
        <v>0</v>
      </c>
      <c r="K170" s="224"/>
      <c r="L170" s="225"/>
      <c r="M170" s="226" t="s">
        <v>1</v>
      </c>
      <c r="N170" s="227" t="s">
        <v>37</v>
      </c>
      <c r="O170" s="70"/>
      <c r="P170" s="201">
        <f>O170*H170</f>
        <v>0</v>
      </c>
      <c r="Q170" s="201">
        <v>13.1</v>
      </c>
      <c r="R170" s="201">
        <f>Q170*H170</f>
        <v>52.4</v>
      </c>
      <c r="S170" s="201">
        <v>0</v>
      </c>
      <c r="T170" s="20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3" t="s">
        <v>186</v>
      </c>
      <c r="AT170" s="203" t="s">
        <v>187</v>
      </c>
      <c r="AU170" s="203" t="s">
        <v>81</v>
      </c>
      <c r="AY170" s="16" t="s">
        <v>149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6" t="s">
        <v>79</v>
      </c>
      <c r="BK170" s="204">
        <f>ROUND(I170*H170,2)</f>
        <v>0</v>
      </c>
      <c r="BL170" s="16" t="s">
        <v>155</v>
      </c>
      <c r="BM170" s="203" t="s">
        <v>390</v>
      </c>
    </row>
    <row r="171" spans="2:63" s="12" customFormat="1" ht="22.9" customHeight="1">
      <c r="B171" s="175"/>
      <c r="C171" s="176"/>
      <c r="D171" s="177" t="s">
        <v>71</v>
      </c>
      <c r="E171" s="189" t="s">
        <v>155</v>
      </c>
      <c r="F171" s="189" t="s">
        <v>391</v>
      </c>
      <c r="G171" s="176"/>
      <c r="H171" s="176"/>
      <c r="I171" s="179"/>
      <c r="J171" s="190">
        <f>BK171</f>
        <v>0</v>
      </c>
      <c r="K171" s="176"/>
      <c r="L171" s="181"/>
      <c r="M171" s="182"/>
      <c r="N171" s="183"/>
      <c r="O171" s="183"/>
      <c r="P171" s="184">
        <f>SUM(P172:P173)</f>
        <v>0</v>
      </c>
      <c r="Q171" s="183"/>
      <c r="R171" s="184">
        <f>SUM(R172:R173)</f>
        <v>0</v>
      </c>
      <c r="S171" s="183"/>
      <c r="T171" s="185">
        <f>SUM(T172:T173)</f>
        <v>0</v>
      </c>
      <c r="AR171" s="186" t="s">
        <v>79</v>
      </c>
      <c r="AT171" s="187" t="s">
        <v>71</v>
      </c>
      <c r="AU171" s="187" t="s">
        <v>79</v>
      </c>
      <c r="AY171" s="186" t="s">
        <v>149</v>
      </c>
      <c r="BK171" s="188">
        <f>SUM(BK172:BK173)</f>
        <v>0</v>
      </c>
    </row>
    <row r="172" spans="1:65" s="2" customFormat="1" ht="24.2" customHeight="1">
      <c r="A172" s="33"/>
      <c r="B172" s="34"/>
      <c r="C172" s="191" t="s">
        <v>246</v>
      </c>
      <c r="D172" s="191" t="s">
        <v>151</v>
      </c>
      <c r="E172" s="192" t="s">
        <v>392</v>
      </c>
      <c r="F172" s="193" t="s">
        <v>393</v>
      </c>
      <c r="G172" s="194" t="s">
        <v>154</v>
      </c>
      <c r="H172" s="195">
        <v>2.4</v>
      </c>
      <c r="I172" s="196"/>
      <c r="J172" s="197">
        <f>ROUND(I172*H172,2)</f>
        <v>0</v>
      </c>
      <c r="K172" s="198"/>
      <c r="L172" s="38"/>
      <c r="M172" s="199" t="s">
        <v>1</v>
      </c>
      <c r="N172" s="200" t="s">
        <v>37</v>
      </c>
      <c r="O172" s="70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3" t="s">
        <v>155</v>
      </c>
      <c r="AT172" s="203" t="s">
        <v>151</v>
      </c>
      <c r="AU172" s="203" t="s">
        <v>81</v>
      </c>
      <c r="AY172" s="16" t="s">
        <v>149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6" t="s">
        <v>79</v>
      </c>
      <c r="BK172" s="204">
        <f>ROUND(I172*H172,2)</f>
        <v>0</v>
      </c>
      <c r="BL172" s="16" t="s">
        <v>155</v>
      </c>
      <c r="BM172" s="203" t="s">
        <v>394</v>
      </c>
    </row>
    <row r="173" spans="2:51" s="13" customFormat="1" ht="11.25">
      <c r="B173" s="205"/>
      <c r="C173" s="206"/>
      <c r="D173" s="207" t="s">
        <v>157</v>
      </c>
      <c r="E173" s="208" t="s">
        <v>1</v>
      </c>
      <c r="F173" s="209" t="s">
        <v>395</v>
      </c>
      <c r="G173" s="206"/>
      <c r="H173" s="210">
        <v>2.4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157</v>
      </c>
      <c r="AU173" s="216" t="s">
        <v>81</v>
      </c>
      <c r="AV173" s="13" t="s">
        <v>81</v>
      </c>
      <c r="AW173" s="13" t="s">
        <v>29</v>
      </c>
      <c r="AX173" s="13" t="s">
        <v>79</v>
      </c>
      <c r="AY173" s="216" t="s">
        <v>149</v>
      </c>
    </row>
    <row r="174" spans="2:63" s="12" customFormat="1" ht="22.9" customHeight="1">
      <c r="B174" s="175"/>
      <c r="C174" s="176"/>
      <c r="D174" s="177" t="s">
        <v>71</v>
      </c>
      <c r="E174" s="189" t="s">
        <v>171</v>
      </c>
      <c r="F174" s="189" t="s">
        <v>198</v>
      </c>
      <c r="G174" s="176"/>
      <c r="H174" s="176"/>
      <c r="I174" s="179"/>
      <c r="J174" s="190">
        <f>BK174</f>
        <v>0</v>
      </c>
      <c r="K174" s="176"/>
      <c r="L174" s="181"/>
      <c r="M174" s="182"/>
      <c r="N174" s="183"/>
      <c r="O174" s="183"/>
      <c r="P174" s="184">
        <f>SUM(P175:P180)</f>
        <v>0</v>
      </c>
      <c r="Q174" s="183"/>
      <c r="R174" s="184">
        <f>SUM(R175:R180)</f>
        <v>16.342212</v>
      </c>
      <c r="S174" s="183"/>
      <c r="T174" s="185">
        <f>SUM(T175:T180)</f>
        <v>0</v>
      </c>
      <c r="AR174" s="186" t="s">
        <v>79</v>
      </c>
      <c r="AT174" s="187" t="s">
        <v>71</v>
      </c>
      <c r="AU174" s="187" t="s">
        <v>79</v>
      </c>
      <c r="AY174" s="186" t="s">
        <v>149</v>
      </c>
      <c r="BK174" s="188">
        <f>SUM(BK175:BK180)</f>
        <v>0</v>
      </c>
    </row>
    <row r="175" spans="1:65" s="2" customFormat="1" ht="16.5" customHeight="1">
      <c r="A175" s="33"/>
      <c r="B175" s="34"/>
      <c r="C175" s="191" t="s">
        <v>7</v>
      </c>
      <c r="D175" s="191" t="s">
        <v>151</v>
      </c>
      <c r="E175" s="192" t="s">
        <v>396</v>
      </c>
      <c r="F175" s="193" t="s">
        <v>397</v>
      </c>
      <c r="G175" s="194" t="s">
        <v>154</v>
      </c>
      <c r="H175" s="195">
        <v>3.78</v>
      </c>
      <c r="I175" s="196"/>
      <c r="J175" s="197">
        <f>ROUND(I175*H175,2)</f>
        <v>0</v>
      </c>
      <c r="K175" s="198"/>
      <c r="L175" s="38"/>
      <c r="M175" s="199" t="s">
        <v>1</v>
      </c>
      <c r="N175" s="200" t="s">
        <v>37</v>
      </c>
      <c r="O175" s="70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03" t="s">
        <v>155</v>
      </c>
      <c r="AT175" s="203" t="s">
        <v>151</v>
      </c>
      <c r="AU175" s="203" t="s">
        <v>81</v>
      </c>
      <c r="AY175" s="16" t="s">
        <v>149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6" t="s">
        <v>79</v>
      </c>
      <c r="BK175" s="204">
        <f>ROUND(I175*H175,2)</f>
        <v>0</v>
      </c>
      <c r="BL175" s="16" t="s">
        <v>155</v>
      </c>
      <c r="BM175" s="203" t="s">
        <v>398</v>
      </c>
    </row>
    <row r="176" spans="2:51" s="13" customFormat="1" ht="11.25">
      <c r="B176" s="205"/>
      <c r="C176" s="206"/>
      <c r="D176" s="207" t="s">
        <v>157</v>
      </c>
      <c r="E176" s="208" t="s">
        <v>1</v>
      </c>
      <c r="F176" s="209" t="s">
        <v>399</v>
      </c>
      <c r="G176" s="206"/>
      <c r="H176" s="210">
        <v>3.78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157</v>
      </c>
      <c r="AU176" s="216" t="s">
        <v>81</v>
      </c>
      <c r="AV176" s="13" t="s">
        <v>81</v>
      </c>
      <c r="AW176" s="13" t="s">
        <v>29</v>
      </c>
      <c r="AX176" s="13" t="s">
        <v>79</v>
      </c>
      <c r="AY176" s="216" t="s">
        <v>149</v>
      </c>
    </row>
    <row r="177" spans="1:65" s="2" customFormat="1" ht="24.2" customHeight="1">
      <c r="A177" s="33"/>
      <c r="B177" s="34"/>
      <c r="C177" s="191" t="s">
        <v>255</v>
      </c>
      <c r="D177" s="191" t="s">
        <v>151</v>
      </c>
      <c r="E177" s="192" t="s">
        <v>400</v>
      </c>
      <c r="F177" s="193" t="s">
        <v>401</v>
      </c>
      <c r="G177" s="194" t="s">
        <v>195</v>
      </c>
      <c r="H177" s="195">
        <v>20</v>
      </c>
      <c r="I177" s="196"/>
      <c r="J177" s="197">
        <f>ROUND(I177*H177,2)</f>
        <v>0</v>
      </c>
      <c r="K177" s="198"/>
      <c r="L177" s="38"/>
      <c r="M177" s="199" t="s">
        <v>1</v>
      </c>
      <c r="N177" s="200" t="s">
        <v>37</v>
      </c>
      <c r="O177" s="70"/>
      <c r="P177" s="201">
        <f>O177*H177</f>
        <v>0</v>
      </c>
      <c r="Q177" s="201">
        <v>0.61404</v>
      </c>
      <c r="R177" s="201">
        <f>Q177*H177</f>
        <v>12.280800000000001</v>
      </c>
      <c r="S177" s="201">
        <v>0</v>
      </c>
      <c r="T177" s="20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03" t="s">
        <v>155</v>
      </c>
      <c r="AT177" s="203" t="s">
        <v>151</v>
      </c>
      <c r="AU177" s="203" t="s">
        <v>81</v>
      </c>
      <c r="AY177" s="16" t="s">
        <v>149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6" t="s">
        <v>79</v>
      </c>
      <c r="BK177" s="204">
        <f>ROUND(I177*H177,2)</f>
        <v>0</v>
      </c>
      <c r="BL177" s="16" t="s">
        <v>155</v>
      </c>
      <c r="BM177" s="203" t="s">
        <v>402</v>
      </c>
    </row>
    <row r="178" spans="2:51" s="13" customFormat="1" ht="11.25">
      <c r="B178" s="205"/>
      <c r="C178" s="206"/>
      <c r="D178" s="207" t="s">
        <v>157</v>
      </c>
      <c r="E178" s="208" t="s">
        <v>1</v>
      </c>
      <c r="F178" s="209" t="s">
        <v>403</v>
      </c>
      <c r="G178" s="206"/>
      <c r="H178" s="210">
        <v>20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157</v>
      </c>
      <c r="AU178" s="216" t="s">
        <v>81</v>
      </c>
      <c r="AV178" s="13" t="s">
        <v>81</v>
      </c>
      <c r="AW178" s="13" t="s">
        <v>29</v>
      </c>
      <c r="AX178" s="13" t="s">
        <v>79</v>
      </c>
      <c r="AY178" s="216" t="s">
        <v>149</v>
      </c>
    </row>
    <row r="179" spans="1:65" s="2" customFormat="1" ht="24.2" customHeight="1">
      <c r="A179" s="33"/>
      <c r="B179" s="34"/>
      <c r="C179" s="191" t="s">
        <v>259</v>
      </c>
      <c r="D179" s="191" t="s">
        <v>151</v>
      </c>
      <c r="E179" s="192" t="s">
        <v>404</v>
      </c>
      <c r="F179" s="193" t="s">
        <v>405</v>
      </c>
      <c r="G179" s="194" t="s">
        <v>154</v>
      </c>
      <c r="H179" s="195">
        <v>1.8</v>
      </c>
      <c r="I179" s="196"/>
      <c r="J179" s="197">
        <f>ROUND(I179*H179,2)</f>
        <v>0</v>
      </c>
      <c r="K179" s="198"/>
      <c r="L179" s="38"/>
      <c r="M179" s="199" t="s">
        <v>1</v>
      </c>
      <c r="N179" s="200" t="s">
        <v>37</v>
      </c>
      <c r="O179" s="70"/>
      <c r="P179" s="201">
        <f>O179*H179</f>
        <v>0</v>
      </c>
      <c r="Q179" s="201">
        <v>2.25634</v>
      </c>
      <c r="R179" s="201">
        <f>Q179*H179</f>
        <v>4.061412</v>
      </c>
      <c r="S179" s="201">
        <v>0</v>
      </c>
      <c r="T179" s="20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03" t="s">
        <v>155</v>
      </c>
      <c r="AT179" s="203" t="s">
        <v>151</v>
      </c>
      <c r="AU179" s="203" t="s">
        <v>81</v>
      </c>
      <c r="AY179" s="16" t="s">
        <v>149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6" t="s">
        <v>79</v>
      </c>
      <c r="BK179" s="204">
        <f>ROUND(I179*H179,2)</f>
        <v>0</v>
      </c>
      <c r="BL179" s="16" t="s">
        <v>155</v>
      </c>
      <c r="BM179" s="203" t="s">
        <v>406</v>
      </c>
    </row>
    <row r="180" spans="2:51" s="13" customFormat="1" ht="11.25">
      <c r="B180" s="205"/>
      <c r="C180" s="206"/>
      <c r="D180" s="207" t="s">
        <v>157</v>
      </c>
      <c r="E180" s="208" t="s">
        <v>1</v>
      </c>
      <c r="F180" s="209" t="s">
        <v>407</v>
      </c>
      <c r="G180" s="206"/>
      <c r="H180" s="210">
        <v>1.8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157</v>
      </c>
      <c r="AU180" s="216" t="s">
        <v>81</v>
      </c>
      <c r="AV180" s="13" t="s">
        <v>81</v>
      </c>
      <c r="AW180" s="13" t="s">
        <v>29</v>
      </c>
      <c r="AX180" s="13" t="s">
        <v>79</v>
      </c>
      <c r="AY180" s="216" t="s">
        <v>149</v>
      </c>
    </row>
    <row r="181" spans="2:63" s="12" customFormat="1" ht="22.9" customHeight="1">
      <c r="B181" s="175"/>
      <c r="C181" s="176"/>
      <c r="D181" s="177" t="s">
        <v>71</v>
      </c>
      <c r="E181" s="189" t="s">
        <v>192</v>
      </c>
      <c r="F181" s="189" t="s">
        <v>245</v>
      </c>
      <c r="G181" s="176"/>
      <c r="H181" s="176"/>
      <c r="I181" s="179"/>
      <c r="J181" s="190">
        <f>BK181</f>
        <v>0</v>
      </c>
      <c r="K181" s="176"/>
      <c r="L181" s="181"/>
      <c r="M181" s="182"/>
      <c r="N181" s="183"/>
      <c r="O181" s="183"/>
      <c r="P181" s="184">
        <f>SUM(P182:P191)</f>
        <v>0</v>
      </c>
      <c r="Q181" s="183"/>
      <c r="R181" s="184">
        <f>SUM(R182:R191)</f>
        <v>3.6375618000000003</v>
      </c>
      <c r="S181" s="183"/>
      <c r="T181" s="185">
        <f>SUM(T182:T191)</f>
        <v>62.42500000000001</v>
      </c>
      <c r="AR181" s="186" t="s">
        <v>79</v>
      </c>
      <c r="AT181" s="187" t="s">
        <v>71</v>
      </c>
      <c r="AU181" s="187" t="s">
        <v>79</v>
      </c>
      <c r="AY181" s="186" t="s">
        <v>149</v>
      </c>
      <c r="BK181" s="188">
        <f>SUM(BK182:BK191)</f>
        <v>0</v>
      </c>
    </row>
    <row r="182" spans="1:65" s="2" customFormat="1" ht="24.2" customHeight="1">
      <c r="A182" s="33"/>
      <c r="B182" s="34"/>
      <c r="C182" s="191" t="s">
        <v>263</v>
      </c>
      <c r="D182" s="191" t="s">
        <v>151</v>
      </c>
      <c r="E182" s="192" t="s">
        <v>408</v>
      </c>
      <c r="F182" s="193" t="s">
        <v>409</v>
      </c>
      <c r="G182" s="194" t="s">
        <v>249</v>
      </c>
      <c r="H182" s="195">
        <v>18</v>
      </c>
      <c r="I182" s="196"/>
      <c r="J182" s="197">
        <f>ROUND(I182*H182,2)</f>
        <v>0</v>
      </c>
      <c r="K182" s="198"/>
      <c r="L182" s="38"/>
      <c r="M182" s="199" t="s">
        <v>1</v>
      </c>
      <c r="N182" s="200" t="s">
        <v>37</v>
      </c>
      <c r="O182" s="70"/>
      <c r="P182" s="201">
        <f>O182*H182</f>
        <v>0</v>
      </c>
      <c r="Q182" s="201">
        <v>0.0007426</v>
      </c>
      <c r="R182" s="201">
        <f>Q182*H182</f>
        <v>0.013366800000000002</v>
      </c>
      <c r="S182" s="201">
        <v>0</v>
      </c>
      <c r="T182" s="20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03" t="s">
        <v>155</v>
      </c>
      <c r="AT182" s="203" t="s">
        <v>151</v>
      </c>
      <c r="AU182" s="203" t="s">
        <v>81</v>
      </c>
      <c r="AY182" s="16" t="s">
        <v>149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6" t="s">
        <v>79</v>
      </c>
      <c r="BK182" s="204">
        <f>ROUND(I182*H182,2)</f>
        <v>0</v>
      </c>
      <c r="BL182" s="16" t="s">
        <v>155</v>
      </c>
      <c r="BM182" s="203" t="s">
        <v>410</v>
      </c>
    </row>
    <row r="183" spans="2:51" s="13" customFormat="1" ht="11.25">
      <c r="B183" s="205"/>
      <c r="C183" s="206"/>
      <c r="D183" s="207" t="s">
        <v>157</v>
      </c>
      <c r="E183" s="208" t="s">
        <v>1</v>
      </c>
      <c r="F183" s="209" t="s">
        <v>411</v>
      </c>
      <c r="G183" s="206"/>
      <c r="H183" s="210">
        <v>18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157</v>
      </c>
      <c r="AU183" s="216" t="s">
        <v>81</v>
      </c>
      <c r="AV183" s="13" t="s">
        <v>81</v>
      </c>
      <c r="AW183" s="13" t="s">
        <v>29</v>
      </c>
      <c r="AX183" s="13" t="s">
        <v>79</v>
      </c>
      <c r="AY183" s="216" t="s">
        <v>149</v>
      </c>
    </row>
    <row r="184" spans="1:65" s="2" customFormat="1" ht="16.5" customHeight="1">
      <c r="A184" s="33"/>
      <c r="B184" s="34"/>
      <c r="C184" s="217" t="s">
        <v>267</v>
      </c>
      <c r="D184" s="217" t="s">
        <v>187</v>
      </c>
      <c r="E184" s="218" t="s">
        <v>412</v>
      </c>
      <c r="F184" s="219" t="s">
        <v>413</v>
      </c>
      <c r="G184" s="220" t="s">
        <v>249</v>
      </c>
      <c r="H184" s="221">
        <v>18</v>
      </c>
      <c r="I184" s="222"/>
      <c r="J184" s="223">
        <f>ROUND(I184*H184,2)</f>
        <v>0</v>
      </c>
      <c r="K184" s="224"/>
      <c r="L184" s="225"/>
      <c r="M184" s="226" t="s">
        <v>1</v>
      </c>
      <c r="N184" s="227" t="s">
        <v>37</v>
      </c>
      <c r="O184" s="70"/>
      <c r="P184" s="201">
        <f>O184*H184</f>
        <v>0</v>
      </c>
      <c r="Q184" s="201">
        <v>0.01893</v>
      </c>
      <c r="R184" s="201">
        <f>Q184*H184</f>
        <v>0.34074</v>
      </c>
      <c r="S184" s="201">
        <v>0</v>
      </c>
      <c r="T184" s="20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03" t="s">
        <v>186</v>
      </c>
      <c r="AT184" s="203" t="s">
        <v>187</v>
      </c>
      <c r="AU184" s="203" t="s">
        <v>81</v>
      </c>
      <c r="AY184" s="16" t="s">
        <v>149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6" t="s">
        <v>79</v>
      </c>
      <c r="BK184" s="204">
        <f>ROUND(I184*H184,2)</f>
        <v>0</v>
      </c>
      <c r="BL184" s="16" t="s">
        <v>155</v>
      </c>
      <c r="BM184" s="203" t="s">
        <v>414</v>
      </c>
    </row>
    <row r="185" spans="1:65" s="2" customFormat="1" ht="24.2" customHeight="1">
      <c r="A185" s="33"/>
      <c r="B185" s="34"/>
      <c r="C185" s="191" t="s">
        <v>271</v>
      </c>
      <c r="D185" s="191" t="s">
        <v>151</v>
      </c>
      <c r="E185" s="192" t="s">
        <v>415</v>
      </c>
      <c r="F185" s="193" t="s">
        <v>416</v>
      </c>
      <c r="G185" s="194" t="s">
        <v>195</v>
      </c>
      <c r="H185" s="195">
        <v>34</v>
      </c>
      <c r="I185" s="196"/>
      <c r="J185" s="197">
        <f>ROUND(I185*H185,2)</f>
        <v>0</v>
      </c>
      <c r="K185" s="198"/>
      <c r="L185" s="38"/>
      <c r="M185" s="199" t="s">
        <v>1</v>
      </c>
      <c r="N185" s="200" t="s">
        <v>37</v>
      </c>
      <c r="O185" s="70"/>
      <c r="P185" s="201">
        <f>O185*H185</f>
        <v>0</v>
      </c>
      <c r="Q185" s="201">
        <v>0.0012375</v>
      </c>
      <c r="R185" s="201">
        <f>Q185*H185</f>
        <v>0.042075</v>
      </c>
      <c r="S185" s="201">
        <v>0</v>
      </c>
      <c r="T185" s="20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03" t="s">
        <v>155</v>
      </c>
      <c r="AT185" s="203" t="s">
        <v>151</v>
      </c>
      <c r="AU185" s="203" t="s">
        <v>81</v>
      </c>
      <c r="AY185" s="16" t="s">
        <v>149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6" t="s">
        <v>79</v>
      </c>
      <c r="BK185" s="204">
        <f>ROUND(I185*H185,2)</f>
        <v>0</v>
      </c>
      <c r="BL185" s="16" t="s">
        <v>155</v>
      </c>
      <c r="BM185" s="203" t="s">
        <v>417</v>
      </c>
    </row>
    <row r="186" spans="1:65" s="2" customFormat="1" ht="24.2" customHeight="1">
      <c r="A186" s="33"/>
      <c r="B186" s="34"/>
      <c r="C186" s="191" t="s">
        <v>275</v>
      </c>
      <c r="D186" s="191" t="s">
        <v>151</v>
      </c>
      <c r="E186" s="192" t="s">
        <v>418</v>
      </c>
      <c r="F186" s="193" t="s">
        <v>419</v>
      </c>
      <c r="G186" s="194" t="s">
        <v>195</v>
      </c>
      <c r="H186" s="195">
        <v>34</v>
      </c>
      <c r="I186" s="196"/>
      <c r="J186" s="197">
        <f>ROUND(I186*H186,2)</f>
        <v>0</v>
      </c>
      <c r="K186" s="198"/>
      <c r="L186" s="38"/>
      <c r="M186" s="199" t="s">
        <v>1</v>
      </c>
      <c r="N186" s="200" t="s">
        <v>37</v>
      </c>
      <c r="O186" s="70"/>
      <c r="P186" s="201">
        <f>O186*H186</f>
        <v>0</v>
      </c>
      <c r="Q186" s="201">
        <v>0.00357</v>
      </c>
      <c r="R186" s="201">
        <f>Q186*H186</f>
        <v>0.12137999999999999</v>
      </c>
      <c r="S186" s="201">
        <v>0</v>
      </c>
      <c r="T186" s="20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03" t="s">
        <v>155</v>
      </c>
      <c r="AT186" s="203" t="s">
        <v>151</v>
      </c>
      <c r="AU186" s="203" t="s">
        <v>81</v>
      </c>
      <c r="AY186" s="16" t="s">
        <v>149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6" t="s">
        <v>79</v>
      </c>
      <c r="BK186" s="204">
        <f>ROUND(I186*H186,2)</f>
        <v>0</v>
      </c>
      <c r="BL186" s="16" t="s">
        <v>155</v>
      </c>
      <c r="BM186" s="203" t="s">
        <v>420</v>
      </c>
    </row>
    <row r="187" spans="2:51" s="13" customFormat="1" ht="11.25">
      <c r="B187" s="205"/>
      <c r="C187" s="206"/>
      <c r="D187" s="207" t="s">
        <v>157</v>
      </c>
      <c r="E187" s="208" t="s">
        <v>1</v>
      </c>
      <c r="F187" s="209" t="s">
        <v>421</v>
      </c>
      <c r="G187" s="206"/>
      <c r="H187" s="210">
        <v>34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157</v>
      </c>
      <c r="AU187" s="216" t="s">
        <v>81</v>
      </c>
      <c r="AV187" s="13" t="s">
        <v>81</v>
      </c>
      <c r="AW187" s="13" t="s">
        <v>29</v>
      </c>
      <c r="AX187" s="13" t="s">
        <v>79</v>
      </c>
      <c r="AY187" s="216" t="s">
        <v>149</v>
      </c>
    </row>
    <row r="188" spans="1:65" s="2" customFormat="1" ht="24.2" customHeight="1">
      <c r="A188" s="33"/>
      <c r="B188" s="34"/>
      <c r="C188" s="191" t="s">
        <v>279</v>
      </c>
      <c r="D188" s="191" t="s">
        <v>151</v>
      </c>
      <c r="E188" s="192" t="s">
        <v>422</v>
      </c>
      <c r="F188" s="193" t="s">
        <v>423</v>
      </c>
      <c r="G188" s="194" t="s">
        <v>154</v>
      </c>
      <c r="H188" s="195">
        <v>5</v>
      </c>
      <c r="I188" s="196"/>
      <c r="J188" s="197">
        <f>ROUND(I188*H188,2)</f>
        <v>0</v>
      </c>
      <c r="K188" s="198"/>
      <c r="L188" s="38"/>
      <c r="M188" s="199" t="s">
        <v>1</v>
      </c>
      <c r="N188" s="200" t="s">
        <v>37</v>
      </c>
      <c r="O188" s="70"/>
      <c r="P188" s="201">
        <f>O188*H188</f>
        <v>0</v>
      </c>
      <c r="Q188" s="201">
        <v>0</v>
      </c>
      <c r="R188" s="201">
        <f>Q188*H188</f>
        <v>0</v>
      </c>
      <c r="S188" s="201">
        <v>0.001</v>
      </c>
      <c r="T188" s="202">
        <f>S188*H188</f>
        <v>0.005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03" t="s">
        <v>155</v>
      </c>
      <c r="AT188" s="203" t="s">
        <v>151</v>
      </c>
      <c r="AU188" s="203" t="s">
        <v>81</v>
      </c>
      <c r="AY188" s="16" t="s">
        <v>149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6" t="s">
        <v>79</v>
      </c>
      <c r="BK188" s="204">
        <f>ROUND(I188*H188,2)</f>
        <v>0</v>
      </c>
      <c r="BL188" s="16" t="s">
        <v>155</v>
      </c>
      <c r="BM188" s="203" t="s">
        <v>424</v>
      </c>
    </row>
    <row r="189" spans="1:65" s="2" customFormat="1" ht="16.5" customHeight="1">
      <c r="A189" s="33"/>
      <c r="B189" s="34"/>
      <c r="C189" s="191" t="s">
        <v>283</v>
      </c>
      <c r="D189" s="191" t="s">
        <v>151</v>
      </c>
      <c r="E189" s="192" t="s">
        <v>425</v>
      </c>
      <c r="F189" s="193" t="s">
        <v>426</v>
      </c>
      <c r="G189" s="194" t="s">
        <v>154</v>
      </c>
      <c r="H189" s="195">
        <v>8</v>
      </c>
      <c r="I189" s="196"/>
      <c r="J189" s="197">
        <f>ROUND(I189*H189,2)</f>
        <v>0</v>
      </c>
      <c r="K189" s="198"/>
      <c r="L189" s="38"/>
      <c r="M189" s="199" t="s">
        <v>1</v>
      </c>
      <c r="N189" s="200" t="s">
        <v>37</v>
      </c>
      <c r="O189" s="70"/>
      <c r="P189" s="201">
        <f>O189*H189</f>
        <v>0</v>
      </c>
      <c r="Q189" s="201">
        <v>0.12</v>
      </c>
      <c r="R189" s="201">
        <f>Q189*H189</f>
        <v>0.96</v>
      </c>
      <c r="S189" s="201">
        <v>2.2</v>
      </c>
      <c r="T189" s="202">
        <f>S189*H189</f>
        <v>17.6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03" t="s">
        <v>155</v>
      </c>
      <c r="AT189" s="203" t="s">
        <v>151</v>
      </c>
      <c r="AU189" s="203" t="s">
        <v>81</v>
      </c>
      <c r="AY189" s="16" t="s">
        <v>149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6" t="s">
        <v>79</v>
      </c>
      <c r="BK189" s="204">
        <f>ROUND(I189*H189,2)</f>
        <v>0</v>
      </c>
      <c r="BL189" s="16" t="s">
        <v>155</v>
      </c>
      <c r="BM189" s="203" t="s">
        <v>427</v>
      </c>
    </row>
    <row r="190" spans="1:65" s="2" customFormat="1" ht="16.5" customHeight="1">
      <c r="A190" s="33"/>
      <c r="B190" s="34"/>
      <c r="C190" s="191" t="s">
        <v>287</v>
      </c>
      <c r="D190" s="191" t="s">
        <v>151</v>
      </c>
      <c r="E190" s="192" t="s">
        <v>428</v>
      </c>
      <c r="F190" s="193" t="s">
        <v>429</v>
      </c>
      <c r="G190" s="194" t="s">
        <v>154</v>
      </c>
      <c r="H190" s="195">
        <v>18</v>
      </c>
      <c r="I190" s="196"/>
      <c r="J190" s="197">
        <f>ROUND(I190*H190,2)</f>
        <v>0</v>
      </c>
      <c r="K190" s="198"/>
      <c r="L190" s="38"/>
      <c r="M190" s="199" t="s">
        <v>1</v>
      </c>
      <c r="N190" s="200" t="s">
        <v>37</v>
      </c>
      <c r="O190" s="70"/>
      <c r="P190" s="201">
        <f>O190*H190</f>
        <v>0</v>
      </c>
      <c r="Q190" s="201">
        <v>0.12</v>
      </c>
      <c r="R190" s="201">
        <f>Q190*H190</f>
        <v>2.16</v>
      </c>
      <c r="S190" s="201">
        <v>2.49</v>
      </c>
      <c r="T190" s="202">
        <f>S190*H190</f>
        <v>44.82000000000001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03" t="s">
        <v>155</v>
      </c>
      <c r="AT190" s="203" t="s">
        <v>151</v>
      </c>
      <c r="AU190" s="203" t="s">
        <v>81</v>
      </c>
      <c r="AY190" s="16" t="s">
        <v>149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6" t="s">
        <v>79</v>
      </c>
      <c r="BK190" s="204">
        <f>ROUND(I190*H190,2)</f>
        <v>0</v>
      </c>
      <c r="BL190" s="16" t="s">
        <v>155</v>
      </c>
      <c r="BM190" s="203" t="s">
        <v>430</v>
      </c>
    </row>
    <row r="191" spans="2:51" s="13" customFormat="1" ht="22.5">
      <c r="B191" s="205"/>
      <c r="C191" s="206"/>
      <c r="D191" s="207" t="s">
        <v>157</v>
      </c>
      <c r="E191" s="208" t="s">
        <v>1</v>
      </c>
      <c r="F191" s="209" t="s">
        <v>431</v>
      </c>
      <c r="G191" s="206"/>
      <c r="H191" s="210">
        <v>18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157</v>
      </c>
      <c r="AU191" s="216" t="s">
        <v>81</v>
      </c>
      <c r="AV191" s="13" t="s">
        <v>81</v>
      </c>
      <c r="AW191" s="13" t="s">
        <v>29</v>
      </c>
      <c r="AX191" s="13" t="s">
        <v>79</v>
      </c>
      <c r="AY191" s="216" t="s">
        <v>149</v>
      </c>
    </row>
    <row r="192" spans="2:63" s="12" customFormat="1" ht="22.9" customHeight="1">
      <c r="B192" s="175"/>
      <c r="C192" s="176"/>
      <c r="D192" s="177" t="s">
        <v>71</v>
      </c>
      <c r="E192" s="189" t="s">
        <v>432</v>
      </c>
      <c r="F192" s="189" t="s">
        <v>433</v>
      </c>
      <c r="G192" s="176"/>
      <c r="H192" s="176"/>
      <c r="I192" s="179"/>
      <c r="J192" s="190">
        <f>BK192</f>
        <v>0</v>
      </c>
      <c r="K192" s="176"/>
      <c r="L192" s="181"/>
      <c r="M192" s="182"/>
      <c r="N192" s="183"/>
      <c r="O192" s="183"/>
      <c r="P192" s="184">
        <f>SUM(P193:P197)</f>
        <v>0</v>
      </c>
      <c r="Q192" s="183"/>
      <c r="R192" s="184">
        <f>SUM(R193:R197)</f>
        <v>0</v>
      </c>
      <c r="S192" s="183"/>
      <c r="T192" s="185">
        <f>SUM(T193:T197)</f>
        <v>0</v>
      </c>
      <c r="AR192" s="186" t="s">
        <v>79</v>
      </c>
      <c r="AT192" s="187" t="s">
        <v>71</v>
      </c>
      <c r="AU192" s="187" t="s">
        <v>79</v>
      </c>
      <c r="AY192" s="186" t="s">
        <v>149</v>
      </c>
      <c r="BK192" s="188">
        <f>SUM(BK193:BK197)</f>
        <v>0</v>
      </c>
    </row>
    <row r="193" spans="1:65" s="2" customFormat="1" ht="21.75" customHeight="1">
      <c r="A193" s="33"/>
      <c r="B193" s="34"/>
      <c r="C193" s="191" t="s">
        <v>291</v>
      </c>
      <c r="D193" s="191" t="s">
        <v>151</v>
      </c>
      <c r="E193" s="192" t="s">
        <v>434</v>
      </c>
      <c r="F193" s="193" t="s">
        <v>435</v>
      </c>
      <c r="G193" s="194" t="s">
        <v>178</v>
      </c>
      <c r="H193" s="195">
        <v>62.425</v>
      </c>
      <c r="I193" s="196"/>
      <c r="J193" s="197">
        <f>ROUND(I193*H193,2)</f>
        <v>0</v>
      </c>
      <c r="K193" s="198"/>
      <c r="L193" s="38"/>
      <c r="M193" s="199" t="s">
        <v>1</v>
      </c>
      <c r="N193" s="200" t="s">
        <v>37</v>
      </c>
      <c r="O193" s="70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03" t="s">
        <v>155</v>
      </c>
      <c r="AT193" s="203" t="s">
        <v>151</v>
      </c>
      <c r="AU193" s="203" t="s">
        <v>81</v>
      </c>
      <c r="AY193" s="16" t="s">
        <v>149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6" t="s">
        <v>79</v>
      </c>
      <c r="BK193" s="204">
        <f>ROUND(I193*H193,2)</f>
        <v>0</v>
      </c>
      <c r="BL193" s="16" t="s">
        <v>155</v>
      </c>
      <c r="BM193" s="203" t="s">
        <v>436</v>
      </c>
    </row>
    <row r="194" spans="1:65" s="2" customFormat="1" ht="24.2" customHeight="1">
      <c r="A194" s="33"/>
      <c r="B194" s="34"/>
      <c r="C194" s="191" t="s">
        <v>296</v>
      </c>
      <c r="D194" s="191" t="s">
        <v>151</v>
      </c>
      <c r="E194" s="192" t="s">
        <v>437</v>
      </c>
      <c r="F194" s="193" t="s">
        <v>438</v>
      </c>
      <c r="G194" s="194" t="s">
        <v>178</v>
      </c>
      <c r="H194" s="195">
        <v>561.825</v>
      </c>
      <c r="I194" s="196"/>
      <c r="J194" s="197">
        <f>ROUND(I194*H194,2)</f>
        <v>0</v>
      </c>
      <c r="K194" s="198"/>
      <c r="L194" s="38"/>
      <c r="M194" s="199" t="s">
        <v>1</v>
      </c>
      <c r="N194" s="200" t="s">
        <v>37</v>
      </c>
      <c r="O194" s="70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03" t="s">
        <v>155</v>
      </c>
      <c r="AT194" s="203" t="s">
        <v>151</v>
      </c>
      <c r="AU194" s="203" t="s">
        <v>81</v>
      </c>
      <c r="AY194" s="16" t="s">
        <v>149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6" t="s">
        <v>79</v>
      </c>
      <c r="BK194" s="204">
        <f>ROUND(I194*H194,2)</f>
        <v>0</v>
      </c>
      <c r="BL194" s="16" t="s">
        <v>155</v>
      </c>
      <c r="BM194" s="203" t="s">
        <v>439</v>
      </c>
    </row>
    <row r="195" spans="2:51" s="13" customFormat="1" ht="11.25">
      <c r="B195" s="205"/>
      <c r="C195" s="206"/>
      <c r="D195" s="207" t="s">
        <v>157</v>
      </c>
      <c r="E195" s="206"/>
      <c r="F195" s="209" t="s">
        <v>440</v>
      </c>
      <c r="G195" s="206"/>
      <c r="H195" s="210">
        <v>561.825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157</v>
      </c>
      <c r="AU195" s="216" t="s">
        <v>81</v>
      </c>
      <c r="AV195" s="13" t="s">
        <v>81</v>
      </c>
      <c r="AW195" s="13" t="s">
        <v>4</v>
      </c>
      <c r="AX195" s="13" t="s">
        <v>79</v>
      </c>
      <c r="AY195" s="216" t="s">
        <v>149</v>
      </c>
    </row>
    <row r="196" spans="1:65" s="2" customFormat="1" ht="33" customHeight="1">
      <c r="A196" s="33"/>
      <c r="B196" s="34"/>
      <c r="C196" s="191" t="s">
        <v>301</v>
      </c>
      <c r="D196" s="191" t="s">
        <v>151</v>
      </c>
      <c r="E196" s="192" t="s">
        <v>441</v>
      </c>
      <c r="F196" s="193" t="s">
        <v>442</v>
      </c>
      <c r="G196" s="194" t="s">
        <v>178</v>
      </c>
      <c r="H196" s="195">
        <v>17.6</v>
      </c>
      <c r="I196" s="196"/>
      <c r="J196" s="197">
        <f>ROUND(I196*H196,2)</f>
        <v>0</v>
      </c>
      <c r="K196" s="198"/>
      <c r="L196" s="38"/>
      <c r="M196" s="199" t="s">
        <v>1</v>
      </c>
      <c r="N196" s="200" t="s">
        <v>37</v>
      </c>
      <c r="O196" s="70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03" t="s">
        <v>155</v>
      </c>
      <c r="AT196" s="203" t="s">
        <v>151</v>
      </c>
      <c r="AU196" s="203" t="s">
        <v>81</v>
      </c>
      <c r="AY196" s="16" t="s">
        <v>149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6" t="s">
        <v>79</v>
      </c>
      <c r="BK196" s="204">
        <f>ROUND(I196*H196,2)</f>
        <v>0</v>
      </c>
      <c r="BL196" s="16" t="s">
        <v>155</v>
      </c>
      <c r="BM196" s="203" t="s">
        <v>443</v>
      </c>
    </row>
    <row r="197" spans="1:65" s="2" customFormat="1" ht="24.2" customHeight="1">
      <c r="A197" s="33"/>
      <c r="B197" s="34"/>
      <c r="C197" s="191" t="s">
        <v>305</v>
      </c>
      <c r="D197" s="191" t="s">
        <v>151</v>
      </c>
      <c r="E197" s="192" t="s">
        <v>444</v>
      </c>
      <c r="F197" s="193" t="s">
        <v>445</v>
      </c>
      <c r="G197" s="194" t="s">
        <v>178</v>
      </c>
      <c r="H197" s="195">
        <v>44.825</v>
      </c>
      <c r="I197" s="196"/>
      <c r="J197" s="197">
        <f>ROUND(I197*H197,2)</f>
        <v>0</v>
      </c>
      <c r="K197" s="198"/>
      <c r="L197" s="38"/>
      <c r="M197" s="199" t="s">
        <v>1</v>
      </c>
      <c r="N197" s="200" t="s">
        <v>37</v>
      </c>
      <c r="O197" s="70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03" t="s">
        <v>155</v>
      </c>
      <c r="AT197" s="203" t="s">
        <v>151</v>
      </c>
      <c r="AU197" s="203" t="s">
        <v>81</v>
      </c>
      <c r="AY197" s="16" t="s">
        <v>149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6" t="s">
        <v>79</v>
      </c>
      <c r="BK197" s="204">
        <f>ROUND(I197*H197,2)</f>
        <v>0</v>
      </c>
      <c r="BL197" s="16" t="s">
        <v>155</v>
      </c>
      <c r="BM197" s="203" t="s">
        <v>446</v>
      </c>
    </row>
    <row r="198" spans="2:63" s="12" customFormat="1" ht="22.9" customHeight="1">
      <c r="B198" s="175"/>
      <c r="C198" s="176"/>
      <c r="D198" s="177" t="s">
        <v>71</v>
      </c>
      <c r="E198" s="189" t="s">
        <v>310</v>
      </c>
      <c r="F198" s="189" t="s">
        <v>311</v>
      </c>
      <c r="G198" s="176"/>
      <c r="H198" s="176"/>
      <c r="I198" s="179"/>
      <c r="J198" s="190">
        <f>BK198</f>
        <v>0</v>
      </c>
      <c r="K198" s="176"/>
      <c r="L198" s="181"/>
      <c r="M198" s="182"/>
      <c r="N198" s="183"/>
      <c r="O198" s="183"/>
      <c r="P198" s="184">
        <f>P199</f>
        <v>0</v>
      </c>
      <c r="Q198" s="183"/>
      <c r="R198" s="184">
        <f>R199</f>
        <v>0</v>
      </c>
      <c r="S198" s="183"/>
      <c r="T198" s="185">
        <f>T199</f>
        <v>0</v>
      </c>
      <c r="AR198" s="186" t="s">
        <v>79</v>
      </c>
      <c r="AT198" s="187" t="s">
        <v>71</v>
      </c>
      <c r="AU198" s="187" t="s">
        <v>79</v>
      </c>
      <c r="AY198" s="186" t="s">
        <v>149</v>
      </c>
      <c r="BK198" s="188">
        <f>BK199</f>
        <v>0</v>
      </c>
    </row>
    <row r="199" spans="1:65" s="2" customFormat="1" ht="24.2" customHeight="1">
      <c r="A199" s="33"/>
      <c r="B199" s="34"/>
      <c r="C199" s="191" t="s">
        <v>312</v>
      </c>
      <c r="D199" s="191" t="s">
        <v>151</v>
      </c>
      <c r="E199" s="192" t="s">
        <v>447</v>
      </c>
      <c r="F199" s="193" t="s">
        <v>448</v>
      </c>
      <c r="G199" s="194" t="s">
        <v>178</v>
      </c>
      <c r="H199" s="195">
        <v>77.781</v>
      </c>
      <c r="I199" s="196"/>
      <c r="J199" s="197">
        <f>ROUND(I199*H199,2)</f>
        <v>0</v>
      </c>
      <c r="K199" s="198"/>
      <c r="L199" s="38"/>
      <c r="M199" s="228" t="s">
        <v>1</v>
      </c>
      <c r="N199" s="229" t="s">
        <v>37</v>
      </c>
      <c r="O199" s="230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03" t="s">
        <v>155</v>
      </c>
      <c r="AT199" s="203" t="s">
        <v>151</v>
      </c>
      <c r="AU199" s="203" t="s">
        <v>81</v>
      </c>
      <c r="AY199" s="16" t="s">
        <v>149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6" t="s">
        <v>79</v>
      </c>
      <c r="BK199" s="204">
        <f>ROUND(I199*H199,2)</f>
        <v>0</v>
      </c>
      <c r="BL199" s="16" t="s">
        <v>155</v>
      </c>
      <c r="BM199" s="203" t="s">
        <v>449</v>
      </c>
    </row>
    <row r="200" spans="1:31" s="2" customFormat="1" ht="6.95" customHeight="1">
      <c r="A200" s="33"/>
      <c r="B200" s="53"/>
      <c r="C200" s="54"/>
      <c r="D200" s="54"/>
      <c r="E200" s="54"/>
      <c r="F200" s="54"/>
      <c r="G200" s="54"/>
      <c r="H200" s="54"/>
      <c r="I200" s="54"/>
      <c r="J200" s="54"/>
      <c r="K200" s="54"/>
      <c r="L200" s="38"/>
      <c r="M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</sheetData>
  <sheetProtection algorithmName="SHA-512" hashValue="JJoFKFH+h7+3P1DRlbTVXIRyx/zoczTSMALnYX5qE36T+6xvzp0y4IpqJdqg4NqAUZm1SueXGOfTswtI1+jYPQ==" saltValue="hpHddDesFM1P9RQRaSkMtI0S7QeAqq1U9kw+Uq2egq7GeNA/lgUUIBPeWJAO8+3y9DwBnnySurIVbW8XRSx7jg==" spinCount="100000" sheet="1" objects="1" scenarios="1" formatColumns="0" formatRows="0" autoFilter="0"/>
  <autoFilter ref="C128:K199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6" t="s">
        <v>92</v>
      </c>
    </row>
    <row r="3" spans="2:46" s="1" customFormat="1" ht="6.95" customHeight="1" hidden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2:46" s="1" customFormat="1" ht="24.95" customHeight="1" hidden="1">
      <c r="B4" s="19"/>
      <c r="D4" s="116" t="s">
        <v>117</v>
      </c>
      <c r="L4" s="19"/>
      <c r="M4" s="117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8" t="s">
        <v>15</v>
      </c>
      <c r="L6" s="19"/>
    </row>
    <row r="7" spans="2:12" s="1" customFormat="1" ht="16.5" customHeight="1" hidden="1">
      <c r="B7" s="19"/>
      <c r="E7" s="307" t="str">
        <f>'Rekapitulace stavby'!K6</f>
        <v>LABSKÁ STEZKA (Cyklotrasa č. 2) v úseku STANOVICE - ŽIREČ</v>
      </c>
      <c r="F7" s="308"/>
      <c r="G7" s="308"/>
      <c r="H7" s="308"/>
      <c r="L7" s="19"/>
    </row>
    <row r="8" spans="2:12" s="1" customFormat="1" ht="12" customHeight="1" hidden="1">
      <c r="B8" s="19"/>
      <c r="D8" s="118" t="s">
        <v>118</v>
      </c>
      <c r="L8" s="19"/>
    </row>
    <row r="9" spans="1:31" s="2" customFormat="1" ht="16.5" customHeight="1" hidden="1">
      <c r="A9" s="33"/>
      <c r="B9" s="38"/>
      <c r="C9" s="33"/>
      <c r="D9" s="33"/>
      <c r="E9" s="307" t="s">
        <v>119</v>
      </c>
      <c r="F9" s="309"/>
      <c r="G9" s="309"/>
      <c r="H9" s="30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8"/>
      <c r="C10" s="33"/>
      <c r="D10" s="118" t="s">
        <v>120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8"/>
      <c r="C11" s="33"/>
      <c r="D11" s="33"/>
      <c r="E11" s="310" t="s">
        <v>450</v>
      </c>
      <c r="F11" s="309"/>
      <c r="G11" s="309"/>
      <c r="H11" s="309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 hidden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8"/>
      <c r="C13" s="33"/>
      <c r="D13" s="118" t="s">
        <v>17</v>
      </c>
      <c r="E13" s="33"/>
      <c r="F13" s="109" t="s">
        <v>1</v>
      </c>
      <c r="G13" s="33"/>
      <c r="H13" s="33"/>
      <c r="I13" s="118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8" t="s">
        <v>19</v>
      </c>
      <c r="E14" s="33"/>
      <c r="F14" s="109" t="s">
        <v>20</v>
      </c>
      <c r="G14" s="33"/>
      <c r="H14" s="33"/>
      <c r="I14" s="118" t="s">
        <v>21</v>
      </c>
      <c r="J14" s="119" t="str">
        <f>'Rekapitulace stavby'!AN8</f>
        <v>3. 12. 2021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18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8"/>
      <c r="C19" s="33"/>
      <c r="D19" s="118" t="s">
        <v>26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8"/>
      <c r="C20" s="33"/>
      <c r="D20" s="33"/>
      <c r="E20" s="311" t="str">
        <f>'Rekapitulace stavby'!E14</f>
        <v>Vyplň údaj</v>
      </c>
      <c r="F20" s="312"/>
      <c r="G20" s="312"/>
      <c r="H20" s="312"/>
      <c r="I20" s="118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8"/>
      <c r="C22" s="33"/>
      <c r="D22" s="118" t="s">
        <v>28</v>
      </c>
      <c r="E22" s="33"/>
      <c r="F22" s="33"/>
      <c r="G22" s="33"/>
      <c r="H22" s="33"/>
      <c r="I22" s="118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18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8"/>
      <c r="C25" s="33"/>
      <c r="D25" s="118" t="s">
        <v>30</v>
      </c>
      <c r="E25" s="33"/>
      <c r="F25" s="33"/>
      <c r="G25" s="33"/>
      <c r="H25" s="33"/>
      <c r="I25" s="118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18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8"/>
      <c r="C28" s="33"/>
      <c r="D28" s="118" t="s">
        <v>31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35.25" customHeight="1" hidden="1">
      <c r="A29" s="120"/>
      <c r="B29" s="121"/>
      <c r="C29" s="120"/>
      <c r="D29" s="120"/>
      <c r="E29" s="313" t="s">
        <v>122</v>
      </c>
      <c r="F29" s="313"/>
      <c r="G29" s="313"/>
      <c r="H29" s="313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8"/>
      <c r="C32" s="33"/>
      <c r="D32" s="124" t="s">
        <v>32</v>
      </c>
      <c r="E32" s="33"/>
      <c r="F32" s="33"/>
      <c r="G32" s="33"/>
      <c r="H32" s="33"/>
      <c r="I32" s="33"/>
      <c r="J32" s="125">
        <f>ROUND(J122,2)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33"/>
      <c r="F34" s="126" t="s">
        <v>34</v>
      </c>
      <c r="G34" s="33"/>
      <c r="H34" s="33"/>
      <c r="I34" s="126" t="s">
        <v>33</v>
      </c>
      <c r="J34" s="126" t="s">
        <v>35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127" t="s">
        <v>36</v>
      </c>
      <c r="E35" s="118" t="s">
        <v>37</v>
      </c>
      <c r="F35" s="128">
        <f>ROUND((SUM(BE122:BE149)),2)</f>
        <v>0</v>
      </c>
      <c r="G35" s="33"/>
      <c r="H35" s="33"/>
      <c r="I35" s="129">
        <v>0.21</v>
      </c>
      <c r="J35" s="128">
        <f>ROUND(((SUM(BE122:BE149))*I35),2)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8" t="s">
        <v>38</v>
      </c>
      <c r="F36" s="128">
        <f>ROUND((SUM(BF122:BF149)),2)</f>
        <v>0</v>
      </c>
      <c r="G36" s="33"/>
      <c r="H36" s="33"/>
      <c r="I36" s="129">
        <v>0.15</v>
      </c>
      <c r="J36" s="128">
        <f>ROUND(((SUM(BF122:BF149))*I36),2)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39</v>
      </c>
      <c r="F37" s="128">
        <f>ROUND((SUM(BG122:BG149)),2)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40</v>
      </c>
      <c r="F38" s="128">
        <f>ROUND((SUM(BH122:BH149)),2)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41</v>
      </c>
      <c r="F39" s="128">
        <f>ROUND((SUM(BI122:BI149)),2)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8"/>
      <c r="C41" s="130"/>
      <c r="D41" s="131" t="s">
        <v>42</v>
      </c>
      <c r="E41" s="132"/>
      <c r="F41" s="132"/>
      <c r="G41" s="133" t="s">
        <v>43</v>
      </c>
      <c r="H41" s="134" t="s">
        <v>44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0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3"/>
      <c r="B61" s="38"/>
      <c r="C61" s="33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3"/>
      <c r="B65" s="38"/>
      <c r="C65" s="33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3"/>
      <c r="B76" s="38"/>
      <c r="C76" s="33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1.25" hidden="1"/>
    <row r="79" ht="11.25" hidden="1"/>
    <row r="80" ht="11.25" hidden="1"/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LABSKÁ STEZKA (Cyklotrasa č. 2) v úseku STANOVICE - ŽIREČ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14" t="s">
        <v>119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67" t="str">
        <f>E11</f>
        <v>SO 801 - TERÉNNÍ A SADOVÉ ÚPRAVY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 xml:space="preserve"> </v>
      </c>
      <c r="G91" s="35"/>
      <c r="H91" s="35"/>
      <c r="I91" s="28" t="s">
        <v>21</v>
      </c>
      <c r="J91" s="65" t="str">
        <f>IF(J14="","",J14)</f>
        <v>3. 12. 2021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28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124</v>
      </c>
      <c r="D96" s="149"/>
      <c r="E96" s="149"/>
      <c r="F96" s="149"/>
      <c r="G96" s="149"/>
      <c r="H96" s="149"/>
      <c r="I96" s="149"/>
      <c r="J96" s="150" t="s">
        <v>125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126</v>
      </c>
      <c r="D98" s="35"/>
      <c r="E98" s="35"/>
      <c r="F98" s="35"/>
      <c r="G98" s="35"/>
      <c r="H98" s="35"/>
      <c r="I98" s="35"/>
      <c r="J98" s="83">
        <f>J122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127</v>
      </c>
    </row>
    <row r="99" spans="2:12" s="9" customFormat="1" ht="24.95" customHeight="1">
      <c r="B99" s="152"/>
      <c r="C99" s="153"/>
      <c r="D99" s="154" t="s">
        <v>128</v>
      </c>
      <c r="E99" s="155"/>
      <c r="F99" s="155"/>
      <c r="G99" s="155"/>
      <c r="H99" s="155"/>
      <c r="I99" s="155"/>
      <c r="J99" s="156">
        <f>J123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129</v>
      </c>
      <c r="E100" s="160"/>
      <c r="F100" s="160"/>
      <c r="G100" s="160"/>
      <c r="H100" s="160"/>
      <c r="I100" s="160"/>
      <c r="J100" s="161">
        <f>J124</f>
        <v>0</v>
      </c>
      <c r="K100" s="103"/>
      <c r="L100" s="162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134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15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314" t="str">
        <f>E7</f>
        <v>LABSKÁ STEZKA (Cyklotrasa č. 2) v úseku STANOVICE - ŽIREČ</v>
      </c>
      <c r="F110" s="315"/>
      <c r="G110" s="315"/>
      <c r="H110" s="31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0"/>
      <c r="C111" s="28" t="s">
        <v>118</v>
      </c>
      <c r="D111" s="21"/>
      <c r="E111" s="21"/>
      <c r="F111" s="21"/>
      <c r="G111" s="21"/>
      <c r="H111" s="21"/>
      <c r="I111" s="21"/>
      <c r="J111" s="21"/>
      <c r="K111" s="21"/>
      <c r="L111" s="19"/>
    </row>
    <row r="112" spans="1:31" s="2" customFormat="1" ht="16.5" customHeight="1">
      <c r="A112" s="33"/>
      <c r="B112" s="34"/>
      <c r="C112" s="35"/>
      <c r="D112" s="35"/>
      <c r="E112" s="314" t="s">
        <v>119</v>
      </c>
      <c r="F112" s="316"/>
      <c r="G112" s="316"/>
      <c r="H112" s="316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120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67" t="str">
        <f>E11</f>
        <v>SO 801 - TERÉNNÍ A SADOVÉ ÚPRAVY</v>
      </c>
      <c r="F114" s="316"/>
      <c r="G114" s="316"/>
      <c r="H114" s="316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19</v>
      </c>
      <c r="D116" s="35"/>
      <c r="E116" s="35"/>
      <c r="F116" s="26" t="str">
        <f>F14</f>
        <v xml:space="preserve"> </v>
      </c>
      <c r="G116" s="35"/>
      <c r="H116" s="35"/>
      <c r="I116" s="28" t="s">
        <v>21</v>
      </c>
      <c r="J116" s="65" t="str">
        <f>IF(J14="","",J14)</f>
        <v>3. 12. 2021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23</v>
      </c>
      <c r="D118" s="35"/>
      <c r="E118" s="35"/>
      <c r="F118" s="26" t="str">
        <f>E17</f>
        <v xml:space="preserve"> </v>
      </c>
      <c r="G118" s="35"/>
      <c r="H118" s="35"/>
      <c r="I118" s="28" t="s">
        <v>28</v>
      </c>
      <c r="J118" s="31" t="str">
        <f>E23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26</v>
      </c>
      <c r="D119" s="35"/>
      <c r="E119" s="35"/>
      <c r="F119" s="26" t="str">
        <f>IF(E20="","",E20)</f>
        <v>Vyplň údaj</v>
      </c>
      <c r="G119" s="35"/>
      <c r="H119" s="35"/>
      <c r="I119" s="28" t="s">
        <v>30</v>
      </c>
      <c r="J119" s="31" t="str">
        <f>E26</f>
        <v xml:space="preserve"> 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63"/>
      <c r="B121" s="164"/>
      <c r="C121" s="165" t="s">
        <v>135</v>
      </c>
      <c r="D121" s="166" t="s">
        <v>57</v>
      </c>
      <c r="E121" s="166" t="s">
        <v>53</v>
      </c>
      <c r="F121" s="166" t="s">
        <v>54</v>
      </c>
      <c r="G121" s="166" t="s">
        <v>136</v>
      </c>
      <c r="H121" s="166" t="s">
        <v>137</v>
      </c>
      <c r="I121" s="166" t="s">
        <v>138</v>
      </c>
      <c r="J121" s="167" t="s">
        <v>125</v>
      </c>
      <c r="K121" s="168" t="s">
        <v>139</v>
      </c>
      <c r="L121" s="169"/>
      <c r="M121" s="74" t="s">
        <v>1</v>
      </c>
      <c r="N121" s="75" t="s">
        <v>36</v>
      </c>
      <c r="O121" s="75" t="s">
        <v>140</v>
      </c>
      <c r="P121" s="75" t="s">
        <v>141</v>
      </c>
      <c r="Q121" s="75" t="s">
        <v>142</v>
      </c>
      <c r="R121" s="75" t="s">
        <v>143</v>
      </c>
      <c r="S121" s="75" t="s">
        <v>144</v>
      </c>
      <c r="T121" s="76" t="s">
        <v>145</v>
      </c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</row>
    <row r="122" spans="1:63" s="2" customFormat="1" ht="22.9" customHeight="1">
      <c r="A122" s="33"/>
      <c r="B122" s="34"/>
      <c r="C122" s="81" t="s">
        <v>146</v>
      </c>
      <c r="D122" s="35"/>
      <c r="E122" s="35"/>
      <c r="F122" s="35"/>
      <c r="G122" s="35"/>
      <c r="H122" s="35"/>
      <c r="I122" s="35"/>
      <c r="J122" s="170">
        <f>BK122</f>
        <v>0</v>
      </c>
      <c r="K122" s="35"/>
      <c r="L122" s="38"/>
      <c r="M122" s="77"/>
      <c r="N122" s="171"/>
      <c r="O122" s="78"/>
      <c r="P122" s="172">
        <f>P123</f>
        <v>0</v>
      </c>
      <c r="Q122" s="78"/>
      <c r="R122" s="172">
        <f>R123</f>
        <v>22.4336</v>
      </c>
      <c r="S122" s="78"/>
      <c r="T122" s="173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71</v>
      </c>
      <c r="AU122" s="16" t="s">
        <v>127</v>
      </c>
      <c r="BK122" s="174">
        <f>BK123</f>
        <v>0</v>
      </c>
    </row>
    <row r="123" spans="2:63" s="12" customFormat="1" ht="25.9" customHeight="1">
      <c r="B123" s="175"/>
      <c r="C123" s="176"/>
      <c r="D123" s="177" t="s">
        <v>71</v>
      </c>
      <c r="E123" s="178" t="s">
        <v>147</v>
      </c>
      <c r="F123" s="178" t="s">
        <v>148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</f>
        <v>0</v>
      </c>
      <c r="Q123" s="183"/>
      <c r="R123" s="184">
        <f>R124</f>
        <v>22.4336</v>
      </c>
      <c r="S123" s="183"/>
      <c r="T123" s="185">
        <f>T124</f>
        <v>0</v>
      </c>
      <c r="AR123" s="186" t="s">
        <v>79</v>
      </c>
      <c r="AT123" s="187" t="s">
        <v>71</v>
      </c>
      <c r="AU123" s="187" t="s">
        <v>72</v>
      </c>
      <c r="AY123" s="186" t="s">
        <v>149</v>
      </c>
      <c r="BK123" s="188">
        <f>BK124</f>
        <v>0</v>
      </c>
    </row>
    <row r="124" spans="2:63" s="12" customFormat="1" ht="22.9" customHeight="1">
      <c r="B124" s="175"/>
      <c r="C124" s="176"/>
      <c r="D124" s="177" t="s">
        <v>71</v>
      </c>
      <c r="E124" s="189" t="s">
        <v>79</v>
      </c>
      <c r="F124" s="189" t="s">
        <v>150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SUM(P125:P149)</f>
        <v>0</v>
      </c>
      <c r="Q124" s="183"/>
      <c r="R124" s="184">
        <f>SUM(R125:R149)</f>
        <v>22.4336</v>
      </c>
      <c r="S124" s="183"/>
      <c r="T124" s="185">
        <f>SUM(T125:T149)</f>
        <v>0</v>
      </c>
      <c r="AR124" s="186" t="s">
        <v>79</v>
      </c>
      <c r="AT124" s="187" t="s">
        <v>71</v>
      </c>
      <c r="AU124" s="187" t="s">
        <v>79</v>
      </c>
      <c r="AY124" s="186" t="s">
        <v>149</v>
      </c>
      <c r="BK124" s="188">
        <f>SUM(BK125:BK149)</f>
        <v>0</v>
      </c>
    </row>
    <row r="125" spans="1:65" s="2" customFormat="1" ht="33" customHeight="1">
      <c r="A125" s="33"/>
      <c r="B125" s="34"/>
      <c r="C125" s="191" t="s">
        <v>79</v>
      </c>
      <c r="D125" s="191" t="s">
        <v>151</v>
      </c>
      <c r="E125" s="192" t="s">
        <v>451</v>
      </c>
      <c r="F125" s="193" t="s">
        <v>452</v>
      </c>
      <c r="G125" s="194" t="s">
        <v>195</v>
      </c>
      <c r="H125" s="195">
        <v>600</v>
      </c>
      <c r="I125" s="196"/>
      <c r="J125" s="197">
        <f>ROUND(I125*H125,2)</f>
        <v>0</v>
      </c>
      <c r="K125" s="198"/>
      <c r="L125" s="38"/>
      <c r="M125" s="199" t="s">
        <v>1</v>
      </c>
      <c r="N125" s="200" t="s">
        <v>37</v>
      </c>
      <c r="O125" s="70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03" t="s">
        <v>155</v>
      </c>
      <c r="AT125" s="203" t="s">
        <v>151</v>
      </c>
      <c r="AU125" s="203" t="s">
        <v>81</v>
      </c>
      <c r="AY125" s="16" t="s">
        <v>149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6" t="s">
        <v>79</v>
      </c>
      <c r="BK125" s="204">
        <f>ROUND(I125*H125,2)</f>
        <v>0</v>
      </c>
      <c r="BL125" s="16" t="s">
        <v>155</v>
      </c>
      <c r="BM125" s="203" t="s">
        <v>453</v>
      </c>
    </row>
    <row r="126" spans="2:51" s="13" customFormat="1" ht="11.25">
      <c r="B126" s="205"/>
      <c r="C126" s="206"/>
      <c r="D126" s="207" t="s">
        <v>157</v>
      </c>
      <c r="E126" s="208" t="s">
        <v>1</v>
      </c>
      <c r="F126" s="209" t="s">
        <v>454</v>
      </c>
      <c r="G126" s="206"/>
      <c r="H126" s="210">
        <v>600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157</v>
      </c>
      <c r="AU126" s="216" t="s">
        <v>81</v>
      </c>
      <c r="AV126" s="13" t="s">
        <v>81</v>
      </c>
      <c r="AW126" s="13" t="s">
        <v>29</v>
      </c>
      <c r="AX126" s="13" t="s">
        <v>79</v>
      </c>
      <c r="AY126" s="216" t="s">
        <v>149</v>
      </c>
    </row>
    <row r="127" spans="1:65" s="2" customFormat="1" ht="24.2" customHeight="1">
      <c r="A127" s="33"/>
      <c r="B127" s="34"/>
      <c r="C127" s="191" t="s">
        <v>81</v>
      </c>
      <c r="D127" s="191" t="s">
        <v>151</v>
      </c>
      <c r="E127" s="192" t="s">
        <v>455</v>
      </c>
      <c r="F127" s="193" t="s">
        <v>456</v>
      </c>
      <c r="G127" s="194" t="s">
        <v>195</v>
      </c>
      <c r="H127" s="195">
        <v>20</v>
      </c>
      <c r="I127" s="196"/>
      <c r="J127" s="197">
        <f>ROUND(I127*H127,2)</f>
        <v>0</v>
      </c>
      <c r="K127" s="198"/>
      <c r="L127" s="38"/>
      <c r="M127" s="199" t="s">
        <v>1</v>
      </c>
      <c r="N127" s="200" t="s">
        <v>37</v>
      </c>
      <c r="O127" s="70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03" t="s">
        <v>155</v>
      </c>
      <c r="AT127" s="203" t="s">
        <v>151</v>
      </c>
      <c r="AU127" s="203" t="s">
        <v>81</v>
      </c>
      <c r="AY127" s="16" t="s">
        <v>149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6" t="s">
        <v>79</v>
      </c>
      <c r="BK127" s="204">
        <f>ROUND(I127*H127,2)</f>
        <v>0</v>
      </c>
      <c r="BL127" s="16" t="s">
        <v>155</v>
      </c>
      <c r="BM127" s="203" t="s">
        <v>457</v>
      </c>
    </row>
    <row r="128" spans="1:65" s="2" customFormat="1" ht="24.2" customHeight="1">
      <c r="A128" s="33"/>
      <c r="B128" s="34"/>
      <c r="C128" s="191" t="s">
        <v>162</v>
      </c>
      <c r="D128" s="191" t="s">
        <v>151</v>
      </c>
      <c r="E128" s="192" t="s">
        <v>458</v>
      </c>
      <c r="F128" s="193" t="s">
        <v>459</v>
      </c>
      <c r="G128" s="194" t="s">
        <v>195</v>
      </c>
      <c r="H128" s="195">
        <v>20</v>
      </c>
      <c r="I128" s="196"/>
      <c r="J128" s="197">
        <f>ROUND(I128*H128,2)</f>
        <v>0</v>
      </c>
      <c r="K128" s="198"/>
      <c r="L128" s="38"/>
      <c r="M128" s="199" t="s">
        <v>1</v>
      </c>
      <c r="N128" s="200" t="s">
        <v>37</v>
      </c>
      <c r="O128" s="70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03" t="s">
        <v>155</v>
      </c>
      <c r="AT128" s="203" t="s">
        <v>151</v>
      </c>
      <c r="AU128" s="203" t="s">
        <v>81</v>
      </c>
      <c r="AY128" s="16" t="s">
        <v>149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6" t="s">
        <v>79</v>
      </c>
      <c r="BK128" s="204">
        <f>ROUND(I128*H128,2)</f>
        <v>0</v>
      </c>
      <c r="BL128" s="16" t="s">
        <v>155</v>
      </c>
      <c r="BM128" s="203" t="s">
        <v>460</v>
      </c>
    </row>
    <row r="129" spans="1:65" s="2" customFormat="1" ht="24.2" customHeight="1">
      <c r="A129" s="33"/>
      <c r="B129" s="34"/>
      <c r="C129" s="191" t="s">
        <v>155</v>
      </c>
      <c r="D129" s="191" t="s">
        <v>151</v>
      </c>
      <c r="E129" s="192" t="s">
        <v>461</v>
      </c>
      <c r="F129" s="193" t="s">
        <v>462</v>
      </c>
      <c r="G129" s="194" t="s">
        <v>195</v>
      </c>
      <c r="H129" s="195">
        <v>20</v>
      </c>
      <c r="I129" s="196"/>
      <c r="J129" s="197">
        <f>ROUND(I129*H129,2)</f>
        <v>0</v>
      </c>
      <c r="K129" s="198"/>
      <c r="L129" s="38"/>
      <c r="M129" s="199" t="s">
        <v>1</v>
      </c>
      <c r="N129" s="200" t="s">
        <v>37</v>
      </c>
      <c r="O129" s="7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155</v>
      </c>
      <c r="AT129" s="203" t="s">
        <v>151</v>
      </c>
      <c r="AU129" s="203" t="s">
        <v>81</v>
      </c>
      <c r="AY129" s="16" t="s">
        <v>149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79</v>
      </c>
      <c r="BK129" s="204">
        <f>ROUND(I129*H129,2)</f>
        <v>0</v>
      </c>
      <c r="BL129" s="16" t="s">
        <v>155</v>
      </c>
      <c r="BM129" s="203" t="s">
        <v>463</v>
      </c>
    </row>
    <row r="130" spans="1:65" s="2" customFormat="1" ht="24.2" customHeight="1">
      <c r="A130" s="33"/>
      <c r="B130" s="34"/>
      <c r="C130" s="191" t="s">
        <v>171</v>
      </c>
      <c r="D130" s="191" t="s">
        <v>151</v>
      </c>
      <c r="E130" s="192" t="s">
        <v>464</v>
      </c>
      <c r="F130" s="193" t="s">
        <v>465</v>
      </c>
      <c r="G130" s="194" t="s">
        <v>195</v>
      </c>
      <c r="H130" s="195">
        <v>20</v>
      </c>
      <c r="I130" s="196"/>
      <c r="J130" s="197">
        <f>ROUND(I130*H130,2)</f>
        <v>0</v>
      </c>
      <c r="K130" s="198"/>
      <c r="L130" s="38"/>
      <c r="M130" s="199" t="s">
        <v>1</v>
      </c>
      <c r="N130" s="200" t="s">
        <v>37</v>
      </c>
      <c r="O130" s="70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03" t="s">
        <v>155</v>
      </c>
      <c r="AT130" s="203" t="s">
        <v>151</v>
      </c>
      <c r="AU130" s="203" t="s">
        <v>81</v>
      </c>
      <c r="AY130" s="16" t="s">
        <v>149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6" t="s">
        <v>79</v>
      </c>
      <c r="BK130" s="204">
        <f>ROUND(I130*H130,2)</f>
        <v>0</v>
      </c>
      <c r="BL130" s="16" t="s">
        <v>155</v>
      </c>
      <c r="BM130" s="203" t="s">
        <v>466</v>
      </c>
    </row>
    <row r="131" spans="1:65" s="2" customFormat="1" ht="24.2" customHeight="1">
      <c r="A131" s="33"/>
      <c r="B131" s="34"/>
      <c r="C131" s="191" t="s">
        <v>175</v>
      </c>
      <c r="D131" s="191" t="s">
        <v>151</v>
      </c>
      <c r="E131" s="192" t="s">
        <v>467</v>
      </c>
      <c r="F131" s="193" t="s">
        <v>468</v>
      </c>
      <c r="G131" s="194" t="s">
        <v>195</v>
      </c>
      <c r="H131" s="195">
        <v>600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37</v>
      </c>
      <c r="O131" s="70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155</v>
      </c>
      <c r="AT131" s="203" t="s">
        <v>151</v>
      </c>
      <c r="AU131" s="203" t="s">
        <v>81</v>
      </c>
      <c r="AY131" s="16" t="s">
        <v>149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79</v>
      </c>
      <c r="BK131" s="204">
        <f>ROUND(I131*H131,2)</f>
        <v>0</v>
      </c>
      <c r="BL131" s="16" t="s">
        <v>155</v>
      </c>
      <c r="BM131" s="203" t="s">
        <v>469</v>
      </c>
    </row>
    <row r="132" spans="2:51" s="13" customFormat="1" ht="11.25">
      <c r="B132" s="205"/>
      <c r="C132" s="206"/>
      <c r="D132" s="207" t="s">
        <v>157</v>
      </c>
      <c r="E132" s="208" t="s">
        <v>1</v>
      </c>
      <c r="F132" s="209" t="s">
        <v>470</v>
      </c>
      <c r="G132" s="206"/>
      <c r="H132" s="210">
        <v>600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157</v>
      </c>
      <c r="AU132" s="216" t="s">
        <v>81</v>
      </c>
      <c r="AV132" s="13" t="s">
        <v>81</v>
      </c>
      <c r="AW132" s="13" t="s">
        <v>29</v>
      </c>
      <c r="AX132" s="13" t="s">
        <v>79</v>
      </c>
      <c r="AY132" s="216" t="s">
        <v>149</v>
      </c>
    </row>
    <row r="133" spans="1:65" s="2" customFormat="1" ht="16.5" customHeight="1">
      <c r="A133" s="33"/>
      <c r="B133" s="34"/>
      <c r="C133" s="191" t="s">
        <v>181</v>
      </c>
      <c r="D133" s="191" t="s">
        <v>151</v>
      </c>
      <c r="E133" s="192" t="s">
        <v>471</v>
      </c>
      <c r="F133" s="193" t="s">
        <v>472</v>
      </c>
      <c r="G133" s="194" t="s">
        <v>473</v>
      </c>
      <c r="H133" s="195">
        <v>1</v>
      </c>
      <c r="I133" s="196"/>
      <c r="J133" s="197">
        <f>ROUND(I133*H133,2)</f>
        <v>0</v>
      </c>
      <c r="K133" s="198"/>
      <c r="L133" s="38"/>
      <c r="M133" s="199" t="s">
        <v>1</v>
      </c>
      <c r="N133" s="200" t="s">
        <v>37</v>
      </c>
      <c r="O133" s="7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155</v>
      </c>
      <c r="AT133" s="203" t="s">
        <v>151</v>
      </c>
      <c r="AU133" s="203" t="s">
        <v>81</v>
      </c>
      <c r="AY133" s="16" t="s">
        <v>149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79</v>
      </c>
      <c r="BK133" s="204">
        <f>ROUND(I133*H133,2)</f>
        <v>0</v>
      </c>
      <c r="BL133" s="16" t="s">
        <v>155</v>
      </c>
      <c r="BM133" s="203" t="s">
        <v>474</v>
      </c>
    </row>
    <row r="134" spans="1:65" s="2" customFormat="1" ht="24.2" customHeight="1">
      <c r="A134" s="33"/>
      <c r="B134" s="34"/>
      <c r="C134" s="191" t="s">
        <v>186</v>
      </c>
      <c r="D134" s="191" t="s">
        <v>151</v>
      </c>
      <c r="E134" s="192" t="s">
        <v>475</v>
      </c>
      <c r="F134" s="193" t="s">
        <v>476</v>
      </c>
      <c r="G134" s="194" t="s">
        <v>195</v>
      </c>
      <c r="H134" s="195">
        <v>20</v>
      </c>
      <c r="I134" s="196"/>
      <c r="J134" s="197">
        <f>ROUND(I134*H134,2)</f>
        <v>0</v>
      </c>
      <c r="K134" s="198"/>
      <c r="L134" s="38"/>
      <c r="M134" s="199" t="s">
        <v>1</v>
      </c>
      <c r="N134" s="200" t="s">
        <v>37</v>
      </c>
      <c r="O134" s="7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3" t="s">
        <v>155</v>
      </c>
      <c r="AT134" s="203" t="s">
        <v>151</v>
      </c>
      <c r="AU134" s="203" t="s">
        <v>81</v>
      </c>
      <c r="AY134" s="16" t="s">
        <v>149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79</v>
      </c>
      <c r="BK134" s="204">
        <f>ROUND(I134*H134,2)</f>
        <v>0</v>
      </c>
      <c r="BL134" s="16" t="s">
        <v>155</v>
      </c>
      <c r="BM134" s="203" t="s">
        <v>477</v>
      </c>
    </row>
    <row r="135" spans="1:65" s="2" customFormat="1" ht="16.5" customHeight="1">
      <c r="A135" s="33"/>
      <c r="B135" s="34"/>
      <c r="C135" s="217" t="s">
        <v>192</v>
      </c>
      <c r="D135" s="217" t="s">
        <v>187</v>
      </c>
      <c r="E135" s="218" t="s">
        <v>478</v>
      </c>
      <c r="F135" s="219" t="s">
        <v>479</v>
      </c>
      <c r="G135" s="220" t="s">
        <v>178</v>
      </c>
      <c r="H135" s="221">
        <v>8.4</v>
      </c>
      <c r="I135" s="222"/>
      <c r="J135" s="223">
        <f>ROUND(I135*H135,2)</f>
        <v>0</v>
      </c>
      <c r="K135" s="224"/>
      <c r="L135" s="225"/>
      <c r="M135" s="226" t="s">
        <v>1</v>
      </c>
      <c r="N135" s="227" t="s">
        <v>37</v>
      </c>
      <c r="O135" s="70"/>
      <c r="P135" s="201">
        <f>O135*H135</f>
        <v>0</v>
      </c>
      <c r="Q135" s="201">
        <v>1</v>
      </c>
      <c r="R135" s="201">
        <f>Q135*H135</f>
        <v>8.4</v>
      </c>
      <c r="S135" s="201">
        <v>0</v>
      </c>
      <c r="T135" s="20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186</v>
      </c>
      <c r="AT135" s="203" t="s">
        <v>187</v>
      </c>
      <c r="AU135" s="203" t="s">
        <v>81</v>
      </c>
      <c r="AY135" s="16" t="s">
        <v>149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6" t="s">
        <v>79</v>
      </c>
      <c r="BK135" s="204">
        <f>ROUND(I135*H135,2)</f>
        <v>0</v>
      </c>
      <c r="BL135" s="16" t="s">
        <v>155</v>
      </c>
      <c r="BM135" s="203" t="s">
        <v>480</v>
      </c>
    </row>
    <row r="136" spans="2:51" s="13" customFormat="1" ht="11.25">
      <c r="B136" s="205"/>
      <c r="C136" s="206"/>
      <c r="D136" s="207" t="s">
        <v>157</v>
      </c>
      <c r="E136" s="206"/>
      <c r="F136" s="209" t="s">
        <v>481</v>
      </c>
      <c r="G136" s="206"/>
      <c r="H136" s="210">
        <v>8.4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157</v>
      </c>
      <c r="AU136" s="216" t="s">
        <v>81</v>
      </c>
      <c r="AV136" s="13" t="s">
        <v>81</v>
      </c>
      <c r="AW136" s="13" t="s">
        <v>4</v>
      </c>
      <c r="AX136" s="13" t="s">
        <v>79</v>
      </c>
      <c r="AY136" s="216" t="s">
        <v>149</v>
      </c>
    </row>
    <row r="137" spans="1:65" s="2" customFormat="1" ht="24.2" customHeight="1">
      <c r="A137" s="33"/>
      <c r="B137" s="34"/>
      <c r="C137" s="191" t="s">
        <v>199</v>
      </c>
      <c r="D137" s="191" t="s">
        <v>151</v>
      </c>
      <c r="E137" s="192" t="s">
        <v>482</v>
      </c>
      <c r="F137" s="193" t="s">
        <v>483</v>
      </c>
      <c r="G137" s="194" t="s">
        <v>195</v>
      </c>
      <c r="H137" s="195">
        <v>20</v>
      </c>
      <c r="I137" s="196"/>
      <c r="J137" s="197">
        <f>ROUND(I137*H137,2)</f>
        <v>0</v>
      </c>
      <c r="K137" s="198"/>
      <c r="L137" s="38"/>
      <c r="M137" s="199" t="s">
        <v>1</v>
      </c>
      <c r="N137" s="200" t="s">
        <v>37</v>
      </c>
      <c r="O137" s="7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3" t="s">
        <v>155</v>
      </c>
      <c r="AT137" s="203" t="s">
        <v>151</v>
      </c>
      <c r="AU137" s="203" t="s">
        <v>81</v>
      </c>
      <c r="AY137" s="16" t="s">
        <v>149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79</v>
      </c>
      <c r="BK137" s="204">
        <f>ROUND(I137*H137,2)</f>
        <v>0</v>
      </c>
      <c r="BL137" s="16" t="s">
        <v>155</v>
      </c>
      <c r="BM137" s="203" t="s">
        <v>484</v>
      </c>
    </row>
    <row r="138" spans="1:65" s="2" customFormat="1" ht="16.5" customHeight="1">
      <c r="A138" s="33"/>
      <c r="B138" s="34"/>
      <c r="C138" s="217" t="s">
        <v>204</v>
      </c>
      <c r="D138" s="217" t="s">
        <v>187</v>
      </c>
      <c r="E138" s="218" t="s">
        <v>478</v>
      </c>
      <c r="F138" s="219" t="s">
        <v>479</v>
      </c>
      <c r="G138" s="220" t="s">
        <v>178</v>
      </c>
      <c r="H138" s="221">
        <v>14</v>
      </c>
      <c r="I138" s="222"/>
      <c r="J138" s="223">
        <f>ROUND(I138*H138,2)</f>
        <v>0</v>
      </c>
      <c r="K138" s="224"/>
      <c r="L138" s="225"/>
      <c r="M138" s="226" t="s">
        <v>1</v>
      </c>
      <c r="N138" s="227" t="s">
        <v>37</v>
      </c>
      <c r="O138" s="70"/>
      <c r="P138" s="201">
        <f>O138*H138</f>
        <v>0</v>
      </c>
      <c r="Q138" s="201">
        <v>1</v>
      </c>
      <c r="R138" s="201">
        <f>Q138*H138</f>
        <v>14</v>
      </c>
      <c r="S138" s="201">
        <v>0</v>
      </c>
      <c r="T138" s="20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186</v>
      </c>
      <c r="AT138" s="203" t="s">
        <v>187</v>
      </c>
      <c r="AU138" s="203" t="s">
        <v>81</v>
      </c>
      <c r="AY138" s="16" t="s">
        <v>149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79</v>
      </c>
      <c r="BK138" s="204">
        <f>ROUND(I138*H138,2)</f>
        <v>0</v>
      </c>
      <c r="BL138" s="16" t="s">
        <v>155</v>
      </c>
      <c r="BM138" s="203" t="s">
        <v>485</v>
      </c>
    </row>
    <row r="139" spans="2:51" s="13" customFormat="1" ht="11.25">
      <c r="B139" s="205"/>
      <c r="C139" s="206"/>
      <c r="D139" s="207" t="s">
        <v>157</v>
      </c>
      <c r="E139" s="206"/>
      <c r="F139" s="209" t="s">
        <v>486</v>
      </c>
      <c r="G139" s="206"/>
      <c r="H139" s="210">
        <v>14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157</v>
      </c>
      <c r="AU139" s="216" t="s">
        <v>81</v>
      </c>
      <c r="AV139" s="13" t="s">
        <v>81</v>
      </c>
      <c r="AW139" s="13" t="s">
        <v>4</v>
      </c>
      <c r="AX139" s="13" t="s">
        <v>79</v>
      </c>
      <c r="AY139" s="216" t="s">
        <v>149</v>
      </c>
    </row>
    <row r="140" spans="1:65" s="2" customFormat="1" ht="24.2" customHeight="1">
      <c r="A140" s="33"/>
      <c r="B140" s="34"/>
      <c r="C140" s="191" t="s">
        <v>209</v>
      </c>
      <c r="D140" s="191" t="s">
        <v>151</v>
      </c>
      <c r="E140" s="192" t="s">
        <v>487</v>
      </c>
      <c r="F140" s="193" t="s">
        <v>488</v>
      </c>
      <c r="G140" s="194" t="s">
        <v>195</v>
      </c>
      <c r="H140" s="195">
        <v>2240</v>
      </c>
      <c r="I140" s="196"/>
      <c r="J140" s="197">
        <f>ROUND(I140*H140,2)</f>
        <v>0</v>
      </c>
      <c r="K140" s="198"/>
      <c r="L140" s="38"/>
      <c r="M140" s="199" t="s">
        <v>1</v>
      </c>
      <c r="N140" s="200" t="s">
        <v>37</v>
      </c>
      <c r="O140" s="70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155</v>
      </c>
      <c r="AT140" s="203" t="s">
        <v>151</v>
      </c>
      <c r="AU140" s="203" t="s">
        <v>81</v>
      </c>
      <c r="AY140" s="16" t="s">
        <v>149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79</v>
      </c>
      <c r="BK140" s="204">
        <f>ROUND(I140*H140,2)</f>
        <v>0</v>
      </c>
      <c r="BL140" s="16" t="s">
        <v>155</v>
      </c>
      <c r="BM140" s="203" t="s">
        <v>489</v>
      </c>
    </row>
    <row r="141" spans="2:51" s="13" customFormat="1" ht="22.5">
      <c r="B141" s="205"/>
      <c r="C141" s="206"/>
      <c r="D141" s="207" t="s">
        <v>157</v>
      </c>
      <c r="E141" s="208" t="s">
        <v>1</v>
      </c>
      <c r="F141" s="209" t="s">
        <v>490</v>
      </c>
      <c r="G141" s="206"/>
      <c r="H141" s="210">
        <v>2240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157</v>
      </c>
      <c r="AU141" s="216" t="s">
        <v>81</v>
      </c>
      <c r="AV141" s="13" t="s">
        <v>81</v>
      </c>
      <c r="AW141" s="13" t="s">
        <v>29</v>
      </c>
      <c r="AX141" s="13" t="s">
        <v>79</v>
      </c>
      <c r="AY141" s="216" t="s">
        <v>149</v>
      </c>
    </row>
    <row r="142" spans="1:65" s="2" customFormat="1" ht="24.2" customHeight="1">
      <c r="A142" s="33"/>
      <c r="B142" s="34"/>
      <c r="C142" s="191" t="s">
        <v>216</v>
      </c>
      <c r="D142" s="191" t="s">
        <v>151</v>
      </c>
      <c r="E142" s="192" t="s">
        <v>491</v>
      </c>
      <c r="F142" s="193" t="s">
        <v>492</v>
      </c>
      <c r="G142" s="194" t="s">
        <v>195</v>
      </c>
      <c r="H142" s="195">
        <v>2240</v>
      </c>
      <c r="I142" s="196"/>
      <c r="J142" s="197">
        <f>ROUND(I142*H142,2)</f>
        <v>0</v>
      </c>
      <c r="K142" s="198"/>
      <c r="L142" s="38"/>
      <c r="M142" s="199" t="s">
        <v>1</v>
      </c>
      <c r="N142" s="200" t="s">
        <v>37</v>
      </c>
      <c r="O142" s="70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155</v>
      </c>
      <c r="AT142" s="203" t="s">
        <v>151</v>
      </c>
      <c r="AU142" s="203" t="s">
        <v>81</v>
      </c>
      <c r="AY142" s="16" t="s">
        <v>149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79</v>
      </c>
      <c r="BK142" s="204">
        <f>ROUND(I142*H142,2)</f>
        <v>0</v>
      </c>
      <c r="BL142" s="16" t="s">
        <v>155</v>
      </c>
      <c r="BM142" s="203" t="s">
        <v>493</v>
      </c>
    </row>
    <row r="143" spans="2:51" s="13" customFormat="1" ht="11.25">
      <c r="B143" s="205"/>
      <c r="C143" s="206"/>
      <c r="D143" s="207" t="s">
        <v>157</v>
      </c>
      <c r="E143" s="208" t="s">
        <v>1</v>
      </c>
      <c r="F143" s="209" t="s">
        <v>494</v>
      </c>
      <c r="G143" s="206"/>
      <c r="H143" s="210">
        <v>2240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157</v>
      </c>
      <c r="AU143" s="216" t="s">
        <v>81</v>
      </c>
      <c r="AV143" s="13" t="s">
        <v>81</v>
      </c>
      <c r="AW143" s="13" t="s">
        <v>29</v>
      </c>
      <c r="AX143" s="13" t="s">
        <v>79</v>
      </c>
      <c r="AY143" s="216" t="s">
        <v>149</v>
      </c>
    </row>
    <row r="144" spans="1:65" s="2" customFormat="1" ht="16.5" customHeight="1">
      <c r="A144" s="33"/>
      <c r="B144" s="34"/>
      <c r="C144" s="217" t="s">
        <v>221</v>
      </c>
      <c r="D144" s="217" t="s">
        <v>187</v>
      </c>
      <c r="E144" s="218" t="s">
        <v>495</v>
      </c>
      <c r="F144" s="219" t="s">
        <v>496</v>
      </c>
      <c r="G144" s="220" t="s">
        <v>497</v>
      </c>
      <c r="H144" s="221">
        <v>33.6</v>
      </c>
      <c r="I144" s="222"/>
      <c r="J144" s="223">
        <f>ROUND(I144*H144,2)</f>
        <v>0</v>
      </c>
      <c r="K144" s="224"/>
      <c r="L144" s="225"/>
      <c r="M144" s="226" t="s">
        <v>1</v>
      </c>
      <c r="N144" s="227" t="s">
        <v>37</v>
      </c>
      <c r="O144" s="70"/>
      <c r="P144" s="201">
        <f>O144*H144</f>
        <v>0</v>
      </c>
      <c r="Q144" s="201">
        <v>0.001</v>
      </c>
      <c r="R144" s="201">
        <f>Q144*H144</f>
        <v>0.033600000000000005</v>
      </c>
      <c r="S144" s="201">
        <v>0</v>
      </c>
      <c r="T144" s="20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3" t="s">
        <v>186</v>
      </c>
      <c r="AT144" s="203" t="s">
        <v>187</v>
      </c>
      <c r="AU144" s="203" t="s">
        <v>81</v>
      </c>
      <c r="AY144" s="16" t="s">
        <v>149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6" t="s">
        <v>79</v>
      </c>
      <c r="BK144" s="204">
        <f>ROUND(I144*H144,2)</f>
        <v>0</v>
      </c>
      <c r="BL144" s="16" t="s">
        <v>155</v>
      </c>
      <c r="BM144" s="203" t="s">
        <v>498</v>
      </c>
    </row>
    <row r="145" spans="2:51" s="13" customFormat="1" ht="11.25">
      <c r="B145" s="205"/>
      <c r="C145" s="206"/>
      <c r="D145" s="207" t="s">
        <v>157</v>
      </c>
      <c r="E145" s="206"/>
      <c r="F145" s="209" t="s">
        <v>499</v>
      </c>
      <c r="G145" s="206"/>
      <c r="H145" s="210">
        <v>33.6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157</v>
      </c>
      <c r="AU145" s="216" t="s">
        <v>81</v>
      </c>
      <c r="AV145" s="13" t="s">
        <v>81</v>
      </c>
      <c r="AW145" s="13" t="s">
        <v>4</v>
      </c>
      <c r="AX145" s="13" t="s">
        <v>79</v>
      </c>
      <c r="AY145" s="216" t="s">
        <v>149</v>
      </c>
    </row>
    <row r="146" spans="1:65" s="2" customFormat="1" ht="33" customHeight="1">
      <c r="A146" s="33"/>
      <c r="B146" s="34"/>
      <c r="C146" s="191" t="s">
        <v>8</v>
      </c>
      <c r="D146" s="191" t="s">
        <v>151</v>
      </c>
      <c r="E146" s="192" t="s">
        <v>500</v>
      </c>
      <c r="F146" s="193" t="s">
        <v>501</v>
      </c>
      <c r="G146" s="194" t="s">
        <v>195</v>
      </c>
      <c r="H146" s="195">
        <v>2240</v>
      </c>
      <c r="I146" s="196"/>
      <c r="J146" s="197">
        <f>ROUND(I146*H146,2)</f>
        <v>0</v>
      </c>
      <c r="K146" s="198"/>
      <c r="L146" s="38"/>
      <c r="M146" s="199" t="s">
        <v>1</v>
      </c>
      <c r="N146" s="200" t="s">
        <v>37</v>
      </c>
      <c r="O146" s="7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3" t="s">
        <v>155</v>
      </c>
      <c r="AT146" s="203" t="s">
        <v>151</v>
      </c>
      <c r="AU146" s="203" t="s">
        <v>81</v>
      </c>
      <c r="AY146" s="16" t="s">
        <v>149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6" t="s">
        <v>79</v>
      </c>
      <c r="BK146" s="204">
        <f>ROUND(I146*H146,2)</f>
        <v>0</v>
      </c>
      <c r="BL146" s="16" t="s">
        <v>155</v>
      </c>
      <c r="BM146" s="203" t="s">
        <v>502</v>
      </c>
    </row>
    <row r="147" spans="2:51" s="13" customFormat="1" ht="11.25">
      <c r="B147" s="205"/>
      <c r="C147" s="206"/>
      <c r="D147" s="207" t="s">
        <v>157</v>
      </c>
      <c r="E147" s="208" t="s">
        <v>1</v>
      </c>
      <c r="F147" s="209" t="s">
        <v>494</v>
      </c>
      <c r="G147" s="206"/>
      <c r="H147" s="210">
        <v>2240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157</v>
      </c>
      <c r="AU147" s="216" t="s">
        <v>81</v>
      </c>
      <c r="AV147" s="13" t="s">
        <v>81</v>
      </c>
      <c r="AW147" s="13" t="s">
        <v>29</v>
      </c>
      <c r="AX147" s="13" t="s">
        <v>79</v>
      </c>
      <c r="AY147" s="216" t="s">
        <v>149</v>
      </c>
    </row>
    <row r="148" spans="1:65" s="2" customFormat="1" ht="24.2" customHeight="1">
      <c r="A148" s="33"/>
      <c r="B148" s="34"/>
      <c r="C148" s="191" t="s">
        <v>228</v>
      </c>
      <c r="D148" s="191" t="s">
        <v>151</v>
      </c>
      <c r="E148" s="192" t="s">
        <v>503</v>
      </c>
      <c r="F148" s="193" t="s">
        <v>504</v>
      </c>
      <c r="G148" s="194" t="s">
        <v>195</v>
      </c>
      <c r="H148" s="195">
        <v>2240</v>
      </c>
      <c r="I148" s="196"/>
      <c r="J148" s="197">
        <f>ROUND(I148*H148,2)</f>
        <v>0</v>
      </c>
      <c r="K148" s="198"/>
      <c r="L148" s="38"/>
      <c r="M148" s="199" t="s">
        <v>1</v>
      </c>
      <c r="N148" s="200" t="s">
        <v>37</v>
      </c>
      <c r="O148" s="70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03" t="s">
        <v>155</v>
      </c>
      <c r="AT148" s="203" t="s">
        <v>151</v>
      </c>
      <c r="AU148" s="203" t="s">
        <v>81</v>
      </c>
      <c r="AY148" s="16" t="s">
        <v>149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6" t="s">
        <v>79</v>
      </c>
      <c r="BK148" s="204">
        <f>ROUND(I148*H148,2)</f>
        <v>0</v>
      </c>
      <c r="BL148" s="16" t="s">
        <v>155</v>
      </c>
      <c r="BM148" s="203" t="s">
        <v>505</v>
      </c>
    </row>
    <row r="149" spans="2:51" s="13" customFormat="1" ht="11.25">
      <c r="B149" s="205"/>
      <c r="C149" s="206"/>
      <c r="D149" s="207" t="s">
        <v>157</v>
      </c>
      <c r="E149" s="208" t="s">
        <v>1</v>
      </c>
      <c r="F149" s="209" t="s">
        <v>494</v>
      </c>
      <c r="G149" s="206"/>
      <c r="H149" s="210">
        <v>2240</v>
      </c>
      <c r="I149" s="211"/>
      <c r="J149" s="206"/>
      <c r="K149" s="206"/>
      <c r="L149" s="212"/>
      <c r="M149" s="233"/>
      <c r="N149" s="234"/>
      <c r="O149" s="234"/>
      <c r="P149" s="234"/>
      <c r="Q149" s="234"/>
      <c r="R149" s="234"/>
      <c r="S149" s="234"/>
      <c r="T149" s="235"/>
      <c r="AT149" s="216" t="s">
        <v>157</v>
      </c>
      <c r="AU149" s="216" t="s">
        <v>81</v>
      </c>
      <c r="AV149" s="13" t="s">
        <v>81</v>
      </c>
      <c r="AW149" s="13" t="s">
        <v>29</v>
      </c>
      <c r="AX149" s="13" t="s">
        <v>79</v>
      </c>
      <c r="AY149" s="216" t="s">
        <v>149</v>
      </c>
    </row>
    <row r="150" spans="1:31" s="2" customFormat="1" ht="6.95" customHeight="1">
      <c r="A150" s="33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38"/>
      <c r="M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</sheetData>
  <sheetProtection algorithmName="SHA-512" hashValue="YY7Loituw9yYcWu8do+3HdNg3XCpnjfpSlH56JB33NwReqzzuL7tGdOSXJ5meZKhVGTKboHxCZOK/hL5MkFVWw==" saltValue="IUXmQsUM5g20ohD5rh0emxVZp/a5rHepRgQb9zA8+Kvg961OsvS5pmE5RVLW+22KQK06oyxVYVUcbMulpbp8Vg==" spinCount="100000" sheet="1" objects="1" scenarios="1" formatColumns="0" formatRows="0" autoFilter="0"/>
  <autoFilter ref="C121:K149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6" t="s">
        <v>96</v>
      </c>
    </row>
    <row r="3" spans="2:46" s="1" customFormat="1" ht="6.95" customHeight="1" hidden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2:46" s="1" customFormat="1" ht="24.95" customHeight="1" hidden="1">
      <c r="B4" s="19"/>
      <c r="D4" s="116" t="s">
        <v>117</v>
      </c>
      <c r="L4" s="19"/>
      <c r="M4" s="117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8" t="s">
        <v>15</v>
      </c>
      <c r="L6" s="19"/>
    </row>
    <row r="7" spans="2:12" s="1" customFormat="1" ht="16.5" customHeight="1" hidden="1">
      <c r="B7" s="19"/>
      <c r="E7" s="307" t="str">
        <f>'Rekapitulace stavby'!K6</f>
        <v>LABSKÁ STEZKA (Cyklotrasa č. 2) v úseku STANOVICE - ŽIREČ</v>
      </c>
      <c r="F7" s="308"/>
      <c r="G7" s="308"/>
      <c r="H7" s="308"/>
      <c r="L7" s="19"/>
    </row>
    <row r="8" spans="2:12" s="1" customFormat="1" ht="12" customHeight="1" hidden="1">
      <c r="B8" s="19"/>
      <c r="D8" s="118" t="s">
        <v>118</v>
      </c>
      <c r="L8" s="19"/>
    </row>
    <row r="9" spans="1:31" s="2" customFormat="1" ht="16.5" customHeight="1" hidden="1">
      <c r="A9" s="33"/>
      <c r="B9" s="38"/>
      <c r="C9" s="33"/>
      <c r="D9" s="33"/>
      <c r="E9" s="307" t="s">
        <v>506</v>
      </c>
      <c r="F9" s="309"/>
      <c r="G9" s="309"/>
      <c r="H9" s="30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8"/>
      <c r="C10" s="33"/>
      <c r="D10" s="118" t="s">
        <v>120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8"/>
      <c r="C11" s="33"/>
      <c r="D11" s="33"/>
      <c r="E11" s="310" t="s">
        <v>121</v>
      </c>
      <c r="F11" s="309"/>
      <c r="G11" s="309"/>
      <c r="H11" s="309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 hidden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8"/>
      <c r="C13" s="33"/>
      <c r="D13" s="118" t="s">
        <v>17</v>
      </c>
      <c r="E13" s="33"/>
      <c r="F13" s="109" t="s">
        <v>1</v>
      </c>
      <c r="G13" s="33"/>
      <c r="H13" s="33"/>
      <c r="I13" s="118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8" t="s">
        <v>19</v>
      </c>
      <c r="E14" s="33"/>
      <c r="F14" s="109" t="s">
        <v>20</v>
      </c>
      <c r="G14" s="33"/>
      <c r="H14" s="33"/>
      <c r="I14" s="118" t="s">
        <v>21</v>
      </c>
      <c r="J14" s="119" t="str">
        <f>'Rekapitulace stavby'!AN8</f>
        <v>3. 12. 2021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18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8"/>
      <c r="C19" s="33"/>
      <c r="D19" s="118" t="s">
        <v>26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8"/>
      <c r="C20" s="33"/>
      <c r="D20" s="33"/>
      <c r="E20" s="311" t="str">
        <f>'Rekapitulace stavby'!E14</f>
        <v>Vyplň údaj</v>
      </c>
      <c r="F20" s="312"/>
      <c r="G20" s="312"/>
      <c r="H20" s="312"/>
      <c r="I20" s="118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8"/>
      <c r="C22" s="33"/>
      <c r="D22" s="118" t="s">
        <v>28</v>
      </c>
      <c r="E22" s="33"/>
      <c r="F22" s="33"/>
      <c r="G22" s="33"/>
      <c r="H22" s="33"/>
      <c r="I22" s="118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18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8"/>
      <c r="C25" s="33"/>
      <c r="D25" s="118" t="s">
        <v>30</v>
      </c>
      <c r="E25" s="33"/>
      <c r="F25" s="33"/>
      <c r="G25" s="33"/>
      <c r="H25" s="33"/>
      <c r="I25" s="118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18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8"/>
      <c r="C28" s="33"/>
      <c r="D28" s="118" t="s">
        <v>31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35.25" customHeight="1" hidden="1">
      <c r="A29" s="120"/>
      <c r="B29" s="121"/>
      <c r="C29" s="120"/>
      <c r="D29" s="120"/>
      <c r="E29" s="313" t="s">
        <v>507</v>
      </c>
      <c r="F29" s="313"/>
      <c r="G29" s="313"/>
      <c r="H29" s="313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8"/>
      <c r="C32" s="33"/>
      <c r="D32" s="124" t="s">
        <v>32</v>
      </c>
      <c r="E32" s="33"/>
      <c r="F32" s="33"/>
      <c r="G32" s="33"/>
      <c r="H32" s="33"/>
      <c r="I32" s="33"/>
      <c r="J32" s="125">
        <f>ROUND(J126,2)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33"/>
      <c r="F34" s="126" t="s">
        <v>34</v>
      </c>
      <c r="G34" s="33"/>
      <c r="H34" s="33"/>
      <c r="I34" s="126" t="s">
        <v>33</v>
      </c>
      <c r="J34" s="126" t="s">
        <v>35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127" t="s">
        <v>36</v>
      </c>
      <c r="E35" s="118" t="s">
        <v>37</v>
      </c>
      <c r="F35" s="128">
        <f>ROUND((SUM(BE126:BE172)),2)</f>
        <v>0</v>
      </c>
      <c r="G35" s="33"/>
      <c r="H35" s="33"/>
      <c r="I35" s="129">
        <v>0.21</v>
      </c>
      <c r="J35" s="128">
        <f>ROUND(((SUM(BE126:BE172))*I35),2)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8" t="s">
        <v>38</v>
      </c>
      <c r="F36" s="128">
        <f>ROUND((SUM(BF126:BF172)),2)</f>
        <v>0</v>
      </c>
      <c r="G36" s="33"/>
      <c r="H36" s="33"/>
      <c r="I36" s="129">
        <v>0.15</v>
      </c>
      <c r="J36" s="128">
        <f>ROUND(((SUM(BF126:BF172))*I36),2)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39</v>
      </c>
      <c r="F37" s="128">
        <f>ROUND((SUM(BG126:BG172)),2)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40</v>
      </c>
      <c r="F38" s="128">
        <f>ROUND((SUM(BH126:BH172)),2)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41</v>
      </c>
      <c r="F39" s="128">
        <f>ROUND((SUM(BI126:BI172)),2)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8"/>
      <c r="C41" s="130"/>
      <c r="D41" s="131" t="s">
        <v>42</v>
      </c>
      <c r="E41" s="132"/>
      <c r="F41" s="132"/>
      <c r="G41" s="133" t="s">
        <v>43</v>
      </c>
      <c r="H41" s="134" t="s">
        <v>44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0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3"/>
      <c r="B61" s="38"/>
      <c r="C61" s="33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3"/>
      <c r="B65" s="38"/>
      <c r="C65" s="33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3"/>
      <c r="B76" s="38"/>
      <c r="C76" s="33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1.25" hidden="1"/>
    <row r="79" ht="11.25" hidden="1"/>
    <row r="80" ht="11.25" hidden="1"/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LABSKÁ STEZKA (Cyklotrasa č. 2) v úseku STANOVICE - ŽIREČ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14" t="s">
        <v>506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67" t="str">
        <f>E11</f>
        <v>SO 101 - KOMUNIKACE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 xml:space="preserve"> </v>
      </c>
      <c r="G91" s="35"/>
      <c r="H91" s="35"/>
      <c r="I91" s="28" t="s">
        <v>21</v>
      </c>
      <c r="J91" s="65" t="str">
        <f>IF(J14="","",J14)</f>
        <v>3. 12. 2021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28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124</v>
      </c>
      <c r="D96" s="149"/>
      <c r="E96" s="149"/>
      <c r="F96" s="149"/>
      <c r="G96" s="149"/>
      <c r="H96" s="149"/>
      <c r="I96" s="149"/>
      <c r="J96" s="150" t="s">
        <v>125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126</v>
      </c>
      <c r="D98" s="35"/>
      <c r="E98" s="35"/>
      <c r="F98" s="35"/>
      <c r="G98" s="35"/>
      <c r="H98" s="35"/>
      <c r="I98" s="35"/>
      <c r="J98" s="83">
        <f>J126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127</v>
      </c>
    </row>
    <row r="99" spans="2:12" s="9" customFormat="1" ht="24.95" customHeight="1">
      <c r="B99" s="152"/>
      <c r="C99" s="153"/>
      <c r="D99" s="154" t="s">
        <v>128</v>
      </c>
      <c r="E99" s="155"/>
      <c r="F99" s="155"/>
      <c r="G99" s="155"/>
      <c r="H99" s="155"/>
      <c r="I99" s="155"/>
      <c r="J99" s="156">
        <f>J127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129</v>
      </c>
      <c r="E100" s="160"/>
      <c r="F100" s="160"/>
      <c r="G100" s="160"/>
      <c r="H100" s="160"/>
      <c r="I100" s="160"/>
      <c r="J100" s="161">
        <f>J128</f>
        <v>0</v>
      </c>
      <c r="K100" s="103"/>
      <c r="L100" s="162"/>
    </row>
    <row r="101" spans="2:12" s="10" customFormat="1" ht="19.9" customHeight="1">
      <c r="B101" s="158"/>
      <c r="C101" s="103"/>
      <c r="D101" s="159" t="s">
        <v>130</v>
      </c>
      <c r="E101" s="160"/>
      <c r="F101" s="160"/>
      <c r="G101" s="160"/>
      <c r="H101" s="160"/>
      <c r="I101" s="160"/>
      <c r="J101" s="161">
        <f>J144</f>
        <v>0</v>
      </c>
      <c r="K101" s="103"/>
      <c r="L101" s="162"/>
    </row>
    <row r="102" spans="2:12" s="10" customFormat="1" ht="19.9" customHeight="1">
      <c r="B102" s="158"/>
      <c r="C102" s="103"/>
      <c r="D102" s="159" t="s">
        <v>131</v>
      </c>
      <c r="E102" s="160"/>
      <c r="F102" s="160"/>
      <c r="G102" s="160"/>
      <c r="H102" s="160"/>
      <c r="I102" s="160"/>
      <c r="J102" s="161">
        <f>J149</f>
        <v>0</v>
      </c>
      <c r="K102" s="103"/>
      <c r="L102" s="162"/>
    </row>
    <row r="103" spans="2:12" s="10" customFormat="1" ht="19.9" customHeight="1">
      <c r="B103" s="158"/>
      <c r="C103" s="103"/>
      <c r="D103" s="159" t="s">
        <v>132</v>
      </c>
      <c r="E103" s="160"/>
      <c r="F103" s="160"/>
      <c r="G103" s="160"/>
      <c r="H103" s="160"/>
      <c r="I103" s="160"/>
      <c r="J103" s="161">
        <f>J164</f>
        <v>0</v>
      </c>
      <c r="K103" s="103"/>
      <c r="L103" s="162"/>
    </row>
    <row r="104" spans="2:12" s="10" customFormat="1" ht="19.9" customHeight="1">
      <c r="B104" s="158"/>
      <c r="C104" s="103"/>
      <c r="D104" s="159" t="s">
        <v>133</v>
      </c>
      <c r="E104" s="160"/>
      <c r="F104" s="160"/>
      <c r="G104" s="160"/>
      <c r="H104" s="160"/>
      <c r="I104" s="160"/>
      <c r="J104" s="161">
        <f>J170</f>
        <v>0</v>
      </c>
      <c r="K104" s="103"/>
      <c r="L104" s="162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134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15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314" t="str">
        <f>E7</f>
        <v>LABSKÁ STEZKA (Cyklotrasa č. 2) v úseku STANOVICE - ŽIREČ</v>
      </c>
      <c r="F114" s="315"/>
      <c r="G114" s="315"/>
      <c r="H114" s="31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2:12" s="1" customFormat="1" ht="12" customHeight="1">
      <c r="B115" s="20"/>
      <c r="C115" s="28" t="s">
        <v>118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3"/>
      <c r="B116" s="34"/>
      <c r="C116" s="35"/>
      <c r="D116" s="35"/>
      <c r="E116" s="314" t="s">
        <v>506</v>
      </c>
      <c r="F116" s="316"/>
      <c r="G116" s="316"/>
      <c r="H116" s="316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120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5"/>
      <c r="D118" s="35"/>
      <c r="E118" s="267" t="str">
        <f>E11</f>
        <v>SO 101 - KOMUNIKACE</v>
      </c>
      <c r="F118" s="316"/>
      <c r="G118" s="316"/>
      <c r="H118" s="316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19</v>
      </c>
      <c r="D120" s="35"/>
      <c r="E120" s="35"/>
      <c r="F120" s="26" t="str">
        <f>F14</f>
        <v xml:space="preserve"> </v>
      </c>
      <c r="G120" s="35"/>
      <c r="H120" s="35"/>
      <c r="I120" s="28" t="s">
        <v>21</v>
      </c>
      <c r="J120" s="65" t="str">
        <f>IF(J14="","",J14)</f>
        <v>3. 12. 2021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23</v>
      </c>
      <c r="D122" s="35"/>
      <c r="E122" s="35"/>
      <c r="F122" s="26" t="str">
        <f>E17</f>
        <v xml:space="preserve"> </v>
      </c>
      <c r="G122" s="35"/>
      <c r="H122" s="35"/>
      <c r="I122" s="28" t="s">
        <v>28</v>
      </c>
      <c r="J122" s="31" t="str">
        <f>E23</f>
        <v xml:space="preserve"> 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26</v>
      </c>
      <c r="D123" s="35"/>
      <c r="E123" s="35"/>
      <c r="F123" s="26" t="str">
        <f>IF(E20="","",E20)</f>
        <v>Vyplň údaj</v>
      </c>
      <c r="G123" s="35"/>
      <c r="H123" s="35"/>
      <c r="I123" s="28" t="s">
        <v>30</v>
      </c>
      <c r="J123" s="31" t="str">
        <f>E26</f>
        <v xml:space="preserve"> 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63"/>
      <c r="B125" s="164"/>
      <c r="C125" s="165" t="s">
        <v>135</v>
      </c>
      <c r="D125" s="166" t="s">
        <v>57</v>
      </c>
      <c r="E125" s="166" t="s">
        <v>53</v>
      </c>
      <c r="F125" s="166" t="s">
        <v>54</v>
      </c>
      <c r="G125" s="166" t="s">
        <v>136</v>
      </c>
      <c r="H125" s="166" t="s">
        <v>137</v>
      </c>
      <c r="I125" s="166" t="s">
        <v>138</v>
      </c>
      <c r="J125" s="167" t="s">
        <v>125</v>
      </c>
      <c r="K125" s="168" t="s">
        <v>139</v>
      </c>
      <c r="L125" s="169"/>
      <c r="M125" s="74" t="s">
        <v>1</v>
      </c>
      <c r="N125" s="75" t="s">
        <v>36</v>
      </c>
      <c r="O125" s="75" t="s">
        <v>140</v>
      </c>
      <c r="P125" s="75" t="s">
        <v>141</v>
      </c>
      <c r="Q125" s="75" t="s">
        <v>142</v>
      </c>
      <c r="R125" s="75" t="s">
        <v>143</v>
      </c>
      <c r="S125" s="75" t="s">
        <v>144</v>
      </c>
      <c r="T125" s="76" t="s">
        <v>145</v>
      </c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</row>
    <row r="126" spans="1:63" s="2" customFormat="1" ht="22.9" customHeight="1">
      <c r="A126" s="33"/>
      <c r="B126" s="34"/>
      <c r="C126" s="81" t="s">
        <v>146</v>
      </c>
      <c r="D126" s="35"/>
      <c r="E126" s="35"/>
      <c r="F126" s="35"/>
      <c r="G126" s="35"/>
      <c r="H126" s="35"/>
      <c r="I126" s="35"/>
      <c r="J126" s="170">
        <f>BK126</f>
        <v>0</v>
      </c>
      <c r="K126" s="35"/>
      <c r="L126" s="38"/>
      <c r="M126" s="77"/>
      <c r="N126" s="171"/>
      <c r="O126" s="78"/>
      <c r="P126" s="172">
        <f>P127</f>
        <v>0</v>
      </c>
      <c r="Q126" s="78"/>
      <c r="R126" s="172">
        <f>R127</f>
        <v>7.61614</v>
      </c>
      <c r="S126" s="78"/>
      <c r="T126" s="173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71</v>
      </c>
      <c r="AU126" s="16" t="s">
        <v>127</v>
      </c>
      <c r="BK126" s="174">
        <f>BK127</f>
        <v>0</v>
      </c>
    </row>
    <row r="127" spans="2:63" s="12" customFormat="1" ht="25.9" customHeight="1">
      <c r="B127" s="175"/>
      <c r="C127" s="176"/>
      <c r="D127" s="177" t="s">
        <v>71</v>
      </c>
      <c r="E127" s="178" t="s">
        <v>147</v>
      </c>
      <c r="F127" s="178" t="s">
        <v>148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P128+P144+P149+P164+P170</f>
        <v>0</v>
      </c>
      <c r="Q127" s="183"/>
      <c r="R127" s="184">
        <f>R128+R144+R149+R164+R170</f>
        <v>7.61614</v>
      </c>
      <c r="S127" s="183"/>
      <c r="T127" s="185">
        <f>T128+T144+T149+T164+T170</f>
        <v>0</v>
      </c>
      <c r="AR127" s="186" t="s">
        <v>79</v>
      </c>
      <c r="AT127" s="187" t="s">
        <v>71</v>
      </c>
      <c r="AU127" s="187" t="s">
        <v>72</v>
      </c>
      <c r="AY127" s="186" t="s">
        <v>149</v>
      </c>
      <c r="BK127" s="188">
        <f>BK128+BK144+BK149+BK164+BK170</f>
        <v>0</v>
      </c>
    </row>
    <row r="128" spans="2:63" s="12" customFormat="1" ht="22.9" customHeight="1">
      <c r="B128" s="175"/>
      <c r="C128" s="176"/>
      <c r="D128" s="177" t="s">
        <v>71</v>
      </c>
      <c r="E128" s="189" t="s">
        <v>79</v>
      </c>
      <c r="F128" s="189" t="s">
        <v>150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SUM(P129:P143)</f>
        <v>0</v>
      </c>
      <c r="Q128" s="183"/>
      <c r="R128" s="184">
        <f>SUM(R129:R143)</f>
        <v>4.75</v>
      </c>
      <c r="S128" s="183"/>
      <c r="T128" s="185">
        <f>SUM(T129:T143)</f>
        <v>0</v>
      </c>
      <c r="AR128" s="186" t="s">
        <v>79</v>
      </c>
      <c r="AT128" s="187" t="s">
        <v>71</v>
      </c>
      <c r="AU128" s="187" t="s">
        <v>79</v>
      </c>
      <c r="AY128" s="186" t="s">
        <v>149</v>
      </c>
      <c r="BK128" s="188">
        <f>SUM(BK129:BK143)</f>
        <v>0</v>
      </c>
    </row>
    <row r="129" spans="1:65" s="2" customFormat="1" ht="24.2" customHeight="1">
      <c r="A129" s="33"/>
      <c r="B129" s="34"/>
      <c r="C129" s="191" t="s">
        <v>79</v>
      </c>
      <c r="D129" s="191" t="s">
        <v>151</v>
      </c>
      <c r="E129" s="192" t="s">
        <v>163</v>
      </c>
      <c r="F129" s="193" t="s">
        <v>164</v>
      </c>
      <c r="G129" s="194" t="s">
        <v>154</v>
      </c>
      <c r="H129" s="195">
        <v>2.5</v>
      </c>
      <c r="I129" s="196"/>
      <c r="J129" s="197">
        <f>ROUND(I129*H129,2)</f>
        <v>0</v>
      </c>
      <c r="K129" s="198"/>
      <c r="L129" s="38"/>
      <c r="M129" s="199" t="s">
        <v>1</v>
      </c>
      <c r="N129" s="200" t="s">
        <v>37</v>
      </c>
      <c r="O129" s="7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155</v>
      </c>
      <c r="AT129" s="203" t="s">
        <v>151</v>
      </c>
      <c r="AU129" s="203" t="s">
        <v>81</v>
      </c>
      <c r="AY129" s="16" t="s">
        <v>149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79</v>
      </c>
      <c r="BK129" s="204">
        <f>ROUND(I129*H129,2)</f>
        <v>0</v>
      </c>
      <c r="BL129" s="16" t="s">
        <v>155</v>
      </c>
      <c r="BM129" s="203" t="s">
        <v>165</v>
      </c>
    </row>
    <row r="130" spans="2:51" s="13" customFormat="1" ht="11.25">
      <c r="B130" s="205"/>
      <c r="C130" s="206"/>
      <c r="D130" s="207" t="s">
        <v>157</v>
      </c>
      <c r="E130" s="208" t="s">
        <v>1</v>
      </c>
      <c r="F130" s="209" t="s">
        <v>508</v>
      </c>
      <c r="G130" s="206"/>
      <c r="H130" s="210">
        <v>2.5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157</v>
      </c>
      <c r="AU130" s="216" t="s">
        <v>81</v>
      </c>
      <c r="AV130" s="13" t="s">
        <v>81</v>
      </c>
      <c r="AW130" s="13" t="s">
        <v>29</v>
      </c>
      <c r="AX130" s="13" t="s">
        <v>79</v>
      </c>
      <c r="AY130" s="216" t="s">
        <v>149</v>
      </c>
    </row>
    <row r="131" spans="1:65" s="2" customFormat="1" ht="24.2" customHeight="1">
      <c r="A131" s="33"/>
      <c r="B131" s="34"/>
      <c r="C131" s="191" t="s">
        <v>81</v>
      </c>
      <c r="D131" s="191" t="s">
        <v>151</v>
      </c>
      <c r="E131" s="192" t="s">
        <v>167</v>
      </c>
      <c r="F131" s="193" t="s">
        <v>168</v>
      </c>
      <c r="G131" s="194" t="s">
        <v>154</v>
      </c>
      <c r="H131" s="195">
        <v>2.5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37</v>
      </c>
      <c r="O131" s="70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155</v>
      </c>
      <c r="AT131" s="203" t="s">
        <v>151</v>
      </c>
      <c r="AU131" s="203" t="s">
        <v>81</v>
      </c>
      <c r="AY131" s="16" t="s">
        <v>149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79</v>
      </c>
      <c r="BK131" s="204">
        <f>ROUND(I131*H131,2)</f>
        <v>0</v>
      </c>
      <c r="BL131" s="16" t="s">
        <v>155</v>
      </c>
      <c r="BM131" s="203" t="s">
        <v>169</v>
      </c>
    </row>
    <row r="132" spans="2:51" s="13" customFormat="1" ht="11.25">
      <c r="B132" s="205"/>
      <c r="C132" s="206"/>
      <c r="D132" s="207" t="s">
        <v>157</v>
      </c>
      <c r="E132" s="208" t="s">
        <v>1</v>
      </c>
      <c r="F132" s="209" t="s">
        <v>509</v>
      </c>
      <c r="G132" s="206"/>
      <c r="H132" s="210">
        <v>2.5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157</v>
      </c>
      <c r="AU132" s="216" t="s">
        <v>81</v>
      </c>
      <c r="AV132" s="13" t="s">
        <v>81</v>
      </c>
      <c r="AW132" s="13" t="s">
        <v>29</v>
      </c>
      <c r="AX132" s="13" t="s">
        <v>79</v>
      </c>
      <c r="AY132" s="216" t="s">
        <v>149</v>
      </c>
    </row>
    <row r="133" spans="1:65" s="2" customFormat="1" ht="16.5" customHeight="1">
      <c r="A133" s="33"/>
      <c r="B133" s="34"/>
      <c r="C133" s="191" t="s">
        <v>162</v>
      </c>
      <c r="D133" s="191" t="s">
        <v>151</v>
      </c>
      <c r="E133" s="192" t="s">
        <v>172</v>
      </c>
      <c r="F133" s="193" t="s">
        <v>173</v>
      </c>
      <c r="G133" s="194" t="s">
        <v>154</v>
      </c>
      <c r="H133" s="195">
        <v>2.5</v>
      </c>
      <c r="I133" s="196"/>
      <c r="J133" s="197">
        <f>ROUND(I133*H133,2)</f>
        <v>0</v>
      </c>
      <c r="K133" s="198"/>
      <c r="L133" s="38"/>
      <c r="M133" s="199" t="s">
        <v>1</v>
      </c>
      <c r="N133" s="200" t="s">
        <v>37</v>
      </c>
      <c r="O133" s="7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155</v>
      </c>
      <c r="AT133" s="203" t="s">
        <v>151</v>
      </c>
      <c r="AU133" s="203" t="s">
        <v>81</v>
      </c>
      <c r="AY133" s="16" t="s">
        <v>149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79</v>
      </c>
      <c r="BK133" s="204">
        <f>ROUND(I133*H133,2)</f>
        <v>0</v>
      </c>
      <c r="BL133" s="16" t="s">
        <v>155</v>
      </c>
      <c r="BM133" s="203" t="s">
        <v>174</v>
      </c>
    </row>
    <row r="134" spans="2:51" s="13" customFormat="1" ht="11.25">
      <c r="B134" s="205"/>
      <c r="C134" s="206"/>
      <c r="D134" s="207" t="s">
        <v>157</v>
      </c>
      <c r="E134" s="208" t="s">
        <v>1</v>
      </c>
      <c r="F134" s="209" t="s">
        <v>510</v>
      </c>
      <c r="G134" s="206"/>
      <c r="H134" s="210">
        <v>2.5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157</v>
      </c>
      <c r="AU134" s="216" t="s">
        <v>81</v>
      </c>
      <c r="AV134" s="13" t="s">
        <v>81</v>
      </c>
      <c r="AW134" s="13" t="s">
        <v>29</v>
      </c>
      <c r="AX134" s="13" t="s">
        <v>79</v>
      </c>
      <c r="AY134" s="216" t="s">
        <v>149</v>
      </c>
    </row>
    <row r="135" spans="1:65" s="2" customFormat="1" ht="24.2" customHeight="1">
      <c r="A135" s="33"/>
      <c r="B135" s="34"/>
      <c r="C135" s="191" t="s">
        <v>155</v>
      </c>
      <c r="D135" s="191" t="s">
        <v>151</v>
      </c>
      <c r="E135" s="192" t="s">
        <v>176</v>
      </c>
      <c r="F135" s="193" t="s">
        <v>177</v>
      </c>
      <c r="G135" s="194" t="s">
        <v>178</v>
      </c>
      <c r="H135" s="195">
        <v>4.75</v>
      </c>
      <c r="I135" s="196"/>
      <c r="J135" s="197">
        <f>ROUND(I135*H135,2)</f>
        <v>0</v>
      </c>
      <c r="K135" s="198"/>
      <c r="L135" s="38"/>
      <c r="M135" s="199" t="s">
        <v>1</v>
      </c>
      <c r="N135" s="200" t="s">
        <v>37</v>
      </c>
      <c r="O135" s="70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155</v>
      </c>
      <c r="AT135" s="203" t="s">
        <v>151</v>
      </c>
      <c r="AU135" s="203" t="s">
        <v>81</v>
      </c>
      <c r="AY135" s="16" t="s">
        <v>149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6" t="s">
        <v>79</v>
      </c>
      <c r="BK135" s="204">
        <f>ROUND(I135*H135,2)</f>
        <v>0</v>
      </c>
      <c r="BL135" s="16" t="s">
        <v>155</v>
      </c>
      <c r="BM135" s="203" t="s">
        <v>179</v>
      </c>
    </row>
    <row r="136" spans="2:51" s="13" customFormat="1" ht="11.25">
      <c r="B136" s="205"/>
      <c r="C136" s="206"/>
      <c r="D136" s="207" t="s">
        <v>157</v>
      </c>
      <c r="E136" s="208" t="s">
        <v>1</v>
      </c>
      <c r="F136" s="209" t="s">
        <v>510</v>
      </c>
      <c r="G136" s="206"/>
      <c r="H136" s="210">
        <v>2.5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157</v>
      </c>
      <c r="AU136" s="216" t="s">
        <v>81</v>
      </c>
      <c r="AV136" s="13" t="s">
        <v>81</v>
      </c>
      <c r="AW136" s="13" t="s">
        <v>29</v>
      </c>
      <c r="AX136" s="13" t="s">
        <v>79</v>
      </c>
      <c r="AY136" s="216" t="s">
        <v>149</v>
      </c>
    </row>
    <row r="137" spans="2:51" s="13" customFormat="1" ht="11.25">
      <c r="B137" s="205"/>
      <c r="C137" s="206"/>
      <c r="D137" s="207" t="s">
        <v>157</v>
      </c>
      <c r="E137" s="206"/>
      <c r="F137" s="209" t="s">
        <v>511</v>
      </c>
      <c r="G137" s="206"/>
      <c r="H137" s="210">
        <v>4.75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157</v>
      </c>
      <c r="AU137" s="216" t="s">
        <v>81</v>
      </c>
      <c r="AV137" s="13" t="s">
        <v>81</v>
      </c>
      <c r="AW137" s="13" t="s">
        <v>4</v>
      </c>
      <c r="AX137" s="13" t="s">
        <v>79</v>
      </c>
      <c r="AY137" s="216" t="s">
        <v>149</v>
      </c>
    </row>
    <row r="138" spans="1:65" s="2" customFormat="1" ht="24.2" customHeight="1">
      <c r="A138" s="33"/>
      <c r="B138" s="34"/>
      <c r="C138" s="191" t="s">
        <v>171</v>
      </c>
      <c r="D138" s="191" t="s">
        <v>151</v>
      </c>
      <c r="E138" s="192" t="s">
        <v>182</v>
      </c>
      <c r="F138" s="193" t="s">
        <v>183</v>
      </c>
      <c r="G138" s="194" t="s">
        <v>154</v>
      </c>
      <c r="H138" s="195">
        <v>2.5</v>
      </c>
      <c r="I138" s="196"/>
      <c r="J138" s="197">
        <f>ROUND(I138*H138,2)</f>
        <v>0</v>
      </c>
      <c r="K138" s="198"/>
      <c r="L138" s="38"/>
      <c r="M138" s="199" t="s">
        <v>1</v>
      </c>
      <c r="N138" s="200" t="s">
        <v>37</v>
      </c>
      <c r="O138" s="70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155</v>
      </c>
      <c r="AT138" s="203" t="s">
        <v>151</v>
      </c>
      <c r="AU138" s="203" t="s">
        <v>81</v>
      </c>
      <c r="AY138" s="16" t="s">
        <v>149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79</v>
      </c>
      <c r="BK138" s="204">
        <f>ROUND(I138*H138,2)</f>
        <v>0</v>
      </c>
      <c r="BL138" s="16" t="s">
        <v>155</v>
      </c>
      <c r="BM138" s="203" t="s">
        <v>512</v>
      </c>
    </row>
    <row r="139" spans="2:51" s="13" customFormat="1" ht="11.25">
      <c r="B139" s="205"/>
      <c r="C139" s="206"/>
      <c r="D139" s="207" t="s">
        <v>157</v>
      </c>
      <c r="E139" s="208" t="s">
        <v>1</v>
      </c>
      <c r="F139" s="209" t="s">
        <v>513</v>
      </c>
      <c r="G139" s="206"/>
      <c r="H139" s="210">
        <v>2.5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157</v>
      </c>
      <c r="AU139" s="216" t="s">
        <v>81</v>
      </c>
      <c r="AV139" s="13" t="s">
        <v>81</v>
      </c>
      <c r="AW139" s="13" t="s">
        <v>29</v>
      </c>
      <c r="AX139" s="13" t="s">
        <v>79</v>
      </c>
      <c r="AY139" s="216" t="s">
        <v>149</v>
      </c>
    </row>
    <row r="140" spans="1:65" s="2" customFormat="1" ht="16.5" customHeight="1">
      <c r="A140" s="33"/>
      <c r="B140" s="34"/>
      <c r="C140" s="217" t="s">
        <v>175</v>
      </c>
      <c r="D140" s="217" t="s">
        <v>187</v>
      </c>
      <c r="E140" s="218" t="s">
        <v>188</v>
      </c>
      <c r="F140" s="219" t="s">
        <v>189</v>
      </c>
      <c r="G140" s="220" t="s">
        <v>178</v>
      </c>
      <c r="H140" s="221">
        <v>4.75</v>
      </c>
      <c r="I140" s="222"/>
      <c r="J140" s="223">
        <f>ROUND(I140*H140,2)</f>
        <v>0</v>
      </c>
      <c r="K140" s="224"/>
      <c r="L140" s="225"/>
      <c r="M140" s="226" t="s">
        <v>1</v>
      </c>
      <c r="N140" s="227" t="s">
        <v>37</v>
      </c>
      <c r="O140" s="70"/>
      <c r="P140" s="201">
        <f>O140*H140</f>
        <v>0</v>
      </c>
      <c r="Q140" s="201">
        <v>1</v>
      </c>
      <c r="R140" s="201">
        <f>Q140*H140</f>
        <v>4.75</v>
      </c>
      <c r="S140" s="201">
        <v>0</v>
      </c>
      <c r="T140" s="20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186</v>
      </c>
      <c r="AT140" s="203" t="s">
        <v>187</v>
      </c>
      <c r="AU140" s="203" t="s">
        <v>81</v>
      </c>
      <c r="AY140" s="16" t="s">
        <v>149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79</v>
      </c>
      <c r="BK140" s="204">
        <f>ROUND(I140*H140,2)</f>
        <v>0</v>
      </c>
      <c r="BL140" s="16" t="s">
        <v>155</v>
      </c>
      <c r="BM140" s="203" t="s">
        <v>514</v>
      </c>
    </row>
    <row r="141" spans="2:51" s="13" customFormat="1" ht="11.25">
      <c r="B141" s="205"/>
      <c r="C141" s="206"/>
      <c r="D141" s="207" t="s">
        <v>157</v>
      </c>
      <c r="E141" s="208" t="s">
        <v>1</v>
      </c>
      <c r="F141" s="209" t="s">
        <v>515</v>
      </c>
      <c r="G141" s="206"/>
      <c r="H141" s="210">
        <v>4.75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157</v>
      </c>
      <c r="AU141" s="216" t="s">
        <v>81</v>
      </c>
      <c r="AV141" s="13" t="s">
        <v>81</v>
      </c>
      <c r="AW141" s="13" t="s">
        <v>29</v>
      </c>
      <c r="AX141" s="13" t="s">
        <v>79</v>
      </c>
      <c r="AY141" s="216" t="s">
        <v>149</v>
      </c>
    </row>
    <row r="142" spans="1:65" s="2" customFormat="1" ht="16.5" customHeight="1">
      <c r="A142" s="33"/>
      <c r="B142" s="34"/>
      <c r="C142" s="191" t="s">
        <v>181</v>
      </c>
      <c r="D142" s="191" t="s">
        <v>151</v>
      </c>
      <c r="E142" s="192" t="s">
        <v>193</v>
      </c>
      <c r="F142" s="193" t="s">
        <v>194</v>
      </c>
      <c r="G142" s="194" t="s">
        <v>195</v>
      </c>
      <c r="H142" s="195">
        <v>10.8</v>
      </c>
      <c r="I142" s="196"/>
      <c r="J142" s="197">
        <f>ROUND(I142*H142,2)</f>
        <v>0</v>
      </c>
      <c r="K142" s="198"/>
      <c r="L142" s="38"/>
      <c r="M142" s="199" t="s">
        <v>1</v>
      </c>
      <c r="N142" s="200" t="s">
        <v>37</v>
      </c>
      <c r="O142" s="70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155</v>
      </c>
      <c r="AT142" s="203" t="s">
        <v>151</v>
      </c>
      <c r="AU142" s="203" t="s">
        <v>81</v>
      </c>
      <c r="AY142" s="16" t="s">
        <v>149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79</v>
      </c>
      <c r="BK142" s="204">
        <f>ROUND(I142*H142,2)</f>
        <v>0</v>
      </c>
      <c r="BL142" s="16" t="s">
        <v>155</v>
      </c>
      <c r="BM142" s="203" t="s">
        <v>196</v>
      </c>
    </row>
    <row r="143" spans="2:51" s="13" customFormat="1" ht="11.25">
      <c r="B143" s="205"/>
      <c r="C143" s="206"/>
      <c r="D143" s="207" t="s">
        <v>157</v>
      </c>
      <c r="E143" s="208" t="s">
        <v>1</v>
      </c>
      <c r="F143" s="209" t="s">
        <v>516</v>
      </c>
      <c r="G143" s="206"/>
      <c r="H143" s="210">
        <v>10.8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157</v>
      </c>
      <c r="AU143" s="216" t="s">
        <v>81</v>
      </c>
      <c r="AV143" s="13" t="s">
        <v>81</v>
      </c>
      <c r="AW143" s="13" t="s">
        <v>29</v>
      </c>
      <c r="AX143" s="13" t="s">
        <v>79</v>
      </c>
      <c r="AY143" s="216" t="s">
        <v>149</v>
      </c>
    </row>
    <row r="144" spans="2:63" s="12" customFormat="1" ht="22.9" customHeight="1">
      <c r="B144" s="175"/>
      <c r="C144" s="176"/>
      <c r="D144" s="177" t="s">
        <v>71</v>
      </c>
      <c r="E144" s="189" t="s">
        <v>171</v>
      </c>
      <c r="F144" s="189" t="s">
        <v>198</v>
      </c>
      <c r="G144" s="176"/>
      <c r="H144" s="176"/>
      <c r="I144" s="179"/>
      <c r="J144" s="190">
        <f>BK144</f>
        <v>0</v>
      </c>
      <c r="K144" s="176"/>
      <c r="L144" s="181"/>
      <c r="M144" s="182"/>
      <c r="N144" s="183"/>
      <c r="O144" s="183"/>
      <c r="P144" s="184">
        <f>SUM(P145:P148)</f>
        <v>0</v>
      </c>
      <c r="Q144" s="183"/>
      <c r="R144" s="184">
        <f>SUM(R145:R148)</f>
        <v>0.604</v>
      </c>
      <c r="S144" s="183"/>
      <c r="T144" s="185">
        <f>SUM(T145:T148)</f>
        <v>0</v>
      </c>
      <c r="AR144" s="186" t="s">
        <v>79</v>
      </c>
      <c r="AT144" s="187" t="s">
        <v>71</v>
      </c>
      <c r="AU144" s="187" t="s">
        <v>79</v>
      </c>
      <c r="AY144" s="186" t="s">
        <v>149</v>
      </c>
      <c r="BK144" s="188">
        <f>SUM(BK145:BK148)</f>
        <v>0</v>
      </c>
    </row>
    <row r="145" spans="1:65" s="2" customFormat="1" ht="37.9" customHeight="1">
      <c r="A145" s="33"/>
      <c r="B145" s="34"/>
      <c r="C145" s="191" t="s">
        <v>186</v>
      </c>
      <c r="D145" s="191" t="s">
        <v>151</v>
      </c>
      <c r="E145" s="192" t="s">
        <v>200</v>
      </c>
      <c r="F145" s="193" t="s">
        <v>201</v>
      </c>
      <c r="G145" s="194" t="s">
        <v>195</v>
      </c>
      <c r="H145" s="195">
        <v>11.5</v>
      </c>
      <c r="I145" s="196"/>
      <c r="J145" s="197">
        <f>ROUND(I145*H145,2)</f>
        <v>0</v>
      </c>
      <c r="K145" s="198"/>
      <c r="L145" s="38"/>
      <c r="M145" s="199" t="s">
        <v>1</v>
      </c>
      <c r="N145" s="200" t="s">
        <v>37</v>
      </c>
      <c r="O145" s="70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3" t="s">
        <v>155</v>
      </c>
      <c r="AT145" s="203" t="s">
        <v>151</v>
      </c>
      <c r="AU145" s="203" t="s">
        <v>81</v>
      </c>
      <c r="AY145" s="16" t="s">
        <v>149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6" t="s">
        <v>79</v>
      </c>
      <c r="BK145" s="204">
        <f>ROUND(I145*H145,2)</f>
        <v>0</v>
      </c>
      <c r="BL145" s="16" t="s">
        <v>155</v>
      </c>
      <c r="BM145" s="203" t="s">
        <v>517</v>
      </c>
    </row>
    <row r="146" spans="2:51" s="13" customFormat="1" ht="11.25">
      <c r="B146" s="205"/>
      <c r="C146" s="206"/>
      <c r="D146" s="207" t="s">
        <v>157</v>
      </c>
      <c r="E146" s="208" t="s">
        <v>1</v>
      </c>
      <c r="F146" s="209" t="s">
        <v>518</v>
      </c>
      <c r="G146" s="206"/>
      <c r="H146" s="210">
        <v>11.5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157</v>
      </c>
      <c r="AU146" s="216" t="s">
        <v>81</v>
      </c>
      <c r="AV146" s="13" t="s">
        <v>81</v>
      </c>
      <c r="AW146" s="13" t="s">
        <v>29</v>
      </c>
      <c r="AX146" s="13" t="s">
        <v>79</v>
      </c>
      <c r="AY146" s="216" t="s">
        <v>149</v>
      </c>
    </row>
    <row r="147" spans="1:65" s="2" customFormat="1" ht="16.5" customHeight="1">
      <c r="A147" s="33"/>
      <c r="B147" s="34"/>
      <c r="C147" s="217" t="s">
        <v>192</v>
      </c>
      <c r="D147" s="217" t="s">
        <v>187</v>
      </c>
      <c r="E147" s="218" t="s">
        <v>205</v>
      </c>
      <c r="F147" s="219" t="s">
        <v>206</v>
      </c>
      <c r="G147" s="220" t="s">
        <v>178</v>
      </c>
      <c r="H147" s="221">
        <v>0.604</v>
      </c>
      <c r="I147" s="222"/>
      <c r="J147" s="223">
        <f>ROUND(I147*H147,2)</f>
        <v>0</v>
      </c>
      <c r="K147" s="224"/>
      <c r="L147" s="225"/>
      <c r="M147" s="226" t="s">
        <v>1</v>
      </c>
      <c r="N147" s="227" t="s">
        <v>37</v>
      </c>
      <c r="O147" s="70"/>
      <c r="P147" s="201">
        <f>O147*H147</f>
        <v>0</v>
      </c>
      <c r="Q147" s="201">
        <v>1</v>
      </c>
      <c r="R147" s="201">
        <f>Q147*H147</f>
        <v>0.604</v>
      </c>
      <c r="S147" s="201">
        <v>0</v>
      </c>
      <c r="T147" s="20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3" t="s">
        <v>186</v>
      </c>
      <c r="AT147" s="203" t="s">
        <v>187</v>
      </c>
      <c r="AU147" s="203" t="s">
        <v>81</v>
      </c>
      <c r="AY147" s="16" t="s">
        <v>149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6" t="s">
        <v>79</v>
      </c>
      <c r="BK147" s="204">
        <f>ROUND(I147*H147,2)</f>
        <v>0</v>
      </c>
      <c r="BL147" s="16" t="s">
        <v>155</v>
      </c>
      <c r="BM147" s="203" t="s">
        <v>207</v>
      </c>
    </row>
    <row r="148" spans="2:51" s="13" customFormat="1" ht="11.25">
      <c r="B148" s="205"/>
      <c r="C148" s="206"/>
      <c r="D148" s="207" t="s">
        <v>157</v>
      </c>
      <c r="E148" s="208" t="s">
        <v>1</v>
      </c>
      <c r="F148" s="209" t="s">
        <v>519</v>
      </c>
      <c r="G148" s="206"/>
      <c r="H148" s="210">
        <v>0.604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157</v>
      </c>
      <c r="AU148" s="216" t="s">
        <v>81</v>
      </c>
      <c r="AV148" s="13" t="s">
        <v>81</v>
      </c>
      <c r="AW148" s="13" t="s">
        <v>29</v>
      </c>
      <c r="AX148" s="13" t="s">
        <v>79</v>
      </c>
      <c r="AY148" s="216" t="s">
        <v>149</v>
      </c>
    </row>
    <row r="149" spans="2:63" s="12" customFormat="1" ht="22.9" customHeight="1">
      <c r="B149" s="175"/>
      <c r="C149" s="176"/>
      <c r="D149" s="177" t="s">
        <v>71</v>
      </c>
      <c r="E149" s="189" t="s">
        <v>214</v>
      </c>
      <c r="F149" s="189" t="s">
        <v>215</v>
      </c>
      <c r="G149" s="176"/>
      <c r="H149" s="176"/>
      <c r="I149" s="179"/>
      <c r="J149" s="190">
        <f>BK149</f>
        <v>0</v>
      </c>
      <c r="K149" s="176"/>
      <c r="L149" s="181"/>
      <c r="M149" s="182"/>
      <c r="N149" s="183"/>
      <c r="O149" s="183"/>
      <c r="P149" s="184">
        <f>SUM(P150:P163)</f>
        <v>0</v>
      </c>
      <c r="Q149" s="183"/>
      <c r="R149" s="184">
        <f>SUM(R150:R163)</f>
        <v>1.08</v>
      </c>
      <c r="S149" s="183"/>
      <c r="T149" s="185">
        <f>SUM(T150:T163)</f>
        <v>0</v>
      </c>
      <c r="AR149" s="186" t="s">
        <v>79</v>
      </c>
      <c r="AT149" s="187" t="s">
        <v>71</v>
      </c>
      <c r="AU149" s="187" t="s">
        <v>79</v>
      </c>
      <c r="AY149" s="186" t="s">
        <v>149</v>
      </c>
      <c r="BK149" s="188">
        <f>SUM(BK150:BK163)</f>
        <v>0</v>
      </c>
    </row>
    <row r="150" spans="1:65" s="2" customFormat="1" ht="33" customHeight="1">
      <c r="A150" s="33"/>
      <c r="B150" s="34"/>
      <c r="C150" s="191" t="s">
        <v>199</v>
      </c>
      <c r="D150" s="191" t="s">
        <v>151</v>
      </c>
      <c r="E150" s="192" t="s">
        <v>217</v>
      </c>
      <c r="F150" s="193" t="s">
        <v>218</v>
      </c>
      <c r="G150" s="194" t="s">
        <v>195</v>
      </c>
      <c r="H150" s="195">
        <v>10</v>
      </c>
      <c r="I150" s="196"/>
      <c r="J150" s="197">
        <f>ROUND(I150*H150,2)</f>
        <v>0</v>
      </c>
      <c r="K150" s="198"/>
      <c r="L150" s="38"/>
      <c r="M150" s="199" t="s">
        <v>1</v>
      </c>
      <c r="N150" s="200" t="s">
        <v>37</v>
      </c>
      <c r="O150" s="70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03" t="s">
        <v>155</v>
      </c>
      <c r="AT150" s="203" t="s">
        <v>151</v>
      </c>
      <c r="AU150" s="203" t="s">
        <v>81</v>
      </c>
      <c r="AY150" s="16" t="s">
        <v>149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6" t="s">
        <v>79</v>
      </c>
      <c r="BK150" s="204">
        <f>ROUND(I150*H150,2)</f>
        <v>0</v>
      </c>
      <c r="BL150" s="16" t="s">
        <v>155</v>
      </c>
      <c r="BM150" s="203" t="s">
        <v>219</v>
      </c>
    </row>
    <row r="151" spans="2:51" s="13" customFormat="1" ht="11.25">
      <c r="B151" s="205"/>
      <c r="C151" s="206"/>
      <c r="D151" s="207" t="s">
        <v>157</v>
      </c>
      <c r="E151" s="208" t="s">
        <v>1</v>
      </c>
      <c r="F151" s="209" t="s">
        <v>520</v>
      </c>
      <c r="G151" s="206"/>
      <c r="H151" s="210">
        <v>10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157</v>
      </c>
      <c r="AU151" s="216" t="s">
        <v>81</v>
      </c>
      <c r="AV151" s="13" t="s">
        <v>81</v>
      </c>
      <c r="AW151" s="13" t="s">
        <v>29</v>
      </c>
      <c r="AX151" s="13" t="s">
        <v>79</v>
      </c>
      <c r="AY151" s="216" t="s">
        <v>149</v>
      </c>
    </row>
    <row r="152" spans="1:65" s="2" customFormat="1" ht="21.75" customHeight="1">
      <c r="A152" s="33"/>
      <c r="B152" s="34"/>
      <c r="C152" s="191" t="s">
        <v>204</v>
      </c>
      <c r="D152" s="191" t="s">
        <v>151</v>
      </c>
      <c r="E152" s="192" t="s">
        <v>222</v>
      </c>
      <c r="F152" s="193" t="s">
        <v>223</v>
      </c>
      <c r="G152" s="194" t="s">
        <v>195</v>
      </c>
      <c r="H152" s="195">
        <v>10</v>
      </c>
      <c r="I152" s="196"/>
      <c r="J152" s="197">
        <f>ROUND(I152*H152,2)</f>
        <v>0</v>
      </c>
      <c r="K152" s="198"/>
      <c r="L152" s="38"/>
      <c r="M152" s="199" t="s">
        <v>1</v>
      </c>
      <c r="N152" s="200" t="s">
        <v>37</v>
      </c>
      <c r="O152" s="70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3" t="s">
        <v>155</v>
      </c>
      <c r="AT152" s="203" t="s">
        <v>151</v>
      </c>
      <c r="AU152" s="203" t="s">
        <v>81</v>
      </c>
      <c r="AY152" s="16" t="s">
        <v>149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6" t="s">
        <v>79</v>
      </c>
      <c r="BK152" s="204">
        <f>ROUND(I152*H152,2)</f>
        <v>0</v>
      </c>
      <c r="BL152" s="16" t="s">
        <v>155</v>
      </c>
      <c r="BM152" s="203" t="s">
        <v>224</v>
      </c>
    </row>
    <row r="153" spans="2:51" s="13" customFormat="1" ht="11.25">
      <c r="B153" s="205"/>
      <c r="C153" s="206"/>
      <c r="D153" s="207" t="s">
        <v>157</v>
      </c>
      <c r="E153" s="208" t="s">
        <v>1</v>
      </c>
      <c r="F153" s="209" t="s">
        <v>520</v>
      </c>
      <c r="G153" s="206"/>
      <c r="H153" s="210">
        <v>10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157</v>
      </c>
      <c r="AU153" s="216" t="s">
        <v>81</v>
      </c>
      <c r="AV153" s="13" t="s">
        <v>81</v>
      </c>
      <c r="AW153" s="13" t="s">
        <v>29</v>
      </c>
      <c r="AX153" s="13" t="s">
        <v>79</v>
      </c>
      <c r="AY153" s="216" t="s">
        <v>149</v>
      </c>
    </row>
    <row r="154" spans="1:65" s="2" customFormat="1" ht="33" customHeight="1">
      <c r="A154" s="33"/>
      <c r="B154" s="34"/>
      <c r="C154" s="191" t="s">
        <v>209</v>
      </c>
      <c r="D154" s="191" t="s">
        <v>151</v>
      </c>
      <c r="E154" s="192" t="s">
        <v>225</v>
      </c>
      <c r="F154" s="193" t="s">
        <v>226</v>
      </c>
      <c r="G154" s="194" t="s">
        <v>195</v>
      </c>
      <c r="H154" s="195">
        <v>10</v>
      </c>
      <c r="I154" s="196"/>
      <c r="J154" s="197">
        <f>ROUND(I154*H154,2)</f>
        <v>0</v>
      </c>
      <c r="K154" s="198"/>
      <c r="L154" s="38"/>
      <c r="M154" s="199" t="s">
        <v>1</v>
      </c>
      <c r="N154" s="200" t="s">
        <v>37</v>
      </c>
      <c r="O154" s="70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3" t="s">
        <v>155</v>
      </c>
      <c r="AT154" s="203" t="s">
        <v>151</v>
      </c>
      <c r="AU154" s="203" t="s">
        <v>81</v>
      </c>
      <c r="AY154" s="16" t="s">
        <v>149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6" t="s">
        <v>79</v>
      </c>
      <c r="BK154" s="204">
        <f>ROUND(I154*H154,2)</f>
        <v>0</v>
      </c>
      <c r="BL154" s="16" t="s">
        <v>155</v>
      </c>
      <c r="BM154" s="203" t="s">
        <v>227</v>
      </c>
    </row>
    <row r="155" spans="2:51" s="13" customFormat="1" ht="11.25">
      <c r="B155" s="205"/>
      <c r="C155" s="206"/>
      <c r="D155" s="207" t="s">
        <v>157</v>
      </c>
      <c r="E155" s="208" t="s">
        <v>1</v>
      </c>
      <c r="F155" s="209" t="s">
        <v>520</v>
      </c>
      <c r="G155" s="206"/>
      <c r="H155" s="210">
        <v>10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157</v>
      </c>
      <c r="AU155" s="216" t="s">
        <v>81</v>
      </c>
      <c r="AV155" s="13" t="s">
        <v>81</v>
      </c>
      <c r="AW155" s="13" t="s">
        <v>29</v>
      </c>
      <c r="AX155" s="13" t="s">
        <v>79</v>
      </c>
      <c r="AY155" s="216" t="s">
        <v>149</v>
      </c>
    </row>
    <row r="156" spans="1:65" s="2" customFormat="1" ht="24.2" customHeight="1">
      <c r="A156" s="33"/>
      <c r="B156" s="34"/>
      <c r="C156" s="191" t="s">
        <v>216</v>
      </c>
      <c r="D156" s="191" t="s">
        <v>151</v>
      </c>
      <c r="E156" s="192" t="s">
        <v>229</v>
      </c>
      <c r="F156" s="193" t="s">
        <v>230</v>
      </c>
      <c r="G156" s="194" t="s">
        <v>195</v>
      </c>
      <c r="H156" s="195">
        <v>10.5</v>
      </c>
      <c r="I156" s="196"/>
      <c r="J156" s="197">
        <f>ROUND(I156*H156,2)</f>
        <v>0</v>
      </c>
      <c r="K156" s="198"/>
      <c r="L156" s="38"/>
      <c r="M156" s="199" t="s">
        <v>1</v>
      </c>
      <c r="N156" s="200" t="s">
        <v>37</v>
      </c>
      <c r="O156" s="70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3" t="s">
        <v>155</v>
      </c>
      <c r="AT156" s="203" t="s">
        <v>151</v>
      </c>
      <c r="AU156" s="203" t="s">
        <v>81</v>
      </c>
      <c r="AY156" s="16" t="s">
        <v>149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6" t="s">
        <v>79</v>
      </c>
      <c r="BK156" s="204">
        <f>ROUND(I156*H156,2)</f>
        <v>0</v>
      </c>
      <c r="BL156" s="16" t="s">
        <v>155</v>
      </c>
      <c r="BM156" s="203" t="s">
        <v>231</v>
      </c>
    </row>
    <row r="157" spans="2:51" s="13" customFormat="1" ht="11.25">
      <c r="B157" s="205"/>
      <c r="C157" s="206"/>
      <c r="D157" s="207" t="s">
        <v>157</v>
      </c>
      <c r="E157" s="208" t="s">
        <v>1</v>
      </c>
      <c r="F157" s="209" t="s">
        <v>521</v>
      </c>
      <c r="G157" s="206"/>
      <c r="H157" s="210">
        <v>10.5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157</v>
      </c>
      <c r="AU157" s="216" t="s">
        <v>81</v>
      </c>
      <c r="AV157" s="13" t="s">
        <v>81</v>
      </c>
      <c r="AW157" s="13" t="s">
        <v>29</v>
      </c>
      <c r="AX157" s="13" t="s">
        <v>79</v>
      </c>
      <c r="AY157" s="216" t="s">
        <v>149</v>
      </c>
    </row>
    <row r="158" spans="1:65" s="2" customFormat="1" ht="24.2" customHeight="1">
      <c r="A158" s="33"/>
      <c r="B158" s="34"/>
      <c r="C158" s="191" t="s">
        <v>221</v>
      </c>
      <c r="D158" s="191" t="s">
        <v>151</v>
      </c>
      <c r="E158" s="192" t="s">
        <v>234</v>
      </c>
      <c r="F158" s="193" t="s">
        <v>235</v>
      </c>
      <c r="G158" s="194" t="s">
        <v>195</v>
      </c>
      <c r="H158" s="195">
        <v>10.5</v>
      </c>
      <c r="I158" s="196"/>
      <c r="J158" s="197">
        <f>ROUND(I158*H158,2)</f>
        <v>0</v>
      </c>
      <c r="K158" s="198"/>
      <c r="L158" s="38"/>
      <c r="M158" s="199" t="s">
        <v>1</v>
      </c>
      <c r="N158" s="200" t="s">
        <v>37</v>
      </c>
      <c r="O158" s="70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3" t="s">
        <v>155</v>
      </c>
      <c r="AT158" s="203" t="s">
        <v>151</v>
      </c>
      <c r="AU158" s="203" t="s">
        <v>81</v>
      </c>
      <c r="AY158" s="16" t="s">
        <v>149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6" t="s">
        <v>79</v>
      </c>
      <c r="BK158" s="204">
        <f>ROUND(I158*H158,2)</f>
        <v>0</v>
      </c>
      <c r="BL158" s="16" t="s">
        <v>155</v>
      </c>
      <c r="BM158" s="203" t="s">
        <v>236</v>
      </c>
    </row>
    <row r="159" spans="2:51" s="13" customFormat="1" ht="11.25">
      <c r="B159" s="205"/>
      <c r="C159" s="206"/>
      <c r="D159" s="207" t="s">
        <v>157</v>
      </c>
      <c r="E159" s="208" t="s">
        <v>1</v>
      </c>
      <c r="F159" s="209" t="s">
        <v>521</v>
      </c>
      <c r="G159" s="206"/>
      <c r="H159" s="210">
        <v>10.5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157</v>
      </c>
      <c r="AU159" s="216" t="s">
        <v>81</v>
      </c>
      <c r="AV159" s="13" t="s">
        <v>81</v>
      </c>
      <c r="AW159" s="13" t="s">
        <v>29</v>
      </c>
      <c r="AX159" s="13" t="s">
        <v>79</v>
      </c>
      <c r="AY159" s="216" t="s">
        <v>149</v>
      </c>
    </row>
    <row r="160" spans="1:65" s="2" customFormat="1" ht="16.5" customHeight="1">
      <c r="A160" s="33"/>
      <c r="B160" s="34"/>
      <c r="C160" s="191" t="s">
        <v>8</v>
      </c>
      <c r="D160" s="191" t="s">
        <v>151</v>
      </c>
      <c r="E160" s="192" t="s">
        <v>210</v>
      </c>
      <c r="F160" s="193" t="s">
        <v>211</v>
      </c>
      <c r="G160" s="194" t="s">
        <v>195</v>
      </c>
      <c r="H160" s="195">
        <v>10.8</v>
      </c>
      <c r="I160" s="196"/>
      <c r="J160" s="197">
        <f>ROUND(I160*H160,2)</f>
        <v>0</v>
      </c>
      <c r="K160" s="198"/>
      <c r="L160" s="38"/>
      <c r="M160" s="199" t="s">
        <v>1</v>
      </c>
      <c r="N160" s="200" t="s">
        <v>37</v>
      </c>
      <c r="O160" s="70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3" t="s">
        <v>155</v>
      </c>
      <c r="AT160" s="203" t="s">
        <v>151</v>
      </c>
      <c r="AU160" s="203" t="s">
        <v>81</v>
      </c>
      <c r="AY160" s="16" t="s">
        <v>149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6" t="s">
        <v>79</v>
      </c>
      <c r="BK160" s="204">
        <f>ROUND(I160*H160,2)</f>
        <v>0</v>
      </c>
      <c r="BL160" s="16" t="s">
        <v>155</v>
      </c>
      <c r="BM160" s="203" t="s">
        <v>238</v>
      </c>
    </row>
    <row r="161" spans="2:51" s="13" customFormat="1" ht="11.25">
      <c r="B161" s="205"/>
      <c r="C161" s="206"/>
      <c r="D161" s="207" t="s">
        <v>157</v>
      </c>
      <c r="E161" s="208" t="s">
        <v>1</v>
      </c>
      <c r="F161" s="209" t="s">
        <v>516</v>
      </c>
      <c r="G161" s="206"/>
      <c r="H161" s="210">
        <v>10.8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157</v>
      </c>
      <c r="AU161" s="216" t="s">
        <v>81</v>
      </c>
      <c r="AV161" s="13" t="s">
        <v>81</v>
      </c>
      <c r="AW161" s="13" t="s">
        <v>29</v>
      </c>
      <c r="AX161" s="13" t="s">
        <v>79</v>
      </c>
      <c r="AY161" s="216" t="s">
        <v>149</v>
      </c>
    </row>
    <row r="162" spans="1:65" s="2" customFormat="1" ht="21.75" customHeight="1">
      <c r="A162" s="33"/>
      <c r="B162" s="34"/>
      <c r="C162" s="191" t="s">
        <v>228</v>
      </c>
      <c r="D162" s="191" t="s">
        <v>151</v>
      </c>
      <c r="E162" s="192" t="s">
        <v>241</v>
      </c>
      <c r="F162" s="193" t="s">
        <v>242</v>
      </c>
      <c r="G162" s="194" t="s">
        <v>195</v>
      </c>
      <c r="H162" s="195">
        <v>5</v>
      </c>
      <c r="I162" s="196"/>
      <c r="J162" s="197">
        <f>ROUND(I162*H162,2)</f>
        <v>0</v>
      </c>
      <c r="K162" s="198"/>
      <c r="L162" s="38"/>
      <c r="M162" s="199" t="s">
        <v>1</v>
      </c>
      <c r="N162" s="200" t="s">
        <v>37</v>
      </c>
      <c r="O162" s="70"/>
      <c r="P162" s="201">
        <f>O162*H162</f>
        <v>0</v>
      </c>
      <c r="Q162" s="201">
        <v>0.216</v>
      </c>
      <c r="R162" s="201">
        <f>Q162*H162</f>
        <v>1.08</v>
      </c>
      <c r="S162" s="201">
        <v>0</v>
      </c>
      <c r="T162" s="20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3" t="s">
        <v>155</v>
      </c>
      <c r="AT162" s="203" t="s">
        <v>151</v>
      </c>
      <c r="AU162" s="203" t="s">
        <v>81</v>
      </c>
      <c r="AY162" s="16" t="s">
        <v>149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6" t="s">
        <v>79</v>
      </c>
      <c r="BK162" s="204">
        <f>ROUND(I162*H162,2)</f>
        <v>0</v>
      </c>
      <c r="BL162" s="16" t="s">
        <v>155</v>
      </c>
      <c r="BM162" s="203" t="s">
        <v>243</v>
      </c>
    </row>
    <row r="163" spans="2:51" s="13" customFormat="1" ht="11.25">
      <c r="B163" s="205"/>
      <c r="C163" s="206"/>
      <c r="D163" s="207" t="s">
        <v>157</v>
      </c>
      <c r="E163" s="208" t="s">
        <v>1</v>
      </c>
      <c r="F163" s="209" t="s">
        <v>522</v>
      </c>
      <c r="G163" s="206"/>
      <c r="H163" s="210">
        <v>5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157</v>
      </c>
      <c r="AU163" s="216" t="s">
        <v>81</v>
      </c>
      <c r="AV163" s="13" t="s">
        <v>81</v>
      </c>
      <c r="AW163" s="13" t="s">
        <v>29</v>
      </c>
      <c r="AX163" s="13" t="s">
        <v>79</v>
      </c>
      <c r="AY163" s="216" t="s">
        <v>149</v>
      </c>
    </row>
    <row r="164" spans="2:63" s="12" customFormat="1" ht="22.9" customHeight="1">
      <c r="B164" s="175"/>
      <c r="C164" s="176"/>
      <c r="D164" s="177" t="s">
        <v>71</v>
      </c>
      <c r="E164" s="189" t="s">
        <v>192</v>
      </c>
      <c r="F164" s="189" t="s">
        <v>245</v>
      </c>
      <c r="G164" s="176"/>
      <c r="H164" s="176"/>
      <c r="I164" s="179"/>
      <c r="J164" s="190">
        <f>BK164</f>
        <v>0</v>
      </c>
      <c r="K164" s="176"/>
      <c r="L164" s="181"/>
      <c r="M164" s="182"/>
      <c r="N164" s="183"/>
      <c r="O164" s="183"/>
      <c r="P164" s="184">
        <f>SUM(P165:P169)</f>
        <v>0</v>
      </c>
      <c r="Q164" s="183"/>
      <c r="R164" s="184">
        <f>SUM(R165:R169)</f>
        <v>1.18214</v>
      </c>
      <c r="S164" s="183"/>
      <c r="T164" s="185">
        <f>SUM(T165:T169)</f>
        <v>0</v>
      </c>
      <c r="AR164" s="186" t="s">
        <v>79</v>
      </c>
      <c r="AT164" s="187" t="s">
        <v>71</v>
      </c>
      <c r="AU164" s="187" t="s">
        <v>79</v>
      </c>
      <c r="AY164" s="186" t="s">
        <v>149</v>
      </c>
      <c r="BK164" s="188">
        <f>SUM(BK165:BK169)</f>
        <v>0</v>
      </c>
    </row>
    <row r="165" spans="1:65" s="2" customFormat="1" ht="49.15" customHeight="1">
      <c r="A165" s="33"/>
      <c r="B165" s="34"/>
      <c r="C165" s="191" t="s">
        <v>233</v>
      </c>
      <c r="D165" s="191" t="s">
        <v>151</v>
      </c>
      <c r="E165" s="192" t="s">
        <v>523</v>
      </c>
      <c r="F165" s="193" t="s">
        <v>524</v>
      </c>
      <c r="G165" s="194" t="s">
        <v>195</v>
      </c>
      <c r="H165" s="195">
        <v>2</v>
      </c>
      <c r="I165" s="196"/>
      <c r="J165" s="197">
        <f>ROUND(I165*H165,2)</f>
        <v>0</v>
      </c>
      <c r="K165" s="198"/>
      <c r="L165" s="38"/>
      <c r="M165" s="199" t="s">
        <v>1</v>
      </c>
      <c r="N165" s="200" t="s">
        <v>37</v>
      </c>
      <c r="O165" s="70"/>
      <c r="P165" s="201">
        <f>O165*H165</f>
        <v>0</v>
      </c>
      <c r="Q165" s="201">
        <v>7E-05</v>
      </c>
      <c r="R165" s="201">
        <f>Q165*H165</f>
        <v>0.00014</v>
      </c>
      <c r="S165" s="201">
        <v>0</v>
      </c>
      <c r="T165" s="20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3" t="s">
        <v>155</v>
      </c>
      <c r="AT165" s="203" t="s">
        <v>151</v>
      </c>
      <c r="AU165" s="203" t="s">
        <v>81</v>
      </c>
      <c r="AY165" s="16" t="s">
        <v>149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6" t="s">
        <v>79</v>
      </c>
      <c r="BK165" s="204">
        <f>ROUND(I165*H165,2)</f>
        <v>0</v>
      </c>
      <c r="BL165" s="16" t="s">
        <v>155</v>
      </c>
      <c r="BM165" s="203" t="s">
        <v>525</v>
      </c>
    </row>
    <row r="166" spans="2:51" s="13" customFormat="1" ht="11.25">
      <c r="B166" s="205"/>
      <c r="C166" s="206"/>
      <c r="D166" s="207" t="s">
        <v>157</v>
      </c>
      <c r="E166" s="208" t="s">
        <v>1</v>
      </c>
      <c r="F166" s="209" t="s">
        <v>526</v>
      </c>
      <c r="G166" s="206"/>
      <c r="H166" s="210">
        <v>2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157</v>
      </c>
      <c r="AU166" s="216" t="s">
        <v>81</v>
      </c>
      <c r="AV166" s="13" t="s">
        <v>81</v>
      </c>
      <c r="AW166" s="13" t="s">
        <v>29</v>
      </c>
      <c r="AX166" s="13" t="s">
        <v>79</v>
      </c>
      <c r="AY166" s="216" t="s">
        <v>149</v>
      </c>
    </row>
    <row r="167" spans="1:65" s="2" customFormat="1" ht="33" customHeight="1">
      <c r="A167" s="33"/>
      <c r="B167" s="34"/>
      <c r="C167" s="191" t="s">
        <v>237</v>
      </c>
      <c r="D167" s="191" t="s">
        <v>151</v>
      </c>
      <c r="E167" s="192" t="s">
        <v>297</v>
      </c>
      <c r="F167" s="193" t="s">
        <v>298</v>
      </c>
      <c r="G167" s="194" t="s">
        <v>249</v>
      </c>
      <c r="H167" s="195">
        <v>5</v>
      </c>
      <c r="I167" s="196"/>
      <c r="J167" s="197">
        <f>ROUND(I167*H167,2)</f>
        <v>0</v>
      </c>
      <c r="K167" s="198"/>
      <c r="L167" s="38"/>
      <c r="M167" s="199" t="s">
        <v>1</v>
      </c>
      <c r="N167" s="200" t="s">
        <v>37</v>
      </c>
      <c r="O167" s="70"/>
      <c r="P167" s="201">
        <f>O167*H167</f>
        <v>0</v>
      </c>
      <c r="Q167" s="201">
        <v>0.1554</v>
      </c>
      <c r="R167" s="201">
        <f>Q167*H167</f>
        <v>0.777</v>
      </c>
      <c r="S167" s="201">
        <v>0</v>
      </c>
      <c r="T167" s="20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3" t="s">
        <v>155</v>
      </c>
      <c r="AT167" s="203" t="s">
        <v>151</v>
      </c>
      <c r="AU167" s="203" t="s">
        <v>81</v>
      </c>
      <c r="AY167" s="16" t="s">
        <v>149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6" t="s">
        <v>79</v>
      </c>
      <c r="BK167" s="204">
        <f>ROUND(I167*H167,2)</f>
        <v>0</v>
      </c>
      <c r="BL167" s="16" t="s">
        <v>155</v>
      </c>
      <c r="BM167" s="203" t="s">
        <v>299</v>
      </c>
    </row>
    <row r="168" spans="2:51" s="13" customFormat="1" ht="11.25">
      <c r="B168" s="205"/>
      <c r="C168" s="206"/>
      <c r="D168" s="207" t="s">
        <v>157</v>
      </c>
      <c r="E168" s="208" t="s">
        <v>1</v>
      </c>
      <c r="F168" s="209" t="s">
        <v>171</v>
      </c>
      <c r="G168" s="206"/>
      <c r="H168" s="210">
        <v>5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157</v>
      </c>
      <c r="AU168" s="216" t="s">
        <v>81</v>
      </c>
      <c r="AV168" s="13" t="s">
        <v>81</v>
      </c>
      <c r="AW168" s="13" t="s">
        <v>29</v>
      </c>
      <c r="AX168" s="13" t="s">
        <v>79</v>
      </c>
      <c r="AY168" s="216" t="s">
        <v>149</v>
      </c>
    </row>
    <row r="169" spans="1:65" s="2" customFormat="1" ht="16.5" customHeight="1">
      <c r="A169" s="33"/>
      <c r="B169" s="34"/>
      <c r="C169" s="217" t="s">
        <v>240</v>
      </c>
      <c r="D169" s="217" t="s">
        <v>187</v>
      </c>
      <c r="E169" s="218" t="s">
        <v>302</v>
      </c>
      <c r="F169" s="219" t="s">
        <v>303</v>
      </c>
      <c r="G169" s="220" t="s">
        <v>249</v>
      </c>
      <c r="H169" s="221">
        <v>5</v>
      </c>
      <c r="I169" s="222"/>
      <c r="J169" s="223">
        <f>ROUND(I169*H169,2)</f>
        <v>0</v>
      </c>
      <c r="K169" s="224"/>
      <c r="L169" s="225"/>
      <c r="M169" s="226" t="s">
        <v>1</v>
      </c>
      <c r="N169" s="227" t="s">
        <v>37</v>
      </c>
      <c r="O169" s="70"/>
      <c r="P169" s="201">
        <f>O169*H169</f>
        <v>0</v>
      </c>
      <c r="Q169" s="201">
        <v>0.081</v>
      </c>
      <c r="R169" s="201">
        <f>Q169*H169</f>
        <v>0.405</v>
      </c>
      <c r="S169" s="201">
        <v>0</v>
      </c>
      <c r="T169" s="20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3" t="s">
        <v>186</v>
      </c>
      <c r="AT169" s="203" t="s">
        <v>187</v>
      </c>
      <c r="AU169" s="203" t="s">
        <v>81</v>
      </c>
      <c r="AY169" s="16" t="s">
        <v>149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6" t="s">
        <v>79</v>
      </c>
      <c r="BK169" s="204">
        <f>ROUND(I169*H169,2)</f>
        <v>0</v>
      </c>
      <c r="BL169" s="16" t="s">
        <v>155</v>
      </c>
      <c r="BM169" s="203" t="s">
        <v>304</v>
      </c>
    </row>
    <row r="170" spans="2:63" s="12" customFormat="1" ht="22.9" customHeight="1">
      <c r="B170" s="175"/>
      <c r="C170" s="176"/>
      <c r="D170" s="177" t="s">
        <v>71</v>
      </c>
      <c r="E170" s="189" t="s">
        <v>310</v>
      </c>
      <c r="F170" s="189" t="s">
        <v>311</v>
      </c>
      <c r="G170" s="176"/>
      <c r="H170" s="176"/>
      <c r="I170" s="179"/>
      <c r="J170" s="190">
        <f>BK170</f>
        <v>0</v>
      </c>
      <c r="K170" s="176"/>
      <c r="L170" s="181"/>
      <c r="M170" s="182"/>
      <c r="N170" s="183"/>
      <c r="O170" s="183"/>
      <c r="P170" s="184">
        <f>SUM(P171:P172)</f>
        <v>0</v>
      </c>
      <c r="Q170" s="183"/>
      <c r="R170" s="184">
        <f>SUM(R171:R172)</f>
        <v>0</v>
      </c>
      <c r="S170" s="183"/>
      <c r="T170" s="185">
        <f>SUM(T171:T172)</f>
        <v>0</v>
      </c>
      <c r="AR170" s="186" t="s">
        <v>79</v>
      </c>
      <c r="AT170" s="187" t="s">
        <v>71</v>
      </c>
      <c r="AU170" s="187" t="s">
        <v>79</v>
      </c>
      <c r="AY170" s="186" t="s">
        <v>149</v>
      </c>
      <c r="BK170" s="188">
        <f>SUM(BK171:BK172)</f>
        <v>0</v>
      </c>
    </row>
    <row r="171" spans="1:65" s="2" customFormat="1" ht="33" customHeight="1">
      <c r="A171" s="33"/>
      <c r="B171" s="34"/>
      <c r="C171" s="191" t="s">
        <v>246</v>
      </c>
      <c r="D171" s="191" t="s">
        <v>151</v>
      </c>
      <c r="E171" s="192" t="s">
        <v>313</v>
      </c>
      <c r="F171" s="193" t="s">
        <v>314</v>
      </c>
      <c r="G171" s="194" t="s">
        <v>178</v>
      </c>
      <c r="H171" s="195">
        <v>7.616</v>
      </c>
      <c r="I171" s="196"/>
      <c r="J171" s="197">
        <f>ROUND(I171*H171,2)</f>
        <v>0</v>
      </c>
      <c r="K171" s="198"/>
      <c r="L171" s="38"/>
      <c r="M171" s="199" t="s">
        <v>1</v>
      </c>
      <c r="N171" s="200" t="s">
        <v>37</v>
      </c>
      <c r="O171" s="70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3" t="s">
        <v>155</v>
      </c>
      <c r="AT171" s="203" t="s">
        <v>151</v>
      </c>
      <c r="AU171" s="203" t="s">
        <v>81</v>
      </c>
      <c r="AY171" s="16" t="s">
        <v>149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6" t="s">
        <v>79</v>
      </c>
      <c r="BK171" s="204">
        <f>ROUND(I171*H171,2)</f>
        <v>0</v>
      </c>
      <c r="BL171" s="16" t="s">
        <v>155</v>
      </c>
      <c r="BM171" s="203" t="s">
        <v>315</v>
      </c>
    </row>
    <row r="172" spans="1:65" s="2" customFormat="1" ht="33" customHeight="1">
      <c r="A172" s="33"/>
      <c r="B172" s="34"/>
      <c r="C172" s="191" t="s">
        <v>7</v>
      </c>
      <c r="D172" s="191" t="s">
        <v>151</v>
      </c>
      <c r="E172" s="192" t="s">
        <v>317</v>
      </c>
      <c r="F172" s="193" t="s">
        <v>318</v>
      </c>
      <c r="G172" s="194" t="s">
        <v>178</v>
      </c>
      <c r="H172" s="195">
        <v>7.616</v>
      </c>
      <c r="I172" s="196"/>
      <c r="J172" s="197">
        <f>ROUND(I172*H172,2)</f>
        <v>0</v>
      </c>
      <c r="K172" s="198"/>
      <c r="L172" s="38"/>
      <c r="M172" s="228" t="s">
        <v>1</v>
      </c>
      <c r="N172" s="229" t="s">
        <v>37</v>
      </c>
      <c r="O172" s="230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3" t="s">
        <v>155</v>
      </c>
      <c r="AT172" s="203" t="s">
        <v>151</v>
      </c>
      <c r="AU172" s="203" t="s">
        <v>81</v>
      </c>
      <c r="AY172" s="16" t="s">
        <v>149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6" t="s">
        <v>79</v>
      </c>
      <c r="BK172" s="204">
        <f>ROUND(I172*H172,2)</f>
        <v>0</v>
      </c>
      <c r="BL172" s="16" t="s">
        <v>155</v>
      </c>
      <c r="BM172" s="203" t="s">
        <v>319</v>
      </c>
    </row>
    <row r="173" spans="1:31" s="2" customFormat="1" ht="6.95" customHeight="1">
      <c r="A173" s="33"/>
      <c r="B173" s="53"/>
      <c r="C173" s="54"/>
      <c r="D173" s="54"/>
      <c r="E173" s="54"/>
      <c r="F173" s="54"/>
      <c r="G173" s="54"/>
      <c r="H173" s="54"/>
      <c r="I173" s="54"/>
      <c r="J173" s="54"/>
      <c r="K173" s="54"/>
      <c r="L173" s="38"/>
      <c r="M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</sheetData>
  <sheetProtection algorithmName="SHA-512" hashValue="7B74vDS4NRccpoxCvK7hADXa2A40gp50+ha2/x2Zt5RvmmsZ6AZl9Hw9pNKVEvv70NpbApNEOeu8nCAuqTY2Fg==" saltValue="V+4UWtAjhwTEEcUSTYrl7p4hrw6FhucR4d8zyYT5ZivujWmh3PWAt6imjpr1Pi+KuSQgBQPCMiIxrIIoHhxlmg==" spinCount="100000" sheet="1" objects="1" scenarios="1" formatColumns="0" formatRows="0" autoFilter="0"/>
  <autoFilter ref="C125:K17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6" t="s">
        <v>99</v>
      </c>
    </row>
    <row r="3" spans="2:46" s="1" customFormat="1" ht="6.95" customHeight="1" hidden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2:46" s="1" customFormat="1" ht="24.95" customHeight="1" hidden="1">
      <c r="B4" s="19"/>
      <c r="D4" s="116" t="s">
        <v>117</v>
      </c>
      <c r="L4" s="19"/>
      <c r="M4" s="117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8" t="s">
        <v>15</v>
      </c>
      <c r="L6" s="19"/>
    </row>
    <row r="7" spans="2:12" s="1" customFormat="1" ht="16.5" customHeight="1" hidden="1">
      <c r="B7" s="19"/>
      <c r="E7" s="307" t="str">
        <f>'Rekapitulace stavby'!K6</f>
        <v>LABSKÁ STEZKA (Cyklotrasa č. 2) v úseku STANOVICE - ŽIREČ</v>
      </c>
      <c r="F7" s="308"/>
      <c r="G7" s="308"/>
      <c r="H7" s="308"/>
      <c r="L7" s="19"/>
    </row>
    <row r="8" spans="2:12" s="1" customFormat="1" ht="12" customHeight="1" hidden="1">
      <c r="B8" s="19"/>
      <c r="D8" s="118" t="s">
        <v>118</v>
      </c>
      <c r="L8" s="19"/>
    </row>
    <row r="9" spans="1:31" s="2" customFormat="1" ht="16.5" customHeight="1" hidden="1">
      <c r="A9" s="33"/>
      <c r="B9" s="38"/>
      <c r="C9" s="33"/>
      <c r="D9" s="33"/>
      <c r="E9" s="307" t="s">
        <v>506</v>
      </c>
      <c r="F9" s="309"/>
      <c r="G9" s="309"/>
      <c r="H9" s="30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8"/>
      <c r="C10" s="33"/>
      <c r="D10" s="118" t="s">
        <v>120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8"/>
      <c r="C11" s="33"/>
      <c r="D11" s="33"/>
      <c r="E11" s="310" t="s">
        <v>527</v>
      </c>
      <c r="F11" s="309"/>
      <c r="G11" s="309"/>
      <c r="H11" s="309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 hidden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8"/>
      <c r="C13" s="33"/>
      <c r="D13" s="118" t="s">
        <v>17</v>
      </c>
      <c r="E13" s="33"/>
      <c r="F13" s="109" t="s">
        <v>1</v>
      </c>
      <c r="G13" s="33"/>
      <c r="H13" s="33"/>
      <c r="I13" s="118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8" t="s">
        <v>19</v>
      </c>
      <c r="E14" s="33"/>
      <c r="F14" s="109" t="s">
        <v>20</v>
      </c>
      <c r="G14" s="33"/>
      <c r="H14" s="33"/>
      <c r="I14" s="118" t="s">
        <v>21</v>
      </c>
      <c r="J14" s="119" t="str">
        <f>'Rekapitulace stavby'!AN8</f>
        <v>3. 12. 2021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18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8"/>
      <c r="C19" s="33"/>
      <c r="D19" s="118" t="s">
        <v>26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8"/>
      <c r="C20" s="33"/>
      <c r="D20" s="33"/>
      <c r="E20" s="311" t="str">
        <f>'Rekapitulace stavby'!E14</f>
        <v>Vyplň údaj</v>
      </c>
      <c r="F20" s="312"/>
      <c r="G20" s="312"/>
      <c r="H20" s="312"/>
      <c r="I20" s="118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8"/>
      <c r="C22" s="33"/>
      <c r="D22" s="118" t="s">
        <v>28</v>
      </c>
      <c r="E22" s="33"/>
      <c r="F22" s="33"/>
      <c r="G22" s="33"/>
      <c r="H22" s="33"/>
      <c r="I22" s="118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18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8"/>
      <c r="C25" s="33"/>
      <c r="D25" s="118" t="s">
        <v>30</v>
      </c>
      <c r="E25" s="33"/>
      <c r="F25" s="33"/>
      <c r="G25" s="33"/>
      <c r="H25" s="33"/>
      <c r="I25" s="118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18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8"/>
      <c r="C28" s="33"/>
      <c r="D28" s="118" t="s">
        <v>31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23.25" customHeight="1" hidden="1">
      <c r="A29" s="120"/>
      <c r="B29" s="121"/>
      <c r="C29" s="120"/>
      <c r="D29" s="120"/>
      <c r="E29" s="313" t="s">
        <v>528</v>
      </c>
      <c r="F29" s="313"/>
      <c r="G29" s="313"/>
      <c r="H29" s="313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8"/>
      <c r="C32" s="33"/>
      <c r="D32" s="124" t="s">
        <v>32</v>
      </c>
      <c r="E32" s="33"/>
      <c r="F32" s="33"/>
      <c r="G32" s="33"/>
      <c r="H32" s="33"/>
      <c r="I32" s="33"/>
      <c r="J32" s="125">
        <f>ROUND(J121,2)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33"/>
      <c r="F34" s="126" t="s">
        <v>34</v>
      </c>
      <c r="G34" s="33"/>
      <c r="H34" s="33"/>
      <c r="I34" s="126" t="s">
        <v>33</v>
      </c>
      <c r="J34" s="126" t="s">
        <v>35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127" t="s">
        <v>36</v>
      </c>
      <c r="E35" s="118" t="s">
        <v>37</v>
      </c>
      <c r="F35" s="128">
        <f>ROUND((SUM(BE121:BE155)),2)</f>
        <v>0</v>
      </c>
      <c r="G35" s="33"/>
      <c r="H35" s="33"/>
      <c r="I35" s="129">
        <v>0.21</v>
      </c>
      <c r="J35" s="128">
        <f>ROUND(((SUM(BE121:BE155))*I35),2)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8" t="s">
        <v>38</v>
      </c>
      <c r="F36" s="128">
        <f>ROUND((SUM(BF121:BF155)),2)</f>
        <v>0</v>
      </c>
      <c r="G36" s="33"/>
      <c r="H36" s="33"/>
      <c r="I36" s="129">
        <v>0.15</v>
      </c>
      <c r="J36" s="128">
        <f>ROUND(((SUM(BF121:BF155))*I36),2)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39</v>
      </c>
      <c r="F37" s="128">
        <f>ROUND((SUM(BG121:BG155)),2)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40</v>
      </c>
      <c r="F38" s="128">
        <f>ROUND((SUM(BH121:BH155)),2)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41</v>
      </c>
      <c r="F39" s="128">
        <f>ROUND((SUM(BI121:BI155)),2)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8"/>
      <c r="C41" s="130"/>
      <c r="D41" s="131" t="s">
        <v>42</v>
      </c>
      <c r="E41" s="132"/>
      <c r="F41" s="132"/>
      <c r="G41" s="133" t="s">
        <v>43</v>
      </c>
      <c r="H41" s="134" t="s">
        <v>44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0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3"/>
      <c r="B61" s="38"/>
      <c r="C61" s="33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3"/>
      <c r="B65" s="38"/>
      <c r="C65" s="33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3"/>
      <c r="B76" s="38"/>
      <c r="C76" s="33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1.25" hidden="1"/>
    <row r="79" ht="11.25" hidden="1"/>
    <row r="80" ht="11.25" hidden="1"/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LABSKÁ STEZKA (Cyklotrasa č. 2) v úseku STANOVICE - ŽIREČ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14" t="s">
        <v>506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67" t="str">
        <f>E11</f>
        <v>SO 201 -  Lávka přes Labe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 xml:space="preserve"> </v>
      </c>
      <c r="G91" s="35"/>
      <c r="H91" s="35"/>
      <c r="I91" s="28" t="s">
        <v>21</v>
      </c>
      <c r="J91" s="65" t="str">
        <f>IF(J14="","",J14)</f>
        <v>3. 12. 2021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28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124</v>
      </c>
      <c r="D96" s="149"/>
      <c r="E96" s="149"/>
      <c r="F96" s="149"/>
      <c r="G96" s="149"/>
      <c r="H96" s="149"/>
      <c r="I96" s="149"/>
      <c r="J96" s="150" t="s">
        <v>125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126</v>
      </c>
      <c r="D98" s="35"/>
      <c r="E98" s="35"/>
      <c r="F98" s="35"/>
      <c r="G98" s="35"/>
      <c r="H98" s="35"/>
      <c r="I98" s="35"/>
      <c r="J98" s="83">
        <f>J121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127</v>
      </c>
    </row>
    <row r="99" spans="2:12" s="9" customFormat="1" ht="24.95" customHeight="1">
      <c r="B99" s="152"/>
      <c r="C99" s="153"/>
      <c r="D99" s="154" t="s">
        <v>529</v>
      </c>
      <c r="E99" s="155"/>
      <c r="F99" s="155"/>
      <c r="G99" s="155"/>
      <c r="H99" s="155"/>
      <c r="I99" s="155"/>
      <c r="J99" s="156">
        <f>J122</f>
        <v>0</v>
      </c>
      <c r="K99" s="153"/>
      <c r="L99" s="157"/>
    </row>
    <row r="100" spans="1:31" s="2" customFormat="1" ht="21.75" customHeight="1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6.95" customHeight="1">
      <c r="A101" s="33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6.95" customHeight="1">
      <c r="A105" s="33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4.95" customHeight="1">
      <c r="A106" s="33"/>
      <c r="B106" s="34"/>
      <c r="C106" s="22" t="s">
        <v>134</v>
      </c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15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5"/>
      <c r="D109" s="35"/>
      <c r="E109" s="314" t="str">
        <f>E7</f>
        <v>LABSKÁ STEZKA (Cyklotrasa č. 2) v úseku STANOVICE - ŽIREČ</v>
      </c>
      <c r="F109" s="315"/>
      <c r="G109" s="315"/>
      <c r="H109" s="31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2:12" s="1" customFormat="1" ht="12" customHeight="1">
      <c r="B110" s="20"/>
      <c r="C110" s="28" t="s">
        <v>118</v>
      </c>
      <c r="D110" s="21"/>
      <c r="E110" s="21"/>
      <c r="F110" s="21"/>
      <c r="G110" s="21"/>
      <c r="H110" s="21"/>
      <c r="I110" s="21"/>
      <c r="J110" s="21"/>
      <c r="K110" s="21"/>
      <c r="L110" s="19"/>
    </row>
    <row r="111" spans="1:31" s="2" customFormat="1" ht="16.5" customHeight="1">
      <c r="A111" s="33"/>
      <c r="B111" s="34"/>
      <c r="C111" s="35"/>
      <c r="D111" s="35"/>
      <c r="E111" s="314" t="s">
        <v>506</v>
      </c>
      <c r="F111" s="316"/>
      <c r="G111" s="316"/>
      <c r="H111" s="316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120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67" t="str">
        <f>E11</f>
        <v>SO 201 -  Lávka přes Labe</v>
      </c>
      <c r="F113" s="316"/>
      <c r="G113" s="316"/>
      <c r="H113" s="316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19</v>
      </c>
      <c r="D115" s="35"/>
      <c r="E115" s="35"/>
      <c r="F115" s="26" t="str">
        <f>F14</f>
        <v xml:space="preserve"> </v>
      </c>
      <c r="G115" s="35"/>
      <c r="H115" s="35"/>
      <c r="I115" s="28" t="s">
        <v>21</v>
      </c>
      <c r="J115" s="65" t="str">
        <f>IF(J14="","",J14)</f>
        <v>3. 12. 2021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23</v>
      </c>
      <c r="D117" s="35"/>
      <c r="E117" s="35"/>
      <c r="F117" s="26" t="str">
        <f>E17</f>
        <v xml:space="preserve"> </v>
      </c>
      <c r="G117" s="35"/>
      <c r="H117" s="35"/>
      <c r="I117" s="28" t="s">
        <v>28</v>
      </c>
      <c r="J117" s="31" t="str">
        <f>E23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26</v>
      </c>
      <c r="D118" s="35"/>
      <c r="E118" s="35"/>
      <c r="F118" s="26" t="str">
        <f>IF(E20="","",E20)</f>
        <v>Vyplň údaj</v>
      </c>
      <c r="G118" s="35"/>
      <c r="H118" s="35"/>
      <c r="I118" s="28" t="s">
        <v>30</v>
      </c>
      <c r="J118" s="31" t="str">
        <f>E26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63"/>
      <c r="B120" s="164"/>
      <c r="C120" s="165" t="s">
        <v>135</v>
      </c>
      <c r="D120" s="166" t="s">
        <v>57</v>
      </c>
      <c r="E120" s="166" t="s">
        <v>53</v>
      </c>
      <c r="F120" s="166" t="s">
        <v>54</v>
      </c>
      <c r="G120" s="166" t="s">
        <v>136</v>
      </c>
      <c r="H120" s="166" t="s">
        <v>137</v>
      </c>
      <c r="I120" s="166" t="s">
        <v>138</v>
      </c>
      <c r="J120" s="167" t="s">
        <v>125</v>
      </c>
      <c r="K120" s="168" t="s">
        <v>139</v>
      </c>
      <c r="L120" s="169"/>
      <c r="M120" s="74" t="s">
        <v>1</v>
      </c>
      <c r="N120" s="75" t="s">
        <v>36</v>
      </c>
      <c r="O120" s="75" t="s">
        <v>140</v>
      </c>
      <c r="P120" s="75" t="s">
        <v>141</v>
      </c>
      <c r="Q120" s="75" t="s">
        <v>142</v>
      </c>
      <c r="R120" s="75" t="s">
        <v>143</v>
      </c>
      <c r="S120" s="75" t="s">
        <v>144</v>
      </c>
      <c r="T120" s="76" t="s">
        <v>145</v>
      </c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</row>
    <row r="121" spans="1:63" s="2" customFormat="1" ht="22.9" customHeight="1">
      <c r="A121" s="33"/>
      <c r="B121" s="34"/>
      <c r="C121" s="81" t="s">
        <v>146</v>
      </c>
      <c r="D121" s="35"/>
      <c r="E121" s="35"/>
      <c r="F121" s="35"/>
      <c r="G121" s="35"/>
      <c r="H121" s="35"/>
      <c r="I121" s="35"/>
      <c r="J121" s="170">
        <f>BK121</f>
        <v>0</v>
      </c>
      <c r="K121" s="35"/>
      <c r="L121" s="38"/>
      <c r="M121" s="77"/>
      <c r="N121" s="171"/>
      <c r="O121" s="78"/>
      <c r="P121" s="172">
        <f>P122</f>
        <v>0</v>
      </c>
      <c r="Q121" s="78"/>
      <c r="R121" s="172">
        <f>R122</f>
        <v>0</v>
      </c>
      <c r="S121" s="78"/>
      <c r="T121" s="173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71</v>
      </c>
      <c r="AU121" s="16" t="s">
        <v>127</v>
      </c>
      <c r="BK121" s="174">
        <f>BK122</f>
        <v>0</v>
      </c>
    </row>
    <row r="122" spans="2:63" s="12" customFormat="1" ht="25.9" customHeight="1">
      <c r="B122" s="175"/>
      <c r="C122" s="176"/>
      <c r="D122" s="177" t="s">
        <v>71</v>
      </c>
      <c r="E122" s="178" t="s">
        <v>72</v>
      </c>
      <c r="F122" s="178" t="s">
        <v>530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SUM(P123:P155)</f>
        <v>0</v>
      </c>
      <c r="Q122" s="183"/>
      <c r="R122" s="184">
        <f>SUM(R123:R155)</f>
        <v>0</v>
      </c>
      <c r="S122" s="183"/>
      <c r="T122" s="185">
        <f>SUM(T123:T155)</f>
        <v>0</v>
      </c>
      <c r="AR122" s="186" t="s">
        <v>79</v>
      </c>
      <c r="AT122" s="187" t="s">
        <v>71</v>
      </c>
      <c r="AU122" s="187" t="s">
        <v>72</v>
      </c>
      <c r="AY122" s="186" t="s">
        <v>149</v>
      </c>
      <c r="BK122" s="188">
        <f>SUM(BK123:BK155)</f>
        <v>0</v>
      </c>
    </row>
    <row r="123" spans="1:65" s="2" customFormat="1" ht="16.5" customHeight="1">
      <c r="A123" s="33"/>
      <c r="B123" s="34"/>
      <c r="C123" s="191" t="s">
        <v>79</v>
      </c>
      <c r="D123" s="191" t="s">
        <v>151</v>
      </c>
      <c r="E123" s="192" t="s">
        <v>531</v>
      </c>
      <c r="F123" s="193" t="s">
        <v>532</v>
      </c>
      <c r="G123" s="194" t="s">
        <v>533</v>
      </c>
      <c r="H123" s="195">
        <v>1</v>
      </c>
      <c r="I123" s="196"/>
      <c r="J123" s="197">
        <f>ROUND(I123*H123,2)</f>
        <v>0</v>
      </c>
      <c r="K123" s="198"/>
      <c r="L123" s="38"/>
      <c r="M123" s="199" t="s">
        <v>1</v>
      </c>
      <c r="N123" s="200" t="s">
        <v>37</v>
      </c>
      <c r="O123" s="70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03" t="s">
        <v>155</v>
      </c>
      <c r="AT123" s="203" t="s">
        <v>151</v>
      </c>
      <c r="AU123" s="203" t="s">
        <v>79</v>
      </c>
      <c r="AY123" s="16" t="s">
        <v>149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6" t="s">
        <v>79</v>
      </c>
      <c r="BK123" s="204">
        <f>ROUND(I123*H123,2)</f>
        <v>0</v>
      </c>
      <c r="BL123" s="16" t="s">
        <v>155</v>
      </c>
      <c r="BM123" s="203" t="s">
        <v>534</v>
      </c>
    </row>
    <row r="124" spans="2:51" s="14" customFormat="1" ht="33.75">
      <c r="B124" s="236"/>
      <c r="C124" s="237"/>
      <c r="D124" s="207" t="s">
        <v>157</v>
      </c>
      <c r="E124" s="238" t="s">
        <v>1</v>
      </c>
      <c r="F124" s="239" t="s">
        <v>535</v>
      </c>
      <c r="G124" s="237"/>
      <c r="H124" s="238" t="s">
        <v>1</v>
      </c>
      <c r="I124" s="240"/>
      <c r="J124" s="237"/>
      <c r="K124" s="237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157</v>
      </c>
      <c r="AU124" s="245" t="s">
        <v>79</v>
      </c>
      <c r="AV124" s="14" t="s">
        <v>79</v>
      </c>
      <c r="AW124" s="14" t="s">
        <v>29</v>
      </c>
      <c r="AX124" s="14" t="s">
        <v>72</v>
      </c>
      <c r="AY124" s="245" t="s">
        <v>149</v>
      </c>
    </row>
    <row r="125" spans="2:51" s="14" customFormat="1" ht="22.5">
      <c r="B125" s="236"/>
      <c r="C125" s="237"/>
      <c r="D125" s="207" t="s">
        <v>157</v>
      </c>
      <c r="E125" s="238" t="s">
        <v>1</v>
      </c>
      <c r="F125" s="239" t="s">
        <v>536</v>
      </c>
      <c r="G125" s="237"/>
      <c r="H125" s="238" t="s">
        <v>1</v>
      </c>
      <c r="I125" s="240"/>
      <c r="J125" s="237"/>
      <c r="K125" s="237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157</v>
      </c>
      <c r="AU125" s="245" t="s">
        <v>79</v>
      </c>
      <c r="AV125" s="14" t="s">
        <v>79</v>
      </c>
      <c r="AW125" s="14" t="s">
        <v>29</v>
      </c>
      <c r="AX125" s="14" t="s">
        <v>72</v>
      </c>
      <c r="AY125" s="245" t="s">
        <v>149</v>
      </c>
    </row>
    <row r="126" spans="2:51" s="14" customFormat="1" ht="33.75">
      <c r="B126" s="236"/>
      <c r="C126" s="237"/>
      <c r="D126" s="207" t="s">
        <v>157</v>
      </c>
      <c r="E126" s="238" t="s">
        <v>1</v>
      </c>
      <c r="F126" s="239" t="s">
        <v>537</v>
      </c>
      <c r="G126" s="237"/>
      <c r="H126" s="238" t="s">
        <v>1</v>
      </c>
      <c r="I126" s="240"/>
      <c r="J126" s="237"/>
      <c r="K126" s="237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157</v>
      </c>
      <c r="AU126" s="245" t="s">
        <v>79</v>
      </c>
      <c r="AV126" s="14" t="s">
        <v>79</v>
      </c>
      <c r="AW126" s="14" t="s">
        <v>29</v>
      </c>
      <c r="AX126" s="14" t="s">
        <v>72</v>
      </c>
      <c r="AY126" s="245" t="s">
        <v>149</v>
      </c>
    </row>
    <row r="127" spans="2:51" s="13" customFormat="1" ht="11.25">
      <c r="B127" s="205"/>
      <c r="C127" s="206"/>
      <c r="D127" s="207" t="s">
        <v>157</v>
      </c>
      <c r="E127" s="208" t="s">
        <v>1</v>
      </c>
      <c r="F127" s="209" t="s">
        <v>79</v>
      </c>
      <c r="G127" s="206"/>
      <c r="H127" s="210">
        <v>1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157</v>
      </c>
      <c r="AU127" s="216" t="s">
        <v>79</v>
      </c>
      <c r="AV127" s="13" t="s">
        <v>81</v>
      </c>
      <c r="AW127" s="13" t="s">
        <v>29</v>
      </c>
      <c r="AX127" s="13" t="s">
        <v>79</v>
      </c>
      <c r="AY127" s="216" t="s">
        <v>149</v>
      </c>
    </row>
    <row r="128" spans="1:65" s="2" customFormat="1" ht="24.2" customHeight="1">
      <c r="A128" s="33"/>
      <c r="B128" s="34"/>
      <c r="C128" s="191" t="s">
        <v>81</v>
      </c>
      <c r="D128" s="191" t="s">
        <v>151</v>
      </c>
      <c r="E128" s="192" t="s">
        <v>538</v>
      </c>
      <c r="F128" s="193" t="s">
        <v>539</v>
      </c>
      <c r="G128" s="194" t="s">
        <v>540</v>
      </c>
      <c r="H128" s="195">
        <v>1</v>
      </c>
      <c r="I128" s="196"/>
      <c r="J128" s="197">
        <f>ROUND(I128*H128,2)</f>
        <v>0</v>
      </c>
      <c r="K128" s="198"/>
      <c r="L128" s="38"/>
      <c r="M128" s="199" t="s">
        <v>1</v>
      </c>
      <c r="N128" s="200" t="s">
        <v>37</v>
      </c>
      <c r="O128" s="70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03" t="s">
        <v>155</v>
      </c>
      <c r="AT128" s="203" t="s">
        <v>151</v>
      </c>
      <c r="AU128" s="203" t="s">
        <v>79</v>
      </c>
      <c r="AY128" s="16" t="s">
        <v>149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6" t="s">
        <v>79</v>
      </c>
      <c r="BK128" s="204">
        <f>ROUND(I128*H128,2)</f>
        <v>0</v>
      </c>
      <c r="BL128" s="16" t="s">
        <v>155</v>
      </c>
      <c r="BM128" s="203" t="s">
        <v>541</v>
      </c>
    </row>
    <row r="129" spans="2:51" s="14" customFormat="1" ht="33.75">
      <c r="B129" s="236"/>
      <c r="C129" s="237"/>
      <c r="D129" s="207" t="s">
        <v>157</v>
      </c>
      <c r="E129" s="238" t="s">
        <v>1</v>
      </c>
      <c r="F129" s="239" t="s">
        <v>542</v>
      </c>
      <c r="G129" s="237"/>
      <c r="H129" s="238" t="s">
        <v>1</v>
      </c>
      <c r="I129" s="240"/>
      <c r="J129" s="237"/>
      <c r="K129" s="237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157</v>
      </c>
      <c r="AU129" s="245" t="s">
        <v>79</v>
      </c>
      <c r="AV129" s="14" t="s">
        <v>79</v>
      </c>
      <c r="AW129" s="14" t="s">
        <v>29</v>
      </c>
      <c r="AX129" s="14" t="s">
        <v>72</v>
      </c>
      <c r="AY129" s="245" t="s">
        <v>149</v>
      </c>
    </row>
    <row r="130" spans="2:51" s="14" customFormat="1" ht="22.5">
      <c r="B130" s="236"/>
      <c r="C130" s="237"/>
      <c r="D130" s="207" t="s">
        <v>157</v>
      </c>
      <c r="E130" s="238" t="s">
        <v>1</v>
      </c>
      <c r="F130" s="239" t="s">
        <v>543</v>
      </c>
      <c r="G130" s="237"/>
      <c r="H130" s="238" t="s">
        <v>1</v>
      </c>
      <c r="I130" s="240"/>
      <c r="J130" s="237"/>
      <c r="K130" s="237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157</v>
      </c>
      <c r="AU130" s="245" t="s">
        <v>79</v>
      </c>
      <c r="AV130" s="14" t="s">
        <v>79</v>
      </c>
      <c r="AW130" s="14" t="s">
        <v>29</v>
      </c>
      <c r="AX130" s="14" t="s">
        <v>72</v>
      </c>
      <c r="AY130" s="245" t="s">
        <v>149</v>
      </c>
    </row>
    <row r="131" spans="2:51" s="14" customFormat="1" ht="11.25">
      <c r="B131" s="236"/>
      <c r="C131" s="237"/>
      <c r="D131" s="207" t="s">
        <v>157</v>
      </c>
      <c r="E131" s="238" t="s">
        <v>1</v>
      </c>
      <c r="F131" s="239" t="s">
        <v>544</v>
      </c>
      <c r="G131" s="237"/>
      <c r="H131" s="238" t="s">
        <v>1</v>
      </c>
      <c r="I131" s="240"/>
      <c r="J131" s="237"/>
      <c r="K131" s="237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157</v>
      </c>
      <c r="AU131" s="245" t="s">
        <v>79</v>
      </c>
      <c r="AV131" s="14" t="s">
        <v>79</v>
      </c>
      <c r="AW131" s="14" t="s">
        <v>29</v>
      </c>
      <c r="AX131" s="14" t="s">
        <v>72</v>
      </c>
      <c r="AY131" s="245" t="s">
        <v>149</v>
      </c>
    </row>
    <row r="132" spans="2:51" s="13" customFormat="1" ht="11.25">
      <c r="B132" s="205"/>
      <c r="C132" s="206"/>
      <c r="D132" s="207" t="s">
        <v>157</v>
      </c>
      <c r="E132" s="208" t="s">
        <v>1</v>
      </c>
      <c r="F132" s="209" t="s">
        <v>79</v>
      </c>
      <c r="G132" s="206"/>
      <c r="H132" s="210">
        <v>1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157</v>
      </c>
      <c r="AU132" s="216" t="s">
        <v>79</v>
      </c>
      <c r="AV132" s="13" t="s">
        <v>81</v>
      </c>
      <c r="AW132" s="13" t="s">
        <v>29</v>
      </c>
      <c r="AX132" s="13" t="s">
        <v>79</v>
      </c>
      <c r="AY132" s="216" t="s">
        <v>149</v>
      </c>
    </row>
    <row r="133" spans="1:65" s="2" customFormat="1" ht="16.5" customHeight="1">
      <c r="A133" s="33"/>
      <c r="B133" s="34"/>
      <c r="C133" s="191" t="s">
        <v>162</v>
      </c>
      <c r="D133" s="191" t="s">
        <v>151</v>
      </c>
      <c r="E133" s="192" t="s">
        <v>545</v>
      </c>
      <c r="F133" s="193" t="s">
        <v>546</v>
      </c>
      <c r="G133" s="194" t="s">
        <v>533</v>
      </c>
      <c r="H133" s="195">
        <v>1</v>
      </c>
      <c r="I133" s="196"/>
      <c r="J133" s="197">
        <f>ROUND(I133*H133,2)</f>
        <v>0</v>
      </c>
      <c r="K133" s="198"/>
      <c r="L133" s="38"/>
      <c r="M133" s="199" t="s">
        <v>1</v>
      </c>
      <c r="N133" s="200" t="s">
        <v>37</v>
      </c>
      <c r="O133" s="7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155</v>
      </c>
      <c r="AT133" s="203" t="s">
        <v>151</v>
      </c>
      <c r="AU133" s="203" t="s">
        <v>79</v>
      </c>
      <c r="AY133" s="16" t="s">
        <v>149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79</v>
      </c>
      <c r="BK133" s="204">
        <f>ROUND(I133*H133,2)</f>
        <v>0</v>
      </c>
      <c r="BL133" s="16" t="s">
        <v>155</v>
      </c>
      <c r="BM133" s="203" t="s">
        <v>547</v>
      </c>
    </row>
    <row r="134" spans="2:51" s="14" customFormat="1" ht="33.75">
      <c r="B134" s="236"/>
      <c r="C134" s="237"/>
      <c r="D134" s="207" t="s">
        <v>157</v>
      </c>
      <c r="E134" s="238" t="s">
        <v>1</v>
      </c>
      <c r="F134" s="239" t="s">
        <v>548</v>
      </c>
      <c r="G134" s="237"/>
      <c r="H134" s="238" t="s">
        <v>1</v>
      </c>
      <c r="I134" s="240"/>
      <c r="J134" s="237"/>
      <c r="K134" s="237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157</v>
      </c>
      <c r="AU134" s="245" t="s">
        <v>79</v>
      </c>
      <c r="AV134" s="14" t="s">
        <v>79</v>
      </c>
      <c r="AW134" s="14" t="s">
        <v>29</v>
      </c>
      <c r="AX134" s="14" t="s">
        <v>72</v>
      </c>
      <c r="AY134" s="245" t="s">
        <v>149</v>
      </c>
    </row>
    <row r="135" spans="2:51" s="14" customFormat="1" ht="33.75">
      <c r="B135" s="236"/>
      <c r="C135" s="237"/>
      <c r="D135" s="207" t="s">
        <v>157</v>
      </c>
      <c r="E135" s="238" t="s">
        <v>1</v>
      </c>
      <c r="F135" s="239" t="s">
        <v>549</v>
      </c>
      <c r="G135" s="237"/>
      <c r="H135" s="238" t="s">
        <v>1</v>
      </c>
      <c r="I135" s="240"/>
      <c r="J135" s="237"/>
      <c r="K135" s="237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157</v>
      </c>
      <c r="AU135" s="245" t="s">
        <v>79</v>
      </c>
      <c r="AV135" s="14" t="s">
        <v>79</v>
      </c>
      <c r="AW135" s="14" t="s">
        <v>29</v>
      </c>
      <c r="AX135" s="14" t="s">
        <v>72</v>
      </c>
      <c r="AY135" s="245" t="s">
        <v>149</v>
      </c>
    </row>
    <row r="136" spans="2:51" s="13" customFormat="1" ht="11.25">
      <c r="B136" s="205"/>
      <c r="C136" s="206"/>
      <c r="D136" s="207" t="s">
        <v>157</v>
      </c>
      <c r="E136" s="208" t="s">
        <v>1</v>
      </c>
      <c r="F136" s="209" t="s">
        <v>79</v>
      </c>
      <c r="G136" s="206"/>
      <c r="H136" s="210">
        <v>1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157</v>
      </c>
      <c r="AU136" s="216" t="s">
        <v>79</v>
      </c>
      <c r="AV136" s="13" t="s">
        <v>81</v>
      </c>
      <c r="AW136" s="13" t="s">
        <v>29</v>
      </c>
      <c r="AX136" s="13" t="s">
        <v>79</v>
      </c>
      <c r="AY136" s="216" t="s">
        <v>149</v>
      </c>
    </row>
    <row r="137" spans="1:65" s="2" customFormat="1" ht="24.2" customHeight="1">
      <c r="A137" s="33"/>
      <c r="B137" s="34"/>
      <c r="C137" s="191" t="s">
        <v>155</v>
      </c>
      <c r="D137" s="191" t="s">
        <v>151</v>
      </c>
      <c r="E137" s="192" t="s">
        <v>550</v>
      </c>
      <c r="F137" s="193" t="s">
        <v>551</v>
      </c>
      <c r="G137" s="194" t="s">
        <v>533</v>
      </c>
      <c r="H137" s="195">
        <v>1</v>
      </c>
      <c r="I137" s="196"/>
      <c r="J137" s="197">
        <f>ROUND(I137*H137,2)</f>
        <v>0</v>
      </c>
      <c r="K137" s="198"/>
      <c r="L137" s="38"/>
      <c r="M137" s="199" t="s">
        <v>1</v>
      </c>
      <c r="N137" s="200" t="s">
        <v>37</v>
      </c>
      <c r="O137" s="7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3" t="s">
        <v>155</v>
      </c>
      <c r="AT137" s="203" t="s">
        <v>151</v>
      </c>
      <c r="AU137" s="203" t="s">
        <v>79</v>
      </c>
      <c r="AY137" s="16" t="s">
        <v>149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79</v>
      </c>
      <c r="BK137" s="204">
        <f>ROUND(I137*H137,2)</f>
        <v>0</v>
      </c>
      <c r="BL137" s="16" t="s">
        <v>155</v>
      </c>
      <c r="BM137" s="203" t="s">
        <v>552</v>
      </c>
    </row>
    <row r="138" spans="2:51" s="14" customFormat="1" ht="33.75">
      <c r="B138" s="236"/>
      <c r="C138" s="237"/>
      <c r="D138" s="207" t="s">
        <v>157</v>
      </c>
      <c r="E138" s="238" t="s">
        <v>1</v>
      </c>
      <c r="F138" s="239" t="s">
        <v>548</v>
      </c>
      <c r="G138" s="237"/>
      <c r="H138" s="238" t="s">
        <v>1</v>
      </c>
      <c r="I138" s="240"/>
      <c r="J138" s="237"/>
      <c r="K138" s="237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157</v>
      </c>
      <c r="AU138" s="245" t="s">
        <v>79</v>
      </c>
      <c r="AV138" s="14" t="s">
        <v>79</v>
      </c>
      <c r="AW138" s="14" t="s">
        <v>29</v>
      </c>
      <c r="AX138" s="14" t="s">
        <v>72</v>
      </c>
      <c r="AY138" s="245" t="s">
        <v>149</v>
      </c>
    </row>
    <row r="139" spans="2:51" s="14" customFormat="1" ht="22.5">
      <c r="B139" s="236"/>
      <c r="C139" s="237"/>
      <c r="D139" s="207" t="s">
        <v>157</v>
      </c>
      <c r="E139" s="238" t="s">
        <v>1</v>
      </c>
      <c r="F139" s="239" t="s">
        <v>553</v>
      </c>
      <c r="G139" s="237"/>
      <c r="H139" s="238" t="s">
        <v>1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157</v>
      </c>
      <c r="AU139" s="245" t="s">
        <v>79</v>
      </c>
      <c r="AV139" s="14" t="s">
        <v>79</v>
      </c>
      <c r="AW139" s="14" t="s">
        <v>29</v>
      </c>
      <c r="AX139" s="14" t="s">
        <v>72</v>
      </c>
      <c r="AY139" s="245" t="s">
        <v>149</v>
      </c>
    </row>
    <row r="140" spans="2:51" s="13" customFormat="1" ht="11.25">
      <c r="B140" s="205"/>
      <c r="C140" s="206"/>
      <c r="D140" s="207" t="s">
        <v>157</v>
      </c>
      <c r="E140" s="208" t="s">
        <v>1</v>
      </c>
      <c r="F140" s="209" t="s">
        <v>79</v>
      </c>
      <c r="G140" s="206"/>
      <c r="H140" s="210">
        <v>1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157</v>
      </c>
      <c r="AU140" s="216" t="s">
        <v>79</v>
      </c>
      <c r="AV140" s="13" t="s">
        <v>81</v>
      </c>
      <c r="AW140" s="13" t="s">
        <v>29</v>
      </c>
      <c r="AX140" s="13" t="s">
        <v>79</v>
      </c>
      <c r="AY140" s="216" t="s">
        <v>149</v>
      </c>
    </row>
    <row r="141" spans="1:65" s="2" customFormat="1" ht="16.5" customHeight="1">
      <c r="A141" s="33"/>
      <c r="B141" s="34"/>
      <c r="C141" s="191" t="s">
        <v>171</v>
      </c>
      <c r="D141" s="191" t="s">
        <v>151</v>
      </c>
      <c r="E141" s="192" t="s">
        <v>554</v>
      </c>
      <c r="F141" s="193" t="s">
        <v>555</v>
      </c>
      <c r="G141" s="194" t="s">
        <v>533</v>
      </c>
      <c r="H141" s="195">
        <v>1</v>
      </c>
      <c r="I141" s="196"/>
      <c r="J141" s="197">
        <f>ROUND(I141*H141,2)</f>
        <v>0</v>
      </c>
      <c r="K141" s="198"/>
      <c r="L141" s="38"/>
      <c r="M141" s="199" t="s">
        <v>1</v>
      </c>
      <c r="N141" s="200" t="s">
        <v>37</v>
      </c>
      <c r="O141" s="70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3" t="s">
        <v>155</v>
      </c>
      <c r="AT141" s="203" t="s">
        <v>151</v>
      </c>
      <c r="AU141" s="203" t="s">
        <v>79</v>
      </c>
      <c r="AY141" s="16" t="s">
        <v>149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6" t="s">
        <v>79</v>
      </c>
      <c r="BK141" s="204">
        <f>ROUND(I141*H141,2)</f>
        <v>0</v>
      </c>
      <c r="BL141" s="16" t="s">
        <v>155</v>
      </c>
      <c r="BM141" s="203" t="s">
        <v>556</v>
      </c>
    </row>
    <row r="142" spans="2:51" s="14" customFormat="1" ht="33.75">
      <c r="B142" s="236"/>
      <c r="C142" s="237"/>
      <c r="D142" s="207" t="s">
        <v>157</v>
      </c>
      <c r="E142" s="238" t="s">
        <v>1</v>
      </c>
      <c r="F142" s="239" t="s">
        <v>557</v>
      </c>
      <c r="G142" s="237"/>
      <c r="H142" s="238" t="s">
        <v>1</v>
      </c>
      <c r="I142" s="240"/>
      <c r="J142" s="237"/>
      <c r="K142" s="237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157</v>
      </c>
      <c r="AU142" s="245" t="s">
        <v>79</v>
      </c>
      <c r="AV142" s="14" t="s">
        <v>79</v>
      </c>
      <c r="AW142" s="14" t="s">
        <v>29</v>
      </c>
      <c r="AX142" s="14" t="s">
        <v>72</v>
      </c>
      <c r="AY142" s="245" t="s">
        <v>149</v>
      </c>
    </row>
    <row r="143" spans="2:51" s="14" customFormat="1" ht="22.5">
      <c r="B143" s="236"/>
      <c r="C143" s="237"/>
      <c r="D143" s="207" t="s">
        <v>157</v>
      </c>
      <c r="E143" s="238" t="s">
        <v>1</v>
      </c>
      <c r="F143" s="239" t="s">
        <v>558</v>
      </c>
      <c r="G143" s="237"/>
      <c r="H143" s="238" t="s">
        <v>1</v>
      </c>
      <c r="I143" s="240"/>
      <c r="J143" s="237"/>
      <c r="K143" s="237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157</v>
      </c>
      <c r="AU143" s="245" t="s">
        <v>79</v>
      </c>
      <c r="AV143" s="14" t="s">
        <v>79</v>
      </c>
      <c r="AW143" s="14" t="s">
        <v>29</v>
      </c>
      <c r="AX143" s="14" t="s">
        <v>72</v>
      </c>
      <c r="AY143" s="245" t="s">
        <v>149</v>
      </c>
    </row>
    <row r="144" spans="2:51" s="13" customFormat="1" ht="11.25">
      <c r="B144" s="205"/>
      <c r="C144" s="206"/>
      <c r="D144" s="207" t="s">
        <v>157</v>
      </c>
      <c r="E144" s="208" t="s">
        <v>1</v>
      </c>
      <c r="F144" s="209" t="s">
        <v>79</v>
      </c>
      <c r="G144" s="206"/>
      <c r="H144" s="210">
        <v>1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157</v>
      </c>
      <c r="AU144" s="216" t="s">
        <v>79</v>
      </c>
      <c r="AV144" s="13" t="s">
        <v>81</v>
      </c>
      <c r="AW144" s="13" t="s">
        <v>29</v>
      </c>
      <c r="AX144" s="13" t="s">
        <v>79</v>
      </c>
      <c r="AY144" s="216" t="s">
        <v>149</v>
      </c>
    </row>
    <row r="145" spans="1:65" s="2" customFormat="1" ht="24.2" customHeight="1">
      <c r="A145" s="33"/>
      <c r="B145" s="34"/>
      <c r="C145" s="191" t="s">
        <v>175</v>
      </c>
      <c r="D145" s="191" t="s">
        <v>151</v>
      </c>
      <c r="E145" s="192" t="s">
        <v>559</v>
      </c>
      <c r="F145" s="193" t="s">
        <v>560</v>
      </c>
      <c r="G145" s="194" t="s">
        <v>533</v>
      </c>
      <c r="H145" s="195">
        <v>1</v>
      </c>
      <c r="I145" s="196"/>
      <c r="J145" s="197">
        <f>ROUND(I145*H145,2)</f>
        <v>0</v>
      </c>
      <c r="K145" s="198"/>
      <c r="L145" s="38"/>
      <c r="M145" s="199" t="s">
        <v>1</v>
      </c>
      <c r="N145" s="200" t="s">
        <v>37</v>
      </c>
      <c r="O145" s="70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3" t="s">
        <v>155</v>
      </c>
      <c r="AT145" s="203" t="s">
        <v>151</v>
      </c>
      <c r="AU145" s="203" t="s">
        <v>79</v>
      </c>
      <c r="AY145" s="16" t="s">
        <v>149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6" t="s">
        <v>79</v>
      </c>
      <c r="BK145" s="204">
        <f>ROUND(I145*H145,2)</f>
        <v>0</v>
      </c>
      <c r="BL145" s="16" t="s">
        <v>155</v>
      </c>
      <c r="BM145" s="203" t="s">
        <v>561</v>
      </c>
    </row>
    <row r="146" spans="2:51" s="14" customFormat="1" ht="33.75">
      <c r="B146" s="236"/>
      <c r="C146" s="237"/>
      <c r="D146" s="207" t="s">
        <v>157</v>
      </c>
      <c r="E146" s="238" t="s">
        <v>1</v>
      </c>
      <c r="F146" s="239" t="s">
        <v>562</v>
      </c>
      <c r="G146" s="237"/>
      <c r="H146" s="238" t="s">
        <v>1</v>
      </c>
      <c r="I146" s="240"/>
      <c r="J146" s="237"/>
      <c r="K146" s="237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157</v>
      </c>
      <c r="AU146" s="245" t="s">
        <v>79</v>
      </c>
      <c r="AV146" s="14" t="s">
        <v>79</v>
      </c>
      <c r="AW146" s="14" t="s">
        <v>29</v>
      </c>
      <c r="AX146" s="14" t="s">
        <v>72</v>
      </c>
      <c r="AY146" s="245" t="s">
        <v>149</v>
      </c>
    </row>
    <row r="147" spans="2:51" s="14" customFormat="1" ht="33.75">
      <c r="B147" s="236"/>
      <c r="C147" s="237"/>
      <c r="D147" s="207" t="s">
        <v>157</v>
      </c>
      <c r="E147" s="238" t="s">
        <v>1</v>
      </c>
      <c r="F147" s="239" t="s">
        <v>563</v>
      </c>
      <c r="G147" s="237"/>
      <c r="H147" s="238" t="s">
        <v>1</v>
      </c>
      <c r="I147" s="240"/>
      <c r="J147" s="237"/>
      <c r="K147" s="237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157</v>
      </c>
      <c r="AU147" s="245" t="s">
        <v>79</v>
      </c>
      <c r="AV147" s="14" t="s">
        <v>79</v>
      </c>
      <c r="AW147" s="14" t="s">
        <v>29</v>
      </c>
      <c r="AX147" s="14" t="s">
        <v>72</v>
      </c>
      <c r="AY147" s="245" t="s">
        <v>149</v>
      </c>
    </row>
    <row r="148" spans="2:51" s="14" customFormat="1" ht="33.75">
      <c r="B148" s="236"/>
      <c r="C148" s="237"/>
      <c r="D148" s="207" t="s">
        <v>157</v>
      </c>
      <c r="E148" s="238" t="s">
        <v>1</v>
      </c>
      <c r="F148" s="239" t="s">
        <v>564</v>
      </c>
      <c r="G148" s="237"/>
      <c r="H148" s="238" t="s">
        <v>1</v>
      </c>
      <c r="I148" s="240"/>
      <c r="J148" s="237"/>
      <c r="K148" s="237"/>
      <c r="L148" s="241"/>
      <c r="M148" s="242"/>
      <c r="N148" s="243"/>
      <c r="O148" s="243"/>
      <c r="P148" s="243"/>
      <c r="Q148" s="243"/>
      <c r="R148" s="243"/>
      <c r="S148" s="243"/>
      <c r="T148" s="244"/>
      <c r="AT148" s="245" t="s">
        <v>157</v>
      </c>
      <c r="AU148" s="245" t="s">
        <v>79</v>
      </c>
      <c r="AV148" s="14" t="s">
        <v>79</v>
      </c>
      <c r="AW148" s="14" t="s">
        <v>29</v>
      </c>
      <c r="AX148" s="14" t="s">
        <v>72</v>
      </c>
      <c r="AY148" s="245" t="s">
        <v>149</v>
      </c>
    </row>
    <row r="149" spans="2:51" s="13" customFormat="1" ht="11.25">
      <c r="B149" s="205"/>
      <c r="C149" s="206"/>
      <c r="D149" s="207" t="s">
        <v>157</v>
      </c>
      <c r="E149" s="208" t="s">
        <v>1</v>
      </c>
      <c r="F149" s="209" t="s">
        <v>79</v>
      </c>
      <c r="G149" s="206"/>
      <c r="H149" s="210">
        <v>1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157</v>
      </c>
      <c r="AU149" s="216" t="s">
        <v>79</v>
      </c>
      <c r="AV149" s="13" t="s">
        <v>81</v>
      </c>
      <c r="AW149" s="13" t="s">
        <v>29</v>
      </c>
      <c r="AX149" s="13" t="s">
        <v>79</v>
      </c>
      <c r="AY149" s="216" t="s">
        <v>149</v>
      </c>
    </row>
    <row r="150" spans="1:65" s="2" customFormat="1" ht="24.2" customHeight="1">
      <c r="A150" s="33"/>
      <c r="B150" s="34"/>
      <c r="C150" s="191" t="s">
        <v>181</v>
      </c>
      <c r="D150" s="191" t="s">
        <v>151</v>
      </c>
      <c r="E150" s="192" t="s">
        <v>565</v>
      </c>
      <c r="F150" s="193" t="s">
        <v>566</v>
      </c>
      <c r="G150" s="194" t="s">
        <v>540</v>
      </c>
      <c r="H150" s="195">
        <v>1</v>
      </c>
      <c r="I150" s="196"/>
      <c r="J150" s="197">
        <f>ROUND(I150*H150,2)</f>
        <v>0</v>
      </c>
      <c r="K150" s="198"/>
      <c r="L150" s="38"/>
      <c r="M150" s="199" t="s">
        <v>1</v>
      </c>
      <c r="N150" s="200" t="s">
        <v>37</v>
      </c>
      <c r="O150" s="70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03" t="s">
        <v>155</v>
      </c>
      <c r="AT150" s="203" t="s">
        <v>151</v>
      </c>
      <c r="AU150" s="203" t="s">
        <v>79</v>
      </c>
      <c r="AY150" s="16" t="s">
        <v>149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6" t="s">
        <v>79</v>
      </c>
      <c r="BK150" s="204">
        <f>ROUND(I150*H150,2)</f>
        <v>0</v>
      </c>
      <c r="BL150" s="16" t="s">
        <v>155</v>
      </c>
      <c r="BM150" s="203" t="s">
        <v>567</v>
      </c>
    </row>
    <row r="151" spans="2:51" s="14" customFormat="1" ht="33.75">
      <c r="B151" s="236"/>
      <c r="C151" s="237"/>
      <c r="D151" s="207" t="s">
        <v>157</v>
      </c>
      <c r="E151" s="238" t="s">
        <v>1</v>
      </c>
      <c r="F151" s="239" t="s">
        <v>568</v>
      </c>
      <c r="G151" s="237"/>
      <c r="H151" s="238" t="s">
        <v>1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157</v>
      </c>
      <c r="AU151" s="245" t="s">
        <v>79</v>
      </c>
      <c r="AV151" s="14" t="s">
        <v>79</v>
      </c>
      <c r="AW151" s="14" t="s">
        <v>29</v>
      </c>
      <c r="AX151" s="14" t="s">
        <v>72</v>
      </c>
      <c r="AY151" s="245" t="s">
        <v>149</v>
      </c>
    </row>
    <row r="152" spans="2:51" s="13" customFormat="1" ht="11.25">
      <c r="B152" s="205"/>
      <c r="C152" s="206"/>
      <c r="D152" s="207" t="s">
        <v>157</v>
      </c>
      <c r="E152" s="208" t="s">
        <v>1</v>
      </c>
      <c r="F152" s="209" t="s">
        <v>79</v>
      </c>
      <c r="G152" s="206"/>
      <c r="H152" s="210">
        <v>1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157</v>
      </c>
      <c r="AU152" s="216" t="s">
        <v>79</v>
      </c>
      <c r="AV152" s="13" t="s">
        <v>81</v>
      </c>
      <c r="AW152" s="13" t="s">
        <v>29</v>
      </c>
      <c r="AX152" s="13" t="s">
        <v>79</v>
      </c>
      <c r="AY152" s="216" t="s">
        <v>149</v>
      </c>
    </row>
    <row r="153" spans="1:65" s="2" customFormat="1" ht="21.75" customHeight="1">
      <c r="A153" s="33"/>
      <c r="B153" s="34"/>
      <c r="C153" s="191" t="s">
        <v>186</v>
      </c>
      <c r="D153" s="191" t="s">
        <v>151</v>
      </c>
      <c r="E153" s="192" t="s">
        <v>569</v>
      </c>
      <c r="F153" s="193" t="s">
        <v>570</v>
      </c>
      <c r="G153" s="194" t="s">
        <v>540</v>
      </c>
      <c r="H153" s="195">
        <v>1</v>
      </c>
      <c r="I153" s="196"/>
      <c r="J153" s="197">
        <f>ROUND(I153*H153,2)</f>
        <v>0</v>
      </c>
      <c r="K153" s="198"/>
      <c r="L153" s="38"/>
      <c r="M153" s="199" t="s">
        <v>1</v>
      </c>
      <c r="N153" s="200" t="s">
        <v>37</v>
      </c>
      <c r="O153" s="70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3" t="s">
        <v>155</v>
      </c>
      <c r="AT153" s="203" t="s">
        <v>151</v>
      </c>
      <c r="AU153" s="203" t="s">
        <v>79</v>
      </c>
      <c r="AY153" s="16" t="s">
        <v>149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6" t="s">
        <v>79</v>
      </c>
      <c r="BK153" s="204">
        <f>ROUND(I153*H153,2)</f>
        <v>0</v>
      </c>
      <c r="BL153" s="16" t="s">
        <v>155</v>
      </c>
      <c r="BM153" s="203" t="s">
        <v>571</v>
      </c>
    </row>
    <row r="154" spans="2:51" s="14" customFormat="1" ht="33.75">
      <c r="B154" s="236"/>
      <c r="C154" s="237"/>
      <c r="D154" s="207" t="s">
        <v>157</v>
      </c>
      <c r="E154" s="238" t="s">
        <v>1</v>
      </c>
      <c r="F154" s="239" t="s">
        <v>568</v>
      </c>
      <c r="G154" s="237"/>
      <c r="H154" s="238" t="s">
        <v>1</v>
      </c>
      <c r="I154" s="240"/>
      <c r="J154" s="237"/>
      <c r="K154" s="237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157</v>
      </c>
      <c r="AU154" s="245" t="s">
        <v>79</v>
      </c>
      <c r="AV154" s="14" t="s">
        <v>79</v>
      </c>
      <c r="AW154" s="14" t="s">
        <v>29</v>
      </c>
      <c r="AX154" s="14" t="s">
        <v>72</v>
      </c>
      <c r="AY154" s="245" t="s">
        <v>149</v>
      </c>
    </row>
    <row r="155" spans="2:51" s="13" customFormat="1" ht="11.25">
      <c r="B155" s="205"/>
      <c r="C155" s="206"/>
      <c r="D155" s="207" t="s">
        <v>157</v>
      </c>
      <c r="E155" s="208" t="s">
        <v>1</v>
      </c>
      <c r="F155" s="209" t="s">
        <v>79</v>
      </c>
      <c r="G155" s="206"/>
      <c r="H155" s="210">
        <v>1</v>
      </c>
      <c r="I155" s="211"/>
      <c r="J155" s="206"/>
      <c r="K155" s="206"/>
      <c r="L155" s="212"/>
      <c r="M155" s="233"/>
      <c r="N155" s="234"/>
      <c r="O155" s="234"/>
      <c r="P155" s="234"/>
      <c r="Q155" s="234"/>
      <c r="R155" s="234"/>
      <c r="S155" s="234"/>
      <c r="T155" s="235"/>
      <c r="AT155" s="216" t="s">
        <v>157</v>
      </c>
      <c r="AU155" s="216" t="s">
        <v>79</v>
      </c>
      <c r="AV155" s="13" t="s">
        <v>81</v>
      </c>
      <c r="AW155" s="13" t="s">
        <v>29</v>
      </c>
      <c r="AX155" s="13" t="s">
        <v>79</v>
      </c>
      <c r="AY155" s="216" t="s">
        <v>149</v>
      </c>
    </row>
    <row r="156" spans="1:31" s="2" customFormat="1" ht="6.95" customHeight="1">
      <c r="A156" s="33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38"/>
      <c r="M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</sheetData>
  <sheetProtection algorithmName="SHA-512" hashValue="Cyq2MIMc4G+uDlm4yuM2eXrrCau2uXTB+p0aGC0RSMNZZ0QJxv1hHyEFEcOYldTBk1UwkBv3l4bXyZomQW/b8A==" saltValue="WvRDDMja9gUgxbzw+Z/OVxSp4dMHAonkbnTEeR0FrAU2PV4CF92y8hh1wLeBCgFHL22Dk1FamtWxTTnrXP/AFw==" spinCount="100000" sheet="1" objects="1" scenarios="1" formatColumns="0" formatRows="0" autoFilter="0"/>
  <autoFilter ref="C120:K155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6" t="s">
        <v>100</v>
      </c>
    </row>
    <row r="3" spans="2:46" s="1" customFormat="1" ht="6.95" customHeight="1" hidden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2:46" s="1" customFormat="1" ht="24.95" customHeight="1" hidden="1">
      <c r="B4" s="19"/>
      <c r="D4" s="116" t="s">
        <v>117</v>
      </c>
      <c r="L4" s="19"/>
      <c r="M4" s="117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8" t="s">
        <v>15</v>
      </c>
      <c r="L6" s="19"/>
    </row>
    <row r="7" spans="2:12" s="1" customFormat="1" ht="16.5" customHeight="1" hidden="1">
      <c r="B7" s="19"/>
      <c r="E7" s="307" t="str">
        <f>'Rekapitulace stavby'!K6</f>
        <v>LABSKÁ STEZKA (Cyklotrasa č. 2) v úseku STANOVICE - ŽIREČ</v>
      </c>
      <c r="F7" s="308"/>
      <c r="G7" s="308"/>
      <c r="H7" s="308"/>
      <c r="L7" s="19"/>
    </row>
    <row r="8" spans="2:12" s="1" customFormat="1" ht="12" customHeight="1" hidden="1">
      <c r="B8" s="19"/>
      <c r="D8" s="118" t="s">
        <v>118</v>
      </c>
      <c r="L8" s="19"/>
    </row>
    <row r="9" spans="1:31" s="2" customFormat="1" ht="16.5" customHeight="1" hidden="1">
      <c r="A9" s="33"/>
      <c r="B9" s="38"/>
      <c r="C9" s="33"/>
      <c r="D9" s="33"/>
      <c r="E9" s="307" t="s">
        <v>506</v>
      </c>
      <c r="F9" s="309"/>
      <c r="G9" s="309"/>
      <c r="H9" s="30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8"/>
      <c r="C10" s="33"/>
      <c r="D10" s="118" t="s">
        <v>120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8"/>
      <c r="C11" s="33"/>
      <c r="D11" s="33"/>
      <c r="E11" s="310" t="s">
        <v>450</v>
      </c>
      <c r="F11" s="309"/>
      <c r="G11" s="309"/>
      <c r="H11" s="309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 hidden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8"/>
      <c r="C13" s="33"/>
      <c r="D13" s="118" t="s">
        <v>17</v>
      </c>
      <c r="E13" s="33"/>
      <c r="F13" s="109" t="s">
        <v>1</v>
      </c>
      <c r="G13" s="33"/>
      <c r="H13" s="33"/>
      <c r="I13" s="118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8" t="s">
        <v>19</v>
      </c>
      <c r="E14" s="33"/>
      <c r="F14" s="109" t="s">
        <v>20</v>
      </c>
      <c r="G14" s="33"/>
      <c r="H14" s="33"/>
      <c r="I14" s="118" t="s">
        <v>21</v>
      </c>
      <c r="J14" s="119" t="str">
        <f>'Rekapitulace stavby'!AN8</f>
        <v>3. 12. 2021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18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8"/>
      <c r="C19" s="33"/>
      <c r="D19" s="118" t="s">
        <v>26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8"/>
      <c r="C20" s="33"/>
      <c r="D20" s="33"/>
      <c r="E20" s="311" t="str">
        <f>'Rekapitulace stavby'!E14</f>
        <v>Vyplň údaj</v>
      </c>
      <c r="F20" s="312"/>
      <c r="G20" s="312"/>
      <c r="H20" s="312"/>
      <c r="I20" s="118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8"/>
      <c r="C22" s="33"/>
      <c r="D22" s="118" t="s">
        <v>28</v>
      </c>
      <c r="E22" s="33"/>
      <c r="F22" s="33"/>
      <c r="G22" s="33"/>
      <c r="H22" s="33"/>
      <c r="I22" s="118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18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8"/>
      <c r="C25" s="33"/>
      <c r="D25" s="118" t="s">
        <v>30</v>
      </c>
      <c r="E25" s="33"/>
      <c r="F25" s="33"/>
      <c r="G25" s="33"/>
      <c r="H25" s="33"/>
      <c r="I25" s="118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18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8"/>
      <c r="C28" s="33"/>
      <c r="D28" s="118" t="s">
        <v>31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35.25" customHeight="1" hidden="1">
      <c r="A29" s="120"/>
      <c r="B29" s="121"/>
      <c r="C29" s="120"/>
      <c r="D29" s="120"/>
      <c r="E29" s="313" t="s">
        <v>507</v>
      </c>
      <c r="F29" s="313"/>
      <c r="G29" s="313"/>
      <c r="H29" s="313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8"/>
      <c r="C32" s="33"/>
      <c r="D32" s="124" t="s">
        <v>32</v>
      </c>
      <c r="E32" s="33"/>
      <c r="F32" s="33"/>
      <c r="G32" s="33"/>
      <c r="H32" s="33"/>
      <c r="I32" s="33"/>
      <c r="J32" s="125">
        <f>ROUND(J122,2)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33"/>
      <c r="F34" s="126" t="s">
        <v>34</v>
      </c>
      <c r="G34" s="33"/>
      <c r="H34" s="33"/>
      <c r="I34" s="126" t="s">
        <v>33</v>
      </c>
      <c r="J34" s="126" t="s">
        <v>35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127" t="s">
        <v>36</v>
      </c>
      <c r="E35" s="118" t="s">
        <v>37</v>
      </c>
      <c r="F35" s="128">
        <f>ROUND((SUM(BE122:BE134)),2)</f>
        <v>0</v>
      </c>
      <c r="G35" s="33"/>
      <c r="H35" s="33"/>
      <c r="I35" s="129">
        <v>0.21</v>
      </c>
      <c r="J35" s="128">
        <f>ROUND(((SUM(BE122:BE134))*I35),2)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8" t="s">
        <v>38</v>
      </c>
      <c r="F36" s="128">
        <f>ROUND((SUM(BF122:BF134)),2)</f>
        <v>0</v>
      </c>
      <c r="G36" s="33"/>
      <c r="H36" s="33"/>
      <c r="I36" s="129">
        <v>0.15</v>
      </c>
      <c r="J36" s="128">
        <f>ROUND(((SUM(BF122:BF134))*I36),2)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39</v>
      </c>
      <c r="F37" s="128">
        <f>ROUND((SUM(BG122:BG134)),2)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40</v>
      </c>
      <c r="F38" s="128">
        <f>ROUND((SUM(BH122:BH134)),2)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41</v>
      </c>
      <c r="F39" s="128">
        <f>ROUND((SUM(BI122:BI134)),2)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8"/>
      <c r="C41" s="130"/>
      <c r="D41" s="131" t="s">
        <v>42</v>
      </c>
      <c r="E41" s="132"/>
      <c r="F41" s="132"/>
      <c r="G41" s="133" t="s">
        <v>43</v>
      </c>
      <c r="H41" s="134" t="s">
        <v>44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0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3"/>
      <c r="B61" s="38"/>
      <c r="C61" s="33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3"/>
      <c r="B65" s="38"/>
      <c r="C65" s="33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3"/>
      <c r="B76" s="38"/>
      <c r="C76" s="33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1.25" hidden="1"/>
    <row r="79" ht="11.25" hidden="1"/>
    <row r="80" ht="11.25" hidden="1"/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LABSKÁ STEZKA (Cyklotrasa č. 2) v úseku STANOVICE - ŽIREČ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14" t="s">
        <v>506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67" t="str">
        <f>E11</f>
        <v>SO 801 - TERÉNNÍ A SADOVÉ ÚPRAVY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 xml:space="preserve"> </v>
      </c>
      <c r="G91" s="35"/>
      <c r="H91" s="35"/>
      <c r="I91" s="28" t="s">
        <v>21</v>
      </c>
      <c r="J91" s="65" t="str">
        <f>IF(J14="","",J14)</f>
        <v>3. 12. 2021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28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124</v>
      </c>
      <c r="D96" s="149"/>
      <c r="E96" s="149"/>
      <c r="F96" s="149"/>
      <c r="G96" s="149"/>
      <c r="H96" s="149"/>
      <c r="I96" s="149"/>
      <c r="J96" s="150" t="s">
        <v>125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126</v>
      </c>
      <c r="D98" s="35"/>
      <c r="E98" s="35"/>
      <c r="F98" s="35"/>
      <c r="G98" s="35"/>
      <c r="H98" s="35"/>
      <c r="I98" s="35"/>
      <c r="J98" s="83">
        <f>J122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127</v>
      </c>
    </row>
    <row r="99" spans="2:12" s="9" customFormat="1" ht="24.95" customHeight="1">
      <c r="B99" s="152"/>
      <c r="C99" s="153"/>
      <c r="D99" s="154" t="s">
        <v>128</v>
      </c>
      <c r="E99" s="155"/>
      <c r="F99" s="155"/>
      <c r="G99" s="155"/>
      <c r="H99" s="155"/>
      <c r="I99" s="155"/>
      <c r="J99" s="156">
        <f>J123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129</v>
      </c>
      <c r="E100" s="160"/>
      <c r="F100" s="160"/>
      <c r="G100" s="160"/>
      <c r="H100" s="160"/>
      <c r="I100" s="160"/>
      <c r="J100" s="161">
        <f>J124</f>
        <v>0</v>
      </c>
      <c r="K100" s="103"/>
      <c r="L100" s="162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134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15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314" t="str">
        <f>E7</f>
        <v>LABSKÁ STEZKA (Cyklotrasa č. 2) v úseku STANOVICE - ŽIREČ</v>
      </c>
      <c r="F110" s="315"/>
      <c r="G110" s="315"/>
      <c r="H110" s="31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0"/>
      <c r="C111" s="28" t="s">
        <v>118</v>
      </c>
      <c r="D111" s="21"/>
      <c r="E111" s="21"/>
      <c r="F111" s="21"/>
      <c r="G111" s="21"/>
      <c r="H111" s="21"/>
      <c r="I111" s="21"/>
      <c r="J111" s="21"/>
      <c r="K111" s="21"/>
      <c r="L111" s="19"/>
    </row>
    <row r="112" spans="1:31" s="2" customFormat="1" ht="16.5" customHeight="1">
      <c r="A112" s="33"/>
      <c r="B112" s="34"/>
      <c r="C112" s="35"/>
      <c r="D112" s="35"/>
      <c r="E112" s="314" t="s">
        <v>506</v>
      </c>
      <c r="F112" s="316"/>
      <c r="G112" s="316"/>
      <c r="H112" s="316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120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67" t="str">
        <f>E11</f>
        <v>SO 801 - TERÉNNÍ A SADOVÉ ÚPRAVY</v>
      </c>
      <c r="F114" s="316"/>
      <c r="G114" s="316"/>
      <c r="H114" s="316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19</v>
      </c>
      <c r="D116" s="35"/>
      <c r="E116" s="35"/>
      <c r="F116" s="26" t="str">
        <f>F14</f>
        <v xml:space="preserve"> </v>
      </c>
      <c r="G116" s="35"/>
      <c r="H116" s="35"/>
      <c r="I116" s="28" t="s">
        <v>21</v>
      </c>
      <c r="J116" s="65" t="str">
        <f>IF(J14="","",J14)</f>
        <v>3. 12. 2021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23</v>
      </c>
      <c r="D118" s="35"/>
      <c r="E118" s="35"/>
      <c r="F118" s="26" t="str">
        <f>E17</f>
        <v xml:space="preserve"> </v>
      </c>
      <c r="G118" s="35"/>
      <c r="H118" s="35"/>
      <c r="I118" s="28" t="s">
        <v>28</v>
      </c>
      <c r="J118" s="31" t="str">
        <f>E23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26</v>
      </c>
      <c r="D119" s="35"/>
      <c r="E119" s="35"/>
      <c r="F119" s="26" t="str">
        <f>IF(E20="","",E20)</f>
        <v>Vyplň údaj</v>
      </c>
      <c r="G119" s="35"/>
      <c r="H119" s="35"/>
      <c r="I119" s="28" t="s">
        <v>30</v>
      </c>
      <c r="J119" s="31" t="str">
        <f>E26</f>
        <v xml:space="preserve"> 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63"/>
      <c r="B121" s="164"/>
      <c r="C121" s="165" t="s">
        <v>135</v>
      </c>
      <c r="D121" s="166" t="s">
        <v>57</v>
      </c>
      <c r="E121" s="166" t="s">
        <v>53</v>
      </c>
      <c r="F121" s="166" t="s">
        <v>54</v>
      </c>
      <c r="G121" s="166" t="s">
        <v>136</v>
      </c>
      <c r="H121" s="166" t="s">
        <v>137</v>
      </c>
      <c r="I121" s="166" t="s">
        <v>138</v>
      </c>
      <c r="J121" s="167" t="s">
        <v>125</v>
      </c>
      <c r="K121" s="168" t="s">
        <v>139</v>
      </c>
      <c r="L121" s="169"/>
      <c r="M121" s="74" t="s">
        <v>1</v>
      </c>
      <c r="N121" s="75" t="s">
        <v>36</v>
      </c>
      <c r="O121" s="75" t="s">
        <v>140</v>
      </c>
      <c r="P121" s="75" t="s">
        <v>141</v>
      </c>
      <c r="Q121" s="75" t="s">
        <v>142</v>
      </c>
      <c r="R121" s="75" t="s">
        <v>143</v>
      </c>
      <c r="S121" s="75" t="s">
        <v>144</v>
      </c>
      <c r="T121" s="76" t="s">
        <v>145</v>
      </c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</row>
    <row r="122" spans="1:63" s="2" customFormat="1" ht="22.9" customHeight="1">
      <c r="A122" s="33"/>
      <c r="B122" s="34"/>
      <c r="C122" s="81" t="s">
        <v>146</v>
      </c>
      <c r="D122" s="35"/>
      <c r="E122" s="35"/>
      <c r="F122" s="35"/>
      <c r="G122" s="35"/>
      <c r="H122" s="35"/>
      <c r="I122" s="35"/>
      <c r="J122" s="170">
        <f>BK122</f>
        <v>0</v>
      </c>
      <c r="K122" s="35"/>
      <c r="L122" s="38"/>
      <c r="M122" s="77"/>
      <c r="N122" s="171"/>
      <c r="O122" s="78"/>
      <c r="P122" s="172">
        <f>P123</f>
        <v>0</v>
      </c>
      <c r="Q122" s="78"/>
      <c r="R122" s="172">
        <f>R123</f>
        <v>0.00015</v>
      </c>
      <c r="S122" s="78"/>
      <c r="T122" s="173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71</v>
      </c>
      <c r="AU122" s="16" t="s">
        <v>127</v>
      </c>
      <c r="BK122" s="174">
        <f>BK123</f>
        <v>0</v>
      </c>
    </row>
    <row r="123" spans="2:63" s="12" customFormat="1" ht="25.9" customHeight="1">
      <c r="B123" s="175"/>
      <c r="C123" s="176"/>
      <c r="D123" s="177" t="s">
        <v>71</v>
      </c>
      <c r="E123" s="178" t="s">
        <v>147</v>
      </c>
      <c r="F123" s="178" t="s">
        <v>148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</f>
        <v>0</v>
      </c>
      <c r="Q123" s="183"/>
      <c r="R123" s="184">
        <f>R124</f>
        <v>0.00015</v>
      </c>
      <c r="S123" s="183"/>
      <c r="T123" s="185">
        <f>T124</f>
        <v>0</v>
      </c>
      <c r="AR123" s="186" t="s">
        <v>79</v>
      </c>
      <c r="AT123" s="187" t="s">
        <v>71</v>
      </c>
      <c r="AU123" s="187" t="s">
        <v>72</v>
      </c>
      <c r="AY123" s="186" t="s">
        <v>149</v>
      </c>
      <c r="BK123" s="188">
        <f>BK124</f>
        <v>0</v>
      </c>
    </row>
    <row r="124" spans="2:63" s="12" customFormat="1" ht="22.9" customHeight="1">
      <c r="B124" s="175"/>
      <c r="C124" s="176"/>
      <c r="D124" s="177" t="s">
        <v>71</v>
      </c>
      <c r="E124" s="189" t="s">
        <v>79</v>
      </c>
      <c r="F124" s="189" t="s">
        <v>150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SUM(P125:P134)</f>
        <v>0</v>
      </c>
      <c r="Q124" s="183"/>
      <c r="R124" s="184">
        <f>SUM(R125:R134)</f>
        <v>0.00015</v>
      </c>
      <c r="S124" s="183"/>
      <c r="T124" s="185">
        <f>SUM(T125:T134)</f>
        <v>0</v>
      </c>
      <c r="AR124" s="186" t="s">
        <v>79</v>
      </c>
      <c r="AT124" s="187" t="s">
        <v>71</v>
      </c>
      <c r="AU124" s="187" t="s">
        <v>79</v>
      </c>
      <c r="AY124" s="186" t="s">
        <v>149</v>
      </c>
      <c r="BK124" s="188">
        <f>SUM(BK125:BK134)</f>
        <v>0</v>
      </c>
    </row>
    <row r="125" spans="1:65" s="2" customFormat="1" ht="24.2" customHeight="1">
      <c r="A125" s="33"/>
      <c r="B125" s="34"/>
      <c r="C125" s="191" t="s">
        <v>79</v>
      </c>
      <c r="D125" s="191" t="s">
        <v>151</v>
      </c>
      <c r="E125" s="192" t="s">
        <v>487</v>
      </c>
      <c r="F125" s="193" t="s">
        <v>488</v>
      </c>
      <c r="G125" s="194" t="s">
        <v>195</v>
      </c>
      <c r="H125" s="195">
        <v>10</v>
      </c>
      <c r="I125" s="196"/>
      <c r="J125" s="197">
        <f>ROUND(I125*H125,2)</f>
        <v>0</v>
      </c>
      <c r="K125" s="198"/>
      <c r="L125" s="38"/>
      <c r="M125" s="199" t="s">
        <v>1</v>
      </c>
      <c r="N125" s="200" t="s">
        <v>37</v>
      </c>
      <c r="O125" s="70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03" t="s">
        <v>155</v>
      </c>
      <c r="AT125" s="203" t="s">
        <v>151</v>
      </c>
      <c r="AU125" s="203" t="s">
        <v>81</v>
      </c>
      <c r="AY125" s="16" t="s">
        <v>149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6" t="s">
        <v>79</v>
      </c>
      <c r="BK125" s="204">
        <f>ROUND(I125*H125,2)</f>
        <v>0</v>
      </c>
      <c r="BL125" s="16" t="s">
        <v>155</v>
      </c>
      <c r="BM125" s="203" t="s">
        <v>489</v>
      </c>
    </row>
    <row r="126" spans="2:51" s="13" customFormat="1" ht="11.25">
      <c r="B126" s="205"/>
      <c r="C126" s="206"/>
      <c r="D126" s="207" t="s">
        <v>157</v>
      </c>
      <c r="E126" s="208" t="s">
        <v>1</v>
      </c>
      <c r="F126" s="209" t="s">
        <v>572</v>
      </c>
      <c r="G126" s="206"/>
      <c r="H126" s="210">
        <v>10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157</v>
      </c>
      <c r="AU126" s="216" t="s">
        <v>81</v>
      </c>
      <c r="AV126" s="13" t="s">
        <v>81</v>
      </c>
      <c r="AW126" s="13" t="s">
        <v>29</v>
      </c>
      <c r="AX126" s="13" t="s">
        <v>79</v>
      </c>
      <c r="AY126" s="216" t="s">
        <v>149</v>
      </c>
    </row>
    <row r="127" spans="1:65" s="2" customFormat="1" ht="24.2" customHeight="1">
      <c r="A127" s="33"/>
      <c r="B127" s="34"/>
      <c r="C127" s="191" t="s">
        <v>81</v>
      </c>
      <c r="D127" s="191" t="s">
        <v>151</v>
      </c>
      <c r="E127" s="192" t="s">
        <v>491</v>
      </c>
      <c r="F127" s="193" t="s">
        <v>492</v>
      </c>
      <c r="G127" s="194" t="s">
        <v>195</v>
      </c>
      <c r="H127" s="195">
        <v>10</v>
      </c>
      <c r="I127" s="196"/>
      <c r="J127" s="197">
        <f>ROUND(I127*H127,2)</f>
        <v>0</v>
      </c>
      <c r="K127" s="198"/>
      <c r="L127" s="38"/>
      <c r="M127" s="199" t="s">
        <v>1</v>
      </c>
      <c r="N127" s="200" t="s">
        <v>37</v>
      </c>
      <c r="O127" s="70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03" t="s">
        <v>155</v>
      </c>
      <c r="AT127" s="203" t="s">
        <v>151</v>
      </c>
      <c r="AU127" s="203" t="s">
        <v>81</v>
      </c>
      <c r="AY127" s="16" t="s">
        <v>149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6" t="s">
        <v>79</v>
      </c>
      <c r="BK127" s="204">
        <f>ROUND(I127*H127,2)</f>
        <v>0</v>
      </c>
      <c r="BL127" s="16" t="s">
        <v>155</v>
      </c>
      <c r="BM127" s="203" t="s">
        <v>493</v>
      </c>
    </row>
    <row r="128" spans="2:51" s="13" customFormat="1" ht="11.25">
      <c r="B128" s="205"/>
      <c r="C128" s="206"/>
      <c r="D128" s="207" t="s">
        <v>157</v>
      </c>
      <c r="E128" s="208" t="s">
        <v>1</v>
      </c>
      <c r="F128" s="209" t="s">
        <v>199</v>
      </c>
      <c r="G128" s="206"/>
      <c r="H128" s="210">
        <v>10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157</v>
      </c>
      <c r="AU128" s="216" t="s">
        <v>81</v>
      </c>
      <c r="AV128" s="13" t="s">
        <v>81</v>
      </c>
      <c r="AW128" s="13" t="s">
        <v>29</v>
      </c>
      <c r="AX128" s="13" t="s">
        <v>79</v>
      </c>
      <c r="AY128" s="216" t="s">
        <v>149</v>
      </c>
    </row>
    <row r="129" spans="1:65" s="2" customFormat="1" ht="16.5" customHeight="1">
      <c r="A129" s="33"/>
      <c r="B129" s="34"/>
      <c r="C129" s="217" t="s">
        <v>162</v>
      </c>
      <c r="D129" s="217" t="s">
        <v>187</v>
      </c>
      <c r="E129" s="218" t="s">
        <v>495</v>
      </c>
      <c r="F129" s="219" t="s">
        <v>496</v>
      </c>
      <c r="G129" s="220" t="s">
        <v>497</v>
      </c>
      <c r="H129" s="221">
        <v>0.15</v>
      </c>
      <c r="I129" s="222"/>
      <c r="J129" s="223">
        <f>ROUND(I129*H129,2)</f>
        <v>0</v>
      </c>
      <c r="K129" s="224"/>
      <c r="L129" s="225"/>
      <c r="M129" s="226" t="s">
        <v>1</v>
      </c>
      <c r="N129" s="227" t="s">
        <v>37</v>
      </c>
      <c r="O129" s="70"/>
      <c r="P129" s="201">
        <f>O129*H129</f>
        <v>0</v>
      </c>
      <c r="Q129" s="201">
        <v>0.001</v>
      </c>
      <c r="R129" s="201">
        <f>Q129*H129</f>
        <v>0.00015</v>
      </c>
      <c r="S129" s="201">
        <v>0</v>
      </c>
      <c r="T129" s="20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186</v>
      </c>
      <c r="AT129" s="203" t="s">
        <v>187</v>
      </c>
      <c r="AU129" s="203" t="s">
        <v>81</v>
      </c>
      <c r="AY129" s="16" t="s">
        <v>149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79</v>
      </c>
      <c r="BK129" s="204">
        <f>ROUND(I129*H129,2)</f>
        <v>0</v>
      </c>
      <c r="BL129" s="16" t="s">
        <v>155</v>
      </c>
      <c r="BM129" s="203" t="s">
        <v>498</v>
      </c>
    </row>
    <row r="130" spans="2:51" s="13" customFormat="1" ht="11.25">
      <c r="B130" s="205"/>
      <c r="C130" s="206"/>
      <c r="D130" s="207" t="s">
        <v>157</v>
      </c>
      <c r="E130" s="206"/>
      <c r="F130" s="209" t="s">
        <v>573</v>
      </c>
      <c r="G130" s="206"/>
      <c r="H130" s="210">
        <v>0.15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157</v>
      </c>
      <c r="AU130" s="216" t="s">
        <v>81</v>
      </c>
      <c r="AV130" s="13" t="s">
        <v>81</v>
      </c>
      <c r="AW130" s="13" t="s">
        <v>4</v>
      </c>
      <c r="AX130" s="13" t="s">
        <v>79</v>
      </c>
      <c r="AY130" s="216" t="s">
        <v>149</v>
      </c>
    </row>
    <row r="131" spans="1:65" s="2" customFormat="1" ht="33" customHeight="1">
      <c r="A131" s="33"/>
      <c r="B131" s="34"/>
      <c r="C131" s="191" t="s">
        <v>155</v>
      </c>
      <c r="D131" s="191" t="s">
        <v>151</v>
      </c>
      <c r="E131" s="192" t="s">
        <v>500</v>
      </c>
      <c r="F131" s="193" t="s">
        <v>501</v>
      </c>
      <c r="G131" s="194" t="s">
        <v>195</v>
      </c>
      <c r="H131" s="195">
        <v>10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37</v>
      </c>
      <c r="O131" s="70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155</v>
      </c>
      <c r="AT131" s="203" t="s">
        <v>151</v>
      </c>
      <c r="AU131" s="203" t="s">
        <v>81</v>
      </c>
      <c r="AY131" s="16" t="s">
        <v>149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79</v>
      </c>
      <c r="BK131" s="204">
        <f>ROUND(I131*H131,2)</f>
        <v>0</v>
      </c>
      <c r="BL131" s="16" t="s">
        <v>155</v>
      </c>
      <c r="BM131" s="203" t="s">
        <v>502</v>
      </c>
    </row>
    <row r="132" spans="2:51" s="13" customFormat="1" ht="11.25">
      <c r="B132" s="205"/>
      <c r="C132" s="206"/>
      <c r="D132" s="207" t="s">
        <v>157</v>
      </c>
      <c r="E132" s="208" t="s">
        <v>1</v>
      </c>
      <c r="F132" s="209" t="s">
        <v>199</v>
      </c>
      <c r="G132" s="206"/>
      <c r="H132" s="210">
        <v>10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157</v>
      </c>
      <c r="AU132" s="216" t="s">
        <v>81</v>
      </c>
      <c r="AV132" s="13" t="s">
        <v>81</v>
      </c>
      <c r="AW132" s="13" t="s">
        <v>29</v>
      </c>
      <c r="AX132" s="13" t="s">
        <v>79</v>
      </c>
      <c r="AY132" s="216" t="s">
        <v>149</v>
      </c>
    </row>
    <row r="133" spans="1:65" s="2" customFormat="1" ht="24.2" customHeight="1">
      <c r="A133" s="33"/>
      <c r="B133" s="34"/>
      <c r="C133" s="191" t="s">
        <v>171</v>
      </c>
      <c r="D133" s="191" t="s">
        <v>151</v>
      </c>
      <c r="E133" s="192" t="s">
        <v>503</v>
      </c>
      <c r="F133" s="193" t="s">
        <v>504</v>
      </c>
      <c r="G133" s="194" t="s">
        <v>195</v>
      </c>
      <c r="H133" s="195">
        <v>10</v>
      </c>
      <c r="I133" s="196"/>
      <c r="J133" s="197">
        <f>ROUND(I133*H133,2)</f>
        <v>0</v>
      </c>
      <c r="K133" s="198"/>
      <c r="L133" s="38"/>
      <c r="M133" s="199" t="s">
        <v>1</v>
      </c>
      <c r="N133" s="200" t="s">
        <v>37</v>
      </c>
      <c r="O133" s="7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155</v>
      </c>
      <c r="AT133" s="203" t="s">
        <v>151</v>
      </c>
      <c r="AU133" s="203" t="s">
        <v>81</v>
      </c>
      <c r="AY133" s="16" t="s">
        <v>149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79</v>
      </c>
      <c r="BK133" s="204">
        <f>ROUND(I133*H133,2)</f>
        <v>0</v>
      </c>
      <c r="BL133" s="16" t="s">
        <v>155</v>
      </c>
      <c r="BM133" s="203" t="s">
        <v>505</v>
      </c>
    </row>
    <row r="134" spans="2:51" s="13" customFormat="1" ht="11.25">
      <c r="B134" s="205"/>
      <c r="C134" s="206"/>
      <c r="D134" s="207" t="s">
        <v>157</v>
      </c>
      <c r="E134" s="208" t="s">
        <v>1</v>
      </c>
      <c r="F134" s="209" t="s">
        <v>199</v>
      </c>
      <c r="G134" s="206"/>
      <c r="H134" s="210">
        <v>10</v>
      </c>
      <c r="I134" s="211"/>
      <c r="J134" s="206"/>
      <c r="K134" s="206"/>
      <c r="L134" s="212"/>
      <c r="M134" s="233"/>
      <c r="N134" s="234"/>
      <c r="O134" s="234"/>
      <c r="P134" s="234"/>
      <c r="Q134" s="234"/>
      <c r="R134" s="234"/>
      <c r="S134" s="234"/>
      <c r="T134" s="235"/>
      <c r="AT134" s="216" t="s">
        <v>157</v>
      </c>
      <c r="AU134" s="216" t="s">
        <v>81</v>
      </c>
      <c r="AV134" s="13" t="s">
        <v>81</v>
      </c>
      <c r="AW134" s="13" t="s">
        <v>29</v>
      </c>
      <c r="AX134" s="13" t="s">
        <v>79</v>
      </c>
      <c r="AY134" s="216" t="s">
        <v>149</v>
      </c>
    </row>
    <row r="135" spans="1:31" s="2" customFormat="1" ht="6.95" customHeight="1">
      <c r="A135" s="33"/>
      <c r="B135" s="53"/>
      <c r="C135" s="54"/>
      <c r="D135" s="54"/>
      <c r="E135" s="54"/>
      <c r="F135" s="54"/>
      <c r="G135" s="54"/>
      <c r="H135" s="54"/>
      <c r="I135" s="54"/>
      <c r="J135" s="54"/>
      <c r="K135" s="54"/>
      <c r="L135" s="38"/>
      <c r="M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</sheetData>
  <sheetProtection algorithmName="SHA-512" hashValue="IJbV4lXenoiJQIz3CEzVydIKcpwFn9iQAvT9P/IqZSvZIqEiXEk0thlRUjyCQG4zPjPMbA7W7hxOUWXjJXo+IQ==" saltValue="dOkobwdye19zSNimCEj7kr4avTt0VGHq3oI3WPFKOznVCS0biYEl/livTnwtFBws/LEXidajWKE5EA9VZw9xEQ==" spinCount="100000" sheet="1" objects="1" scenarios="1" formatColumns="0" formatRows="0" autoFilter="0"/>
  <autoFilter ref="C121:K13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6" t="s">
        <v>103</v>
      </c>
    </row>
    <row r="3" spans="2:46" s="1" customFormat="1" ht="6.95" customHeight="1" hidden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2:46" s="1" customFormat="1" ht="24.95" customHeight="1" hidden="1">
      <c r="B4" s="19"/>
      <c r="D4" s="116" t="s">
        <v>117</v>
      </c>
      <c r="L4" s="19"/>
      <c r="M4" s="117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8" t="s">
        <v>15</v>
      </c>
      <c r="L6" s="19"/>
    </row>
    <row r="7" spans="2:12" s="1" customFormat="1" ht="16.5" customHeight="1" hidden="1">
      <c r="B7" s="19"/>
      <c r="E7" s="307" t="str">
        <f>'Rekapitulace stavby'!K6</f>
        <v>LABSKÁ STEZKA (Cyklotrasa č. 2) v úseku STANOVICE - ŽIREČ</v>
      </c>
      <c r="F7" s="308"/>
      <c r="G7" s="308"/>
      <c r="H7" s="308"/>
      <c r="L7" s="19"/>
    </row>
    <row r="8" spans="1:31" s="2" customFormat="1" ht="12" customHeight="1" hidden="1">
      <c r="A8" s="33"/>
      <c r="B8" s="38"/>
      <c r="C8" s="33"/>
      <c r="D8" s="118" t="s">
        <v>118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310" t="s">
        <v>574</v>
      </c>
      <c r="F9" s="309"/>
      <c r="G9" s="309"/>
      <c r="H9" s="30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8" t="s">
        <v>17</v>
      </c>
      <c r="E11" s="33"/>
      <c r="F11" s="109" t="s">
        <v>1</v>
      </c>
      <c r="G11" s="33"/>
      <c r="H11" s="33"/>
      <c r="I11" s="118" t="s">
        <v>18</v>
      </c>
      <c r="J11" s="109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8" t="s">
        <v>19</v>
      </c>
      <c r="E12" s="33"/>
      <c r="F12" s="109" t="s">
        <v>20</v>
      </c>
      <c r="G12" s="33"/>
      <c r="H12" s="33"/>
      <c r="I12" s="118" t="s">
        <v>21</v>
      </c>
      <c r="J12" s="119" t="str">
        <f>'Rekapitulace stavby'!AN8</f>
        <v>3. 12. 2021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8" t="s">
        <v>23</v>
      </c>
      <c r="E14" s="33"/>
      <c r="F14" s="33"/>
      <c r="G14" s="33"/>
      <c r="H14" s="33"/>
      <c r="I14" s="118" t="s">
        <v>24</v>
      </c>
      <c r="J14" s="109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09" t="str">
        <f>IF('Rekapitulace stavby'!E11="","",'Rekapitulace stavby'!E11)</f>
        <v xml:space="preserve"> </v>
      </c>
      <c r="F15" s="33"/>
      <c r="G15" s="33"/>
      <c r="H15" s="33"/>
      <c r="I15" s="118" t="s">
        <v>25</v>
      </c>
      <c r="J15" s="109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8" t="s">
        <v>26</v>
      </c>
      <c r="E17" s="33"/>
      <c r="F17" s="33"/>
      <c r="G17" s="33"/>
      <c r="H17" s="33"/>
      <c r="I17" s="118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311" t="str">
        <f>'Rekapitulace stavby'!E14</f>
        <v>Vyplň údaj</v>
      </c>
      <c r="F18" s="312"/>
      <c r="G18" s="312"/>
      <c r="H18" s="312"/>
      <c r="I18" s="118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8" t="s">
        <v>28</v>
      </c>
      <c r="E20" s="33"/>
      <c r="F20" s="33"/>
      <c r="G20" s="33"/>
      <c r="H20" s="33"/>
      <c r="I20" s="118" t="s">
        <v>24</v>
      </c>
      <c r="J20" s="109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09" t="str">
        <f>IF('Rekapitulace stavby'!E17="","",'Rekapitulace stavby'!E17)</f>
        <v xml:space="preserve"> </v>
      </c>
      <c r="F21" s="33"/>
      <c r="G21" s="33"/>
      <c r="H21" s="33"/>
      <c r="I21" s="118" t="s">
        <v>25</v>
      </c>
      <c r="J21" s="109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8" t="s">
        <v>30</v>
      </c>
      <c r="E23" s="33"/>
      <c r="F23" s="33"/>
      <c r="G23" s="33"/>
      <c r="H23" s="33"/>
      <c r="I23" s="118" t="s">
        <v>24</v>
      </c>
      <c r="J23" s="109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18" t="s">
        <v>25</v>
      </c>
      <c r="J24" s="109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8" t="s">
        <v>31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20"/>
      <c r="B27" s="121"/>
      <c r="C27" s="120"/>
      <c r="D27" s="120"/>
      <c r="E27" s="313" t="s">
        <v>1</v>
      </c>
      <c r="F27" s="313"/>
      <c r="G27" s="313"/>
      <c r="H27" s="313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23"/>
      <c r="E29" s="123"/>
      <c r="F29" s="123"/>
      <c r="G29" s="123"/>
      <c r="H29" s="123"/>
      <c r="I29" s="123"/>
      <c r="J29" s="123"/>
      <c r="K29" s="12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24" t="s">
        <v>32</v>
      </c>
      <c r="E30" s="33"/>
      <c r="F30" s="33"/>
      <c r="G30" s="33"/>
      <c r="H30" s="33"/>
      <c r="I30" s="33"/>
      <c r="J30" s="125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6" t="s">
        <v>34</v>
      </c>
      <c r="G32" s="33"/>
      <c r="H32" s="33"/>
      <c r="I32" s="126" t="s">
        <v>33</v>
      </c>
      <c r="J32" s="126" t="s">
        <v>35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7" t="s">
        <v>36</v>
      </c>
      <c r="E33" s="118" t="s">
        <v>37</v>
      </c>
      <c r="F33" s="128">
        <f>ROUND((SUM(BE121:BE138)),2)</f>
        <v>0</v>
      </c>
      <c r="G33" s="33"/>
      <c r="H33" s="33"/>
      <c r="I33" s="129">
        <v>0.21</v>
      </c>
      <c r="J33" s="128">
        <f>ROUND(((SUM(BE121:BE138))*I33),2)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8" t="s">
        <v>38</v>
      </c>
      <c r="F34" s="128">
        <f>ROUND((SUM(BF121:BF138)),2)</f>
        <v>0</v>
      </c>
      <c r="G34" s="33"/>
      <c r="H34" s="33"/>
      <c r="I34" s="129">
        <v>0.15</v>
      </c>
      <c r="J34" s="128">
        <f>ROUND(((SUM(BF121:BF138))*I34),2)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8" t="s">
        <v>39</v>
      </c>
      <c r="F35" s="128">
        <f>ROUND((SUM(BG121:BG138)),2)</f>
        <v>0</v>
      </c>
      <c r="G35" s="33"/>
      <c r="H35" s="33"/>
      <c r="I35" s="129">
        <v>0.21</v>
      </c>
      <c r="J35" s="12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8" t="s">
        <v>40</v>
      </c>
      <c r="F36" s="128">
        <f>ROUND((SUM(BH121:BH138)),2)</f>
        <v>0</v>
      </c>
      <c r="G36" s="33"/>
      <c r="H36" s="33"/>
      <c r="I36" s="129">
        <v>0.15</v>
      </c>
      <c r="J36" s="12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41</v>
      </c>
      <c r="F37" s="128">
        <f>ROUND((SUM(BI121:BI138)),2)</f>
        <v>0</v>
      </c>
      <c r="G37" s="33"/>
      <c r="H37" s="33"/>
      <c r="I37" s="129">
        <v>0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30"/>
      <c r="D39" s="131" t="s">
        <v>42</v>
      </c>
      <c r="E39" s="132"/>
      <c r="F39" s="132"/>
      <c r="G39" s="133" t="s">
        <v>43</v>
      </c>
      <c r="H39" s="134" t="s">
        <v>44</v>
      </c>
      <c r="I39" s="132"/>
      <c r="J39" s="135">
        <f>SUM(J30:J37)</f>
        <v>0</v>
      </c>
      <c r="K39" s="136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0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3"/>
      <c r="B61" s="38"/>
      <c r="C61" s="33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3"/>
      <c r="B65" s="38"/>
      <c r="C65" s="33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3"/>
      <c r="B76" s="38"/>
      <c r="C76" s="33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1.25" hidden="1"/>
    <row r="79" ht="11.25" hidden="1"/>
    <row r="80" ht="11.25" hidden="1"/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LABSKÁ STEZKA (Cyklotrasa č. 2) v úseku STANOVICE - ŽIREČ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118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7" t="str">
        <f>E9</f>
        <v>neuznatelné - VRN - VEDLEJŠÍ ROZPOČTOVÉ NÁKLADY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5"/>
      <c r="E89" s="35"/>
      <c r="F89" s="26" t="str">
        <f>F12</f>
        <v xml:space="preserve"> </v>
      </c>
      <c r="G89" s="35"/>
      <c r="H89" s="35"/>
      <c r="I89" s="28" t="s">
        <v>21</v>
      </c>
      <c r="J89" s="65" t="str">
        <f>IF(J12="","",J12)</f>
        <v>3. 12. 2021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30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8" t="s">
        <v>124</v>
      </c>
      <c r="D94" s="149"/>
      <c r="E94" s="149"/>
      <c r="F94" s="149"/>
      <c r="G94" s="149"/>
      <c r="H94" s="149"/>
      <c r="I94" s="149"/>
      <c r="J94" s="150" t="s">
        <v>125</v>
      </c>
      <c r="K94" s="149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1" t="s">
        <v>126</v>
      </c>
      <c r="D96" s="35"/>
      <c r="E96" s="35"/>
      <c r="F96" s="35"/>
      <c r="G96" s="35"/>
      <c r="H96" s="35"/>
      <c r="I96" s="35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127</v>
      </c>
    </row>
    <row r="97" spans="2:12" s="9" customFormat="1" ht="24.95" customHeight="1">
      <c r="B97" s="152"/>
      <c r="C97" s="153"/>
      <c r="D97" s="154" t="s">
        <v>575</v>
      </c>
      <c r="E97" s="155"/>
      <c r="F97" s="155"/>
      <c r="G97" s="155"/>
      <c r="H97" s="155"/>
      <c r="I97" s="155"/>
      <c r="J97" s="156">
        <f>J122</f>
        <v>0</v>
      </c>
      <c r="K97" s="153"/>
      <c r="L97" s="157"/>
    </row>
    <row r="98" spans="2:12" s="10" customFormat="1" ht="19.9" customHeight="1">
      <c r="B98" s="158"/>
      <c r="C98" s="103"/>
      <c r="D98" s="159" t="s">
        <v>576</v>
      </c>
      <c r="E98" s="160"/>
      <c r="F98" s="160"/>
      <c r="G98" s="160"/>
      <c r="H98" s="160"/>
      <c r="I98" s="160"/>
      <c r="J98" s="161">
        <f>J123</f>
        <v>0</v>
      </c>
      <c r="K98" s="103"/>
      <c r="L98" s="162"/>
    </row>
    <row r="99" spans="2:12" s="10" customFormat="1" ht="19.9" customHeight="1">
      <c r="B99" s="158"/>
      <c r="C99" s="103"/>
      <c r="D99" s="159" t="s">
        <v>577</v>
      </c>
      <c r="E99" s="160"/>
      <c r="F99" s="160"/>
      <c r="G99" s="160"/>
      <c r="H99" s="160"/>
      <c r="I99" s="160"/>
      <c r="J99" s="161">
        <f>J127</f>
        <v>0</v>
      </c>
      <c r="K99" s="103"/>
      <c r="L99" s="162"/>
    </row>
    <row r="100" spans="2:12" s="10" customFormat="1" ht="19.9" customHeight="1">
      <c r="B100" s="158"/>
      <c r="C100" s="103"/>
      <c r="D100" s="159" t="s">
        <v>578</v>
      </c>
      <c r="E100" s="160"/>
      <c r="F100" s="160"/>
      <c r="G100" s="160"/>
      <c r="H100" s="160"/>
      <c r="I100" s="160"/>
      <c r="J100" s="161">
        <f>J133</f>
        <v>0</v>
      </c>
      <c r="K100" s="103"/>
      <c r="L100" s="162"/>
    </row>
    <row r="101" spans="2:12" s="10" customFormat="1" ht="19.9" customHeight="1">
      <c r="B101" s="158"/>
      <c r="C101" s="103"/>
      <c r="D101" s="159" t="s">
        <v>579</v>
      </c>
      <c r="E101" s="160"/>
      <c r="F101" s="160"/>
      <c r="G101" s="160"/>
      <c r="H101" s="160"/>
      <c r="I101" s="160"/>
      <c r="J101" s="161">
        <f>J136</f>
        <v>0</v>
      </c>
      <c r="K101" s="103"/>
      <c r="L101" s="162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134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15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314" t="str">
        <f>E7</f>
        <v>LABSKÁ STEZKA (Cyklotrasa č. 2) v úseku STANOVICE - ŽIREČ</v>
      </c>
      <c r="F111" s="315"/>
      <c r="G111" s="315"/>
      <c r="H111" s="31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118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67" t="str">
        <f>E9</f>
        <v>neuznatelné - VRN - VEDLEJŠÍ ROZPOČTOVÉ NÁKLADY</v>
      </c>
      <c r="F113" s="316"/>
      <c r="G113" s="316"/>
      <c r="H113" s="316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19</v>
      </c>
      <c r="D115" s="35"/>
      <c r="E115" s="35"/>
      <c r="F115" s="26" t="str">
        <f>F12</f>
        <v xml:space="preserve"> </v>
      </c>
      <c r="G115" s="35"/>
      <c r="H115" s="35"/>
      <c r="I115" s="28" t="s">
        <v>21</v>
      </c>
      <c r="J115" s="65" t="str">
        <f>IF(J12="","",J12)</f>
        <v>3. 12. 2021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23</v>
      </c>
      <c r="D117" s="35"/>
      <c r="E117" s="35"/>
      <c r="F117" s="26" t="str">
        <f>E15</f>
        <v xml:space="preserve"> </v>
      </c>
      <c r="G117" s="35"/>
      <c r="H117" s="35"/>
      <c r="I117" s="28" t="s">
        <v>28</v>
      </c>
      <c r="J117" s="31" t="str">
        <f>E21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26</v>
      </c>
      <c r="D118" s="35"/>
      <c r="E118" s="35"/>
      <c r="F118" s="26" t="str">
        <f>IF(E18="","",E18)</f>
        <v>Vyplň údaj</v>
      </c>
      <c r="G118" s="35"/>
      <c r="H118" s="35"/>
      <c r="I118" s="28" t="s">
        <v>30</v>
      </c>
      <c r="J118" s="31" t="str">
        <f>E24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63"/>
      <c r="B120" s="164"/>
      <c r="C120" s="165" t="s">
        <v>135</v>
      </c>
      <c r="D120" s="166" t="s">
        <v>57</v>
      </c>
      <c r="E120" s="166" t="s">
        <v>53</v>
      </c>
      <c r="F120" s="166" t="s">
        <v>54</v>
      </c>
      <c r="G120" s="166" t="s">
        <v>136</v>
      </c>
      <c r="H120" s="166" t="s">
        <v>137</v>
      </c>
      <c r="I120" s="166" t="s">
        <v>138</v>
      </c>
      <c r="J120" s="167" t="s">
        <v>125</v>
      </c>
      <c r="K120" s="168" t="s">
        <v>139</v>
      </c>
      <c r="L120" s="169"/>
      <c r="M120" s="74" t="s">
        <v>1</v>
      </c>
      <c r="N120" s="75" t="s">
        <v>36</v>
      </c>
      <c r="O120" s="75" t="s">
        <v>140</v>
      </c>
      <c r="P120" s="75" t="s">
        <v>141</v>
      </c>
      <c r="Q120" s="75" t="s">
        <v>142</v>
      </c>
      <c r="R120" s="75" t="s">
        <v>143</v>
      </c>
      <c r="S120" s="75" t="s">
        <v>144</v>
      </c>
      <c r="T120" s="76" t="s">
        <v>145</v>
      </c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</row>
    <row r="121" spans="1:63" s="2" customFormat="1" ht="22.9" customHeight="1">
      <c r="A121" s="33"/>
      <c r="B121" s="34"/>
      <c r="C121" s="81" t="s">
        <v>146</v>
      </c>
      <c r="D121" s="35"/>
      <c r="E121" s="35"/>
      <c r="F121" s="35"/>
      <c r="G121" s="35"/>
      <c r="H121" s="35"/>
      <c r="I121" s="35"/>
      <c r="J121" s="170">
        <f>BK121</f>
        <v>0</v>
      </c>
      <c r="K121" s="35"/>
      <c r="L121" s="38"/>
      <c r="M121" s="77"/>
      <c r="N121" s="171"/>
      <c r="O121" s="78"/>
      <c r="P121" s="172">
        <f>P122</f>
        <v>0</v>
      </c>
      <c r="Q121" s="78"/>
      <c r="R121" s="172">
        <f>R122</f>
        <v>167.5107</v>
      </c>
      <c r="S121" s="78"/>
      <c r="T121" s="173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71</v>
      </c>
      <c r="AU121" s="16" t="s">
        <v>127</v>
      </c>
      <c r="BK121" s="174">
        <f>BK122</f>
        <v>0</v>
      </c>
    </row>
    <row r="122" spans="2:63" s="12" customFormat="1" ht="25.9" customHeight="1">
      <c r="B122" s="175"/>
      <c r="C122" s="176"/>
      <c r="D122" s="177" t="s">
        <v>71</v>
      </c>
      <c r="E122" s="178" t="s">
        <v>580</v>
      </c>
      <c r="F122" s="178" t="s">
        <v>581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P123+P127+P133+P136</f>
        <v>0</v>
      </c>
      <c r="Q122" s="183"/>
      <c r="R122" s="184">
        <f>R123+R127+R133+R136</f>
        <v>167.5107</v>
      </c>
      <c r="S122" s="183"/>
      <c r="T122" s="185">
        <f>T123+T127+T133+T136</f>
        <v>0</v>
      </c>
      <c r="AR122" s="186" t="s">
        <v>171</v>
      </c>
      <c r="AT122" s="187" t="s">
        <v>71</v>
      </c>
      <c r="AU122" s="187" t="s">
        <v>72</v>
      </c>
      <c r="AY122" s="186" t="s">
        <v>149</v>
      </c>
      <c r="BK122" s="188">
        <f>BK123+BK127+BK133+BK136</f>
        <v>0</v>
      </c>
    </row>
    <row r="123" spans="2:63" s="12" customFormat="1" ht="22.9" customHeight="1">
      <c r="B123" s="175"/>
      <c r="C123" s="176"/>
      <c r="D123" s="177" t="s">
        <v>71</v>
      </c>
      <c r="E123" s="189" t="s">
        <v>582</v>
      </c>
      <c r="F123" s="189" t="s">
        <v>583</v>
      </c>
      <c r="G123" s="176"/>
      <c r="H123" s="176"/>
      <c r="I123" s="179"/>
      <c r="J123" s="190">
        <f>BK123</f>
        <v>0</v>
      </c>
      <c r="K123" s="176"/>
      <c r="L123" s="181"/>
      <c r="M123" s="182"/>
      <c r="N123" s="183"/>
      <c r="O123" s="183"/>
      <c r="P123" s="184">
        <f>SUM(P124:P126)</f>
        <v>0</v>
      </c>
      <c r="Q123" s="183"/>
      <c r="R123" s="184">
        <f>SUM(R124:R126)</f>
        <v>0</v>
      </c>
      <c r="S123" s="183"/>
      <c r="T123" s="185">
        <f>SUM(T124:T126)</f>
        <v>0</v>
      </c>
      <c r="AR123" s="186" t="s">
        <v>171</v>
      </c>
      <c r="AT123" s="187" t="s">
        <v>71</v>
      </c>
      <c r="AU123" s="187" t="s">
        <v>79</v>
      </c>
      <c r="AY123" s="186" t="s">
        <v>149</v>
      </c>
      <c r="BK123" s="188">
        <f>SUM(BK124:BK126)</f>
        <v>0</v>
      </c>
    </row>
    <row r="124" spans="1:65" s="2" customFormat="1" ht="16.5" customHeight="1">
      <c r="A124" s="33"/>
      <c r="B124" s="34"/>
      <c r="C124" s="191" t="s">
        <v>79</v>
      </c>
      <c r="D124" s="191" t="s">
        <v>151</v>
      </c>
      <c r="E124" s="192" t="s">
        <v>584</v>
      </c>
      <c r="F124" s="193" t="s">
        <v>585</v>
      </c>
      <c r="G124" s="194" t="s">
        <v>586</v>
      </c>
      <c r="H124" s="195">
        <v>1</v>
      </c>
      <c r="I124" s="196"/>
      <c r="J124" s="197">
        <f>ROUND(I124*H124,2)</f>
        <v>0</v>
      </c>
      <c r="K124" s="198"/>
      <c r="L124" s="38"/>
      <c r="M124" s="199" t="s">
        <v>1</v>
      </c>
      <c r="N124" s="200" t="s">
        <v>37</v>
      </c>
      <c r="O124" s="70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03" t="s">
        <v>587</v>
      </c>
      <c r="AT124" s="203" t="s">
        <v>151</v>
      </c>
      <c r="AU124" s="203" t="s">
        <v>81</v>
      </c>
      <c r="AY124" s="16" t="s">
        <v>149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6" t="s">
        <v>79</v>
      </c>
      <c r="BK124" s="204">
        <f>ROUND(I124*H124,2)</f>
        <v>0</v>
      </c>
      <c r="BL124" s="16" t="s">
        <v>587</v>
      </c>
      <c r="BM124" s="203" t="s">
        <v>588</v>
      </c>
    </row>
    <row r="125" spans="1:65" s="2" customFormat="1" ht="16.5" customHeight="1">
      <c r="A125" s="33"/>
      <c r="B125" s="34"/>
      <c r="C125" s="191" t="s">
        <v>81</v>
      </c>
      <c r="D125" s="191" t="s">
        <v>151</v>
      </c>
      <c r="E125" s="192" t="s">
        <v>589</v>
      </c>
      <c r="F125" s="193" t="s">
        <v>590</v>
      </c>
      <c r="G125" s="194" t="s">
        <v>586</v>
      </c>
      <c r="H125" s="195">
        <v>1</v>
      </c>
      <c r="I125" s="196"/>
      <c r="J125" s="197">
        <f>ROUND(I125*H125,2)</f>
        <v>0</v>
      </c>
      <c r="K125" s="198"/>
      <c r="L125" s="38"/>
      <c r="M125" s="199" t="s">
        <v>1</v>
      </c>
      <c r="N125" s="200" t="s">
        <v>37</v>
      </c>
      <c r="O125" s="70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03" t="s">
        <v>587</v>
      </c>
      <c r="AT125" s="203" t="s">
        <v>151</v>
      </c>
      <c r="AU125" s="203" t="s">
        <v>81</v>
      </c>
      <c r="AY125" s="16" t="s">
        <v>149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6" t="s">
        <v>79</v>
      </c>
      <c r="BK125" s="204">
        <f>ROUND(I125*H125,2)</f>
        <v>0</v>
      </c>
      <c r="BL125" s="16" t="s">
        <v>587</v>
      </c>
      <c r="BM125" s="203" t="s">
        <v>591</v>
      </c>
    </row>
    <row r="126" spans="1:65" s="2" customFormat="1" ht="24.2" customHeight="1">
      <c r="A126" s="33"/>
      <c r="B126" s="34"/>
      <c r="C126" s="191" t="s">
        <v>162</v>
      </c>
      <c r="D126" s="191" t="s">
        <v>151</v>
      </c>
      <c r="E126" s="192" t="s">
        <v>592</v>
      </c>
      <c r="F126" s="193" t="s">
        <v>593</v>
      </c>
      <c r="G126" s="194" t="s">
        <v>586</v>
      </c>
      <c r="H126" s="195">
        <v>1</v>
      </c>
      <c r="I126" s="196"/>
      <c r="J126" s="197">
        <f>ROUND(I126*H126,2)</f>
        <v>0</v>
      </c>
      <c r="K126" s="198"/>
      <c r="L126" s="38"/>
      <c r="M126" s="199" t="s">
        <v>1</v>
      </c>
      <c r="N126" s="200" t="s">
        <v>37</v>
      </c>
      <c r="O126" s="70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03" t="s">
        <v>587</v>
      </c>
      <c r="AT126" s="203" t="s">
        <v>151</v>
      </c>
      <c r="AU126" s="203" t="s">
        <v>81</v>
      </c>
      <c r="AY126" s="16" t="s">
        <v>149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6" t="s">
        <v>79</v>
      </c>
      <c r="BK126" s="204">
        <f>ROUND(I126*H126,2)</f>
        <v>0</v>
      </c>
      <c r="BL126" s="16" t="s">
        <v>587</v>
      </c>
      <c r="BM126" s="203" t="s">
        <v>594</v>
      </c>
    </row>
    <row r="127" spans="2:63" s="12" customFormat="1" ht="22.9" customHeight="1">
      <c r="B127" s="175"/>
      <c r="C127" s="176"/>
      <c r="D127" s="177" t="s">
        <v>71</v>
      </c>
      <c r="E127" s="189" t="s">
        <v>595</v>
      </c>
      <c r="F127" s="189" t="s">
        <v>596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SUM(P128:P132)</f>
        <v>0</v>
      </c>
      <c r="Q127" s="183"/>
      <c r="R127" s="184">
        <f>SUM(R128:R132)</f>
        <v>167.5107</v>
      </c>
      <c r="S127" s="183"/>
      <c r="T127" s="185">
        <f>SUM(T128:T132)</f>
        <v>0</v>
      </c>
      <c r="AR127" s="186" t="s">
        <v>171</v>
      </c>
      <c r="AT127" s="187" t="s">
        <v>71</v>
      </c>
      <c r="AU127" s="187" t="s">
        <v>79</v>
      </c>
      <c r="AY127" s="186" t="s">
        <v>149</v>
      </c>
      <c r="BK127" s="188">
        <f>SUM(BK128:BK132)</f>
        <v>0</v>
      </c>
    </row>
    <row r="128" spans="1:65" s="2" customFormat="1" ht="24.2" customHeight="1">
      <c r="A128" s="33"/>
      <c r="B128" s="34"/>
      <c r="C128" s="191" t="s">
        <v>155</v>
      </c>
      <c r="D128" s="191" t="s">
        <v>151</v>
      </c>
      <c r="E128" s="192" t="s">
        <v>597</v>
      </c>
      <c r="F128" s="193" t="s">
        <v>598</v>
      </c>
      <c r="G128" s="194" t="s">
        <v>586</v>
      </c>
      <c r="H128" s="195">
        <v>1</v>
      </c>
      <c r="I128" s="196"/>
      <c r="J128" s="197">
        <f>ROUND(I128*H128,2)</f>
        <v>0</v>
      </c>
      <c r="K128" s="198"/>
      <c r="L128" s="38"/>
      <c r="M128" s="199" t="s">
        <v>1</v>
      </c>
      <c r="N128" s="200" t="s">
        <v>37</v>
      </c>
      <c r="O128" s="70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03" t="s">
        <v>587</v>
      </c>
      <c r="AT128" s="203" t="s">
        <v>151</v>
      </c>
      <c r="AU128" s="203" t="s">
        <v>81</v>
      </c>
      <c r="AY128" s="16" t="s">
        <v>149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6" t="s">
        <v>79</v>
      </c>
      <c r="BK128" s="204">
        <f>ROUND(I128*H128,2)</f>
        <v>0</v>
      </c>
      <c r="BL128" s="16" t="s">
        <v>587</v>
      </c>
      <c r="BM128" s="203" t="s">
        <v>599</v>
      </c>
    </row>
    <row r="129" spans="1:65" s="2" customFormat="1" ht="24.2" customHeight="1">
      <c r="A129" s="33"/>
      <c r="B129" s="34"/>
      <c r="C129" s="191" t="s">
        <v>171</v>
      </c>
      <c r="D129" s="191" t="s">
        <v>151</v>
      </c>
      <c r="E129" s="192" t="s">
        <v>600</v>
      </c>
      <c r="F129" s="193" t="s">
        <v>601</v>
      </c>
      <c r="G129" s="194" t="s">
        <v>253</v>
      </c>
      <c r="H129" s="195">
        <v>1</v>
      </c>
      <c r="I129" s="196"/>
      <c r="J129" s="197">
        <f>ROUND(I129*H129,2)</f>
        <v>0</v>
      </c>
      <c r="K129" s="198"/>
      <c r="L129" s="38"/>
      <c r="M129" s="199" t="s">
        <v>1</v>
      </c>
      <c r="N129" s="200" t="s">
        <v>37</v>
      </c>
      <c r="O129" s="7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3" t="s">
        <v>587</v>
      </c>
      <c r="AT129" s="203" t="s">
        <v>151</v>
      </c>
      <c r="AU129" s="203" t="s">
        <v>81</v>
      </c>
      <c r="AY129" s="16" t="s">
        <v>149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79</v>
      </c>
      <c r="BK129" s="204">
        <f>ROUND(I129*H129,2)</f>
        <v>0</v>
      </c>
      <c r="BL129" s="16" t="s">
        <v>587</v>
      </c>
      <c r="BM129" s="203" t="s">
        <v>602</v>
      </c>
    </row>
    <row r="130" spans="1:65" s="2" customFormat="1" ht="24.2" customHeight="1">
      <c r="A130" s="33"/>
      <c r="B130" s="34"/>
      <c r="C130" s="191" t="s">
        <v>175</v>
      </c>
      <c r="D130" s="191" t="s">
        <v>151</v>
      </c>
      <c r="E130" s="192" t="s">
        <v>603</v>
      </c>
      <c r="F130" s="193" t="s">
        <v>604</v>
      </c>
      <c r="G130" s="194" t="s">
        <v>586</v>
      </c>
      <c r="H130" s="195">
        <v>1</v>
      </c>
      <c r="I130" s="196"/>
      <c r="J130" s="197">
        <f>ROUND(I130*H130,2)</f>
        <v>0</v>
      </c>
      <c r="K130" s="198"/>
      <c r="L130" s="38"/>
      <c r="M130" s="199" t="s">
        <v>1</v>
      </c>
      <c r="N130" s="200" t="s">
        <v>37</v>
      </c>
      <c r="O130" s="70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03" t="s">
        <v>587</v>
      </c>
      <c r="AT130" s="203" t="s">
        <v>151</v>
      </c>
      <c r="AU130" s="203" t="s">
        <v>81</v>
      </c>
      <c r="AY130" s="16" t="s">
        <v>149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6" t="s">
        <v>79</v>
      </c>
      <c r="BK130" s="204">
        <f>ROUND(I130*H130,2)</f>
        <v>0</v>
      </c>
      <c r="BL130" s="16" t="s">
        <v>587</v>
      </c>
      <c r="BM130" s="203" t="s">
        <v>605</v>
      </c>
    </row>
    <row r="131" spans="1:65" s="2" customFormat="1" ht="37.9" customHeight="1">
      <c r="A131" s="33"/>
      <c r="B131" s="34"/>
      <c r="C131" s="191" t="s">
        <v>181</v>
      </c>
      <c r="D131" s="191" t="s">
        <v>151</v>
      </c>
      <c r="E131" s="192" t="s">
        <v>606</v>
      </c>
      <c r="F131" s="193" t="s">
        <v>607</v>
      </c>
      <c r="G131" s="194" t="s">
        <v>195</v>
      </c>
      <c r="H131" s="195">
        <v>945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37</v>
      </c>
      <c r="O131" s="70"/>
      <c r="P131" s="201">
        <f>O131*H131</f>
        <v>0</v>
      </c>
      <c r="Q131" s="201">
        <v>0.17726</v>
      </c>
      <c r="R131" s="201">
        <f>Q131*H131</f>
        <v>167.5107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155</v>
      </c>
      <c r="AT131" s="203" t="s">
        <v>151</v>
      </c>
      <c r="AU131" s="203" t="s">
        <v>81</v>
      </c>
      <c r="AY131" s="16" t="s">
        <v>149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79</v>
      </c>
      <c r="BK131" s="204">
        <f>ROUND(I131*H131,2)</f>
        <v>0</v>
      </c>
      <c r="BL131" s="16" t="s">
        <v>155</v>
      </c>
      <c r="BM131" s="203" t="s">
        <v>608</v>
      </c>
    </row>
    <row r="132" spans="2:51" s="13" customFormat="1" ht="11.25">
      <c r="B132" s="205"/>
      <c r="C132" s="206"/>
      <c r="D132" s="207" t="s">
        <v>157</v>
      </c>
      <c r="E132" s="208" t="s">
        <v>1</v>
      </c>
      <c r="F132" s="209" t="s">
        <v>609</v>
      </c>
      <c r="G132" s="206"/>
      <c r="H132" s="210">
        <v>945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157</v>
      </c>
      <c r="AU132" s="216" t="s">
        <v>81</v>
      </c>
      <c r="AV132" s="13" t="s">
        <v>81</v>
      </c>
      <c r="AW132" s="13" t="s">
        <v>29</v>
      </c>
      <c r="AX132" s="13" t="s">
        <v>79</v>
      </c>
      <c r="AY132" s="216" t="s">
        <v>149</v>
      </c>
    </row>
    <row r="133" spans="2:63" s="12" customFormat="1" ht="22.9" customHeight="1">
      <c r="B133" s="175"/>
      <c r="C133" s="176"/>
      <c r="D133" s="177" t="s">
        <v>71</v>
      </c>
      <c r="E133" s="189" t="s">
        <v>610</v>
      </c>
      <c r="F133" s="189" t="s">
        <v>611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SUM(P134:P135)</f>
        <v>0</v>
      </c>
      <c r="Q133" s="183"/>
      <c r="R133" s="184">
        <f>SUM(R134:R135)</f>
        <v>0</v>
      </c>
      <c r="S133" s="183"/>
      <c r="T133" s="185">
        <f>SUM(T134:T135)</f>
        <v>0</v>
      </c>
      <c r="AR133" s="186" t="s">
        <v>171</v>
      </c>
      <c r="AT133" s="187" t="s">
        <v>71</v>
      </c>
      <c r="AU133" s="187" t="s">
        <v>79</v>
      </c>
      <c r="AY133" s="186" t="s">
        <v>149</v>
      </c>
      <c r="BK133" s="188">
        <f>SUM(BK134:BK135)</f>
        <v>0</v>
      </c>
    </row>
    <row r="134" spans="1:65" s="2" customFormat="1" ht="24.2" customHeight="1">
      <c r="A134" s="33"/>
      <c r="B134" s="34"/>
      <c r="C134" s="191" t="s">
        <v>186</v>
      </c>
      <c r="D134" s="191" t="s">
        <v>151</v>
      </c>
      <c r="E134" s="192" t="s">
        <v>612</v>
      </c>
      <c r="F134" s="193" t="s">
        <v>613</v>
      </c>
      <c r="G134" s="194" t="s">
        <v>586</v>
      </c>
      <c r="H134" s="195">
        <v>1</v>
      </c>
      <c r="I134" s="196"/>
      <c r="J134" s="197">
        <f>ROUND(I134*H134,2)</f>
        <v>0</v>
      </c>
      <c r="K134" s="198"/>
      <c r="L134" s="38"/>
      <c r="M134" s="199" t="s">
        <v>1</v>
      </c>
      <c r="N134" s="200" t="s">
        <v>37</v>
      </c>
      <c r="O134" s="7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3" t="s">
        <v>587</v>
      </c>
      <c r="AT134" s="203" t="s">
        <v>151</v>
      </c>
      <c r="AU134" s="203" t="s">
        <v>81</v>
      </c>
      <c r="AY134" s="16" t="s">
        <v>149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79</v>
      </c>
      <c r="BK134" s="204">
        <f>ROUND(I134*H134,2)</f>
        <v>0</v>
      </c>
      <c r="BL134" s="16" t="s">
        <v>587</v>
      </c>
      <c r="BM134" s="203" t="s">
        <v>614</v>
      </c>
    </row>
    <row r="135" spans="1:65" s="2" customFormat="1" ht="21.75" customHeight="1">
      <c r="A135" s="33"/>
      <c r="B135" s="34"/>
      <c r="C135" s="191" t="s">
        <v>192</v>
      </c>
      <c r="D135" s="191" t="s">
        <v>151</v>
      </c>
      <c r="E135" s="192" t="s">
        <v>615</v>
      </c>
      <c r="F135" s="193" t="s">
        <v>616</v>
      </c>
      <c r="G135" s="194" t="s">
        <v>473</v>
      </c>
      <c r="H135" s="195">
        <v>3</v>
      </c>
      <c r="I135" s="196"/>
      <c r="J135" s="197">
        <f>ROUND(I135*H135,2)</f>
        <v>0</v>
      </c>
      <c r="K135" s="198"/>
      <c r="L135" s="38"/>
      <c r="M135" s="199" t="s">
        <v>1</v>
      </c>
      <c r="N135" s="200" t="s">
        <v>37</v>
      </c>
      <c r="O135" s="70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3" t="s">
        <v>587</v>
      </c>
      <c r="AT135" s="203" t="s">
        <v>151</v>
      </c>
      <c r="AU135" s="203" t="s">
        <v>81</v>
      </c>
      <c r="AY135" s="16" t="s">
        <v>149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6" t="s">
        <v>79</v>
      </c>
      <c r="BK135" s="204">
        <f>ROUND(I135*H135,2)</f>
        <v>0</v>
      </c>
      <c r="BL135" s="16" t="s">
        <v>587</v>
      </c>
      <c r="BM135" s="203" t="s">
        <v>617</v>
      </c>
    </row>
    <row r="136" spans="2:63" s="12" customFormat="1" ht="22.9" customHeight="1">
      <c r="B136" s="175"/>
      <c r="C136" s="176"/>
      <c r="D136" s="177" t="s">
        <v>71</v>
      </c>
      <c r="E136" s="189" t="s">
        <v>618</v>
      </c>
      <c r="F136" s="189" t="s">
        <v>619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SUM(P137:P138)</f>
        <v>0</v>
      </c>
      <c r="Q136" s="183"/>
      <c r="R136" s="184">
        <f>SUM(R137:R138)</f>
        <v>0</v>
      </c>
      <c r="S136" s="183"/>
      <c r="T136" s="185">
        <f>SUM(T137:T138)</f>
        <v>0</v>
      </c>
      <c r="AR136" s="186" t="s">
        <v>171</v>
      </c>
      <c r="AT136" s="187" t="s">
        <v>71</v>
      </c>
      <c r="AU136" s="187" t="s">
        <v>79</v>
      </c>
      <c r="AY136" s="186" t="s">
        <v>149</v>
      </c>
      <c r="BK136" s="188">
        <f>SUM(BK137:BK138)</f>
        <v>0</v>
      </c>
    </row>
    <row r="137" spans="1:65" s="2" customFormat="1" ht="33" customHeight="1">
      <c r="A137" s="33"/>
      <c r="B137" s="34"/>
      <c r="C137" s="191" t="s">
        <v>199</v>
      </c>
      <c r="D137" s="191" t="s">
        <v>151</v>
      </c>
      <c r="E137" s="192" t="s">
        <v>620</v>
      </c>
      <c r="F137" s="193" t="s">
        <v>621</v>
      </c>
      <c r="G137" s="194" t="s">
        <v>253</v>
      </c>
      <c r="H137" s="195">
        <v>1</v>
      </c>
      <c r="I137" s="196"/>
      <c r="J137" s="197">
        <f>ROUND(I137*H137,2)</f>
        <v>0</v>
      </c>
      <c r="K137" s="198"/>
      <c r="L137" s="38"/>
      <c r="M137" s="199" t="s">
        <v>1</v>
      </c>
      <c r="N137" s="200" t="s">
        <v>37</v>
      </c>
      <c r="O137" s="7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3" t="s">
        <v>587</v>
      </c>
      <c r="AT137" s="203" t="s">
        <v>151</v>
      </c>
      <c r="AU137" s="203" t="s">
        <v>81</v>
      </c>
      <c r="AY137" s="16" t="s">
        <v>149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79</v>
      </c>
      <c r="BK137" s="204">
        <f>ROUND(I137*H137,2)</f>
        <v>0</v>
      </c>
      <c r="BL137" s="16" t="s">
        <v>587</v>
      </c>
      <c r="BM137" s="203" t="s">
        <v>622</v>
      </c>
    </row>
    <row r="138" spans="1:65" s="2" customFormat="1" ht="16.5" customHeight="1">
      <c r="A138" s="33"/>
      <c r="B138" s="34"/>
      <c r="C138" s="191" t="s">
        <v>204</v>
      </c>
      <c r="D138" s="191" t="s">
        <v>151</v>
      </c>
      <c r="E138" s="192" t="s">
        <v>623</v>
      </c>
      <c r="F138" s="193" t="s">
        <v>624</v>
      </c>
      <c r="G138" s="194" t="s">
        <v>586</v>
      </c>
      <c r="H138" s="195">
        <v>1</v>
      </c>
      <c r="I138" s="196"/>
      <c r="J138" s="197">
        <f>ROUND(I138*H138,2)</f>
        <v>0</v>
      </c>
      <c r="K138" s="198"/>
      <c r="L138" s="38"/>
      <c r="M138" s="228" t="s">
        <v>1</v>
      </c>
      <c r="N138" s="229" t="s">
        <v>37</v>
      </c>
      <c r="O138" s="230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587</v>
      </c>
      <c r="AT138" s="203" t="s">
        <v>151</v>
      </c>
      <c r="AU138" s="203" t="s">
        <v>81</v>
      </c>
      <c r="AY138" s="16" t="s">
        <v>149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79</v>
      </c>
      <c r="BK138" s="204">
        <f>ROUND(I138*H138,2)</f>
        <v>0</v>
      </c>
      <c r="BL138" s="16" t="s">
        <v>587</v>
      </c>
      <c r="BM138" s="203" t="s">
        <v>625</v>
      </c>
    </row>
    <row r="139" spans="1:31" s="2" customFormat="1" ht="6.95" customHeight="1">
      <c r="A139" s="33"/>
      <c r="B139" s="53"/>
      <c r="C139" s="54"/>
      <c r="D139" s="54"/>
      <c r="E139" s="54"/>
      <c r="F139" s="54"/>
      <c r="G139" s="54"/>
      <c r="H139" s="54"/>
      <c r="I139" s="54"/>
      <c r="J139" s="54"/>
      <c r="K139" s="54"/>
      <c r="L139" s="38"/>
      <c r="M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</sheetData>
  <sheetProtection algorithmName="SHA-512" hashValue="0u4sbwf1++qLyf8LDdG4GqVeqwPMYZQ0mL3eCh2vJ2hVnVeFn5hc0wnpiGYuE5BjnUNofmYJgjMAUqMeXJYx4w==" saltValue="eTs46SbuKIgkR5TLYiPtmYJPy0x83/kZlR9JG5HoPd7SRFOi5hO+BTdPhLgOrrOSmNp1k/oImIPDUvnCblm8GA==" spinCount="100000" sheet="1" objects="1" scenarios="1" formatColumns="0" formatRows="0" autoFilter="0"/>
  <autoFilter ref="C120:K13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6" t="s">
        <v>106</v>
      </c>
    </row>
    <row r="3" spans="2:46" s="1" customFormat="1" ht="6.95" customHeight="1" hidden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81</v>
      </c>
    </row>
    <row r="4" spans="2:46" s="1" customFormat="1" ht="24.95" customHeight="1" hidden="1">
      <c r="B4" s="19"/>
      <c r="D4" s="116" t="s">
        <v>117</v>
      </c>
      <c r="L4" s="19"/>
      <c r="M4" s="117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8" t="s">
        <v>15</v>
      </c>
      <c r="L6" s="19"/>
    </row>
    <row r="7" spans="2:12" s="1" customFormat="1" ht="16.5" customHeight="1" hidden="1">
      <c r="B7" s="19"/>
      <c r="E7" s="307" t="str">
        <f>'Rekapitulace stavby'!K6</f>
        <v>LABSKÁ STEZKA (Cyklotrasa č. 2) v úseku STANOVICE - ŽIREČ</v>
      </c>
      <c r="F7" s="308"/>
      <c r="G7" s="308"/>
      <c r="H7" s="308"/>
      <c r="L7" s="19"/>
    </row>
    <row r="8" spans="2:12" s="1" customFormat="1" ht="12" customHeight="1" hidden="1">
      <c r="B8" s="19"/>
      <c r="D8" s="118" t="s">
        <v>118</v>
      </c>
      <c r="L8" s="19"/>
    </row>
    <row r="9" spans="1:31" s="2" customFormat="1" ht="16.5" customHeight="1" hidden="1">
      <c r="A9" s="33"/>
      <c r="B9" s="38"/>
      <c r="C9" s="33"/>
      <c r="D9" s="33"/>
      <c r="E9" s="307" t="s">
        <v>626</v>
      </c>
      <c r="F9" s="309"/>
      <c r="G9" s="309"/>
      <c r="H9" s="30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8"/>
      <c r="C10" s="33"/>
      <c r="D10" s="118" t="s">
        <v>120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8"/>
      <c r="C11" s="33"/>
      <c r="D11" s="33"/>
      <c r="E11" s="310" t="s">
        <v>121</v>
      </c>
      <c r="F11" s="309"/>
      <c r="G11" s="309"/>
      <c r="H11" s="309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 hidden="1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8"/>
      <c r="C13" s="33"/>
      <c r="D13" s="118" t="s">
        <v>17</v>
      </c>
      <c r="E13" s="33"/>
      <c r="F13" s="109" t="s">
        <v>1</v>
      </c>
      <c r="G13" s="33"/>
      <c r="H13" s="33"/>
      <c r="I13" s="118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8" t="s">
        <v>19</v>
      </c>
      <c r="E14" s="33"/>
      <c r="F14" s="109" t="s">
        <v>20</v>
      </c>
      <c r="G14" s="33"/>
      <c r="H14" s="33"/>
      <c r="I14" s="118" t="s">
        <v>21</v>
      </c>
      <c r="J14" s="119" t="str">
        <f>'Rekapitulace stavby'!AN8</f>
        <v>3. 12. 2021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8"/>
      <c r="C16" s="33"/>
      <c r="D16" s="118" t="s">
        <v>23</v>
      </c>
      <c r="E16" s="33"/>
      <c r="F16" s="33"/>
      <c r="G16" s="33"/>
      <c r="H16" s="33"/>
      <c r="I16" s="118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18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8"/>
      <c r="C19" s="33"/>
      <c r="D19" s="118" t="s">
        <v>26</v>
      </c>
      <c r="E19" s="33"/>
      <c r="F19" s="33"/>
      <c r="G19" s="33"/>
      <c r="H19" s="33"/>
      <c r="I19" s="118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8"/>
      <c r="C20" s="33"/>
      <c r="D20" s="33"/>
      <c r="E20" s="311" t="str">
        <f>'Rekapitulace stavby'!E14</f>
        <v>Vyplň údaj</v>
      </c>
      <c r="F20" s="312"/>
      <c r="G20" s="312"/>
      <c r="H20" s="312"/>
      <c r="I20" s="118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8"/>
      <c r="C22" s="33"/>
      <c r="D22" s="118" t="s">
        <v>28</v>
      </c>
      <c r="E22" s="33"/>
      <c r="F22" s="33"/>
      <c r="G22" s="33"/>
      <c r="H22" s="33"/>
      <c r="I22" s="118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18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8"/>
      <c r="C25" s="33"/>
      <c r="D25" s="118" t="s">
        <v>30</v>
      </c>
      <c r="E25" s="33"/>
      <c r="F25" s="33"/>
      <c r="G25" s="33"/>
      <c r="H25" s="33"/>
      <c r="I25" s="118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18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8"/>
      <c r="C28" s="33"/>
      <c r="D28" s="118" t="s">
        <v>31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35.25" customHeight="1" hidden="1">
      <c r="A29" s="120"/>
      <c r="B29" s="121"/>
      <c r="C29" s="120"/>
      <c r="D29" s="120"/>
      <c r="E29" s="313" t="s">
        <v>507</v>
      </c>
      <c r="F29" s="313"/>
      <c r="G29" s="313"/>
      <c r="H29" s="313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8"/>
      <c r="C32" s="33"/>
      <c r="D32" s="124" t="s">
        <v>32</v>
      </c>
      <c r="E32" s="33"/>
      <c r="F32" s="33"/>
      <c r="G32" s="33"/>
      <c r="H32" s="33"/>
      <c r="I32" s="33"/>
      <c r="J32" s="125">
        <f>ROUND(J128,2)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33"/>
      <c r="F34" s="126" t="s">
        <v>34</v>
      </c>
      <c r="G34" s="33"/>
      <c r="H34" s="33"/>
      <c r="I34" s="126" t="s">
        <v>33</v>
      </c>
      <c r="J34" s="126" t="s">
        <v>35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127" t="s">
        <v>36</v>
      </c>
      <c r="E35" s="118" t="s">
        <v>37</v>
      </c>
      <c r="F35" s="128">
        <f>ROUND((SUM(BE128:BE208)),2)</f>
        <v>0</v>
      </c>
      <c r="G35" s="33"/>
      <c r="H35" s="33"/>
      <c r="I35" s="129">
        <v>0.21</v>
      </c>
      <c r="J35" s="128">
        <f>ROUND(((SUM(BE128:BE208))*I35),2)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8" t="s">
        <v>38</v>
      </c>
      <c r="F36" s="128">
        <f>ROUND((SUM(BF128:BF208)),2)</f>
        <v>0</v>
      </c>
      <c r="G36" s="33"/>
      <c r="H36" s="33"/>
      <c r="I36" s="129">
        <v>0.15</v>
      </c>
      <c r="J36" s="128">
        <f>ROUND(((SUM(BF128:BF208))*I36),2)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8" t="s">
        <v>39</v>
      </c>
      <c r="F37" s="128">
        <f>ROUND((SUM(BG128:BG208)),2)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18" t="s">
        <v>40</v>
      </c>
      <c r="F38" s="128">
        <f>ROUND((SUM(BH128:BH208)),2)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18" t="s">
        <v>41</v>
      </c>
      <c r="F39" s="128">
        <f>ROUND((SUM(BI128:BI208)),2)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8"/>
      <c r="C41" s="130"/>
      <c r="D41" s="131" t="s">
        <v>42</v>
      </c>
      <c r="E41" s="132"/>
      <c r="F41" s="132"/>
      <c r="G41" s="133" t="s">
        <v>43</v>
      </c>
      <c r="H41" s="134" t="s">
        <v>44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0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1:31" s="2" customFormat="1" ht="12.75" hidden="1">
      <c r="A61" s="33"/>
      <c r="B61" s="38"/>
      <c r="C61" s="33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1:31" s="2" customFormat="1" ht="12.75" hidden="1">
      <c r="A65" s="33"/>
      <c r="B65" s="38"/>
      <c r="C65" s="33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1:31" s="2" customFormat="1" ht="12.75" hidden="1">
      <c r="A76" s="33"/>
      <c r="B76" s="38"/>
      <c r="C76" s="33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1.25" hidden="1"/>
    <row r="79" ht="11.25" hidden="1"/>
    <row r="80" ht="11.25" hidden="1"/>
    <row r="81" spans="1:31" s="2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LABSKÁ STEZKA (Cyklotrasa č. 2) v úseku STANOVICE - ŽIREČ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14" t="s">
        <v>626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67" t="str">
        <f>E11</f>
        <v>SO 101 - KOMUNIKACE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 xml:space="preserve"> </v>
      </c>
      <c r="G91" s="35"/>
      <c r="H91" s="35"/>
      <c r="I91" s="28" t="s">
        <v>21</v>
      </c>
      <c r="J91" s="65" t="str">
        <f>IF(J14="","",J14)</f>
        <v>3. 12. 2021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28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28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124</v>
      </c>
      <c r="D96" s="149"/>
      <c r="E96" s="149"/>
      <c r="F96" s="149"/>
      <c r="G96" s="149"/>
      <c r="H96" s="149"/>
      <c r="I96" s="149"/>
      <c r="J96" s="150" t="s">
        <v>125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1" t="s">
        <v>126</v>
      </c>
      <c r="D98" s="35"/>
      <c r="E98" s="35"/>
      <c r="F98" s="35"/>
      <c r="G98" s="35"/>
      <c r="H98" s="35"/>
      <c r="I98" s="35"/>
      <c r="J98" s="83">
        <f>J128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127</v>
      </c>
    </row>
    <row r="99" spans="2:12" s="9" customFormat="1" ht="24.95" customHeight="1">
      <c r="B99" s="152"/>
      <c r="C99" s="153"/>
      <c r="D99" s="154" t="s">
        <v>128</v>
      </c>
      <c r="E99" s="155"/>
      <c r="F99" s="155"/>
      <c r="G99" s="155"/>
      <c r="H99" s="155"/>
      <c r="I99" s="155"/>
      <c r="J99" s="156">
        <f>J129</f>
        <v>0</v>
      </c>
      <c r="K99" s="153"/>
      <c r="L99" s="157"/>
    </row>
    <row r="100" spans="2:12" s="10" customFormat="1" ht="19.9" customHeight="1">
      <c r="B100" s="158"/>
      <c r="C100" s="103"/>
      <c r="D100" s="159" t="s">
        <v>129</v>
      </c>
      <c r="E100" s="160"/>
      <c r="F100" s="160"/>
      <c r="G100" s="160"/>
      <c r="H100" s="160"/>
      <c r="I100" s="160"/>
      <c r="J100" s="161">
        <f>J130</f>
        <v>0</v>
      </c>
      <c r="K100" s="103"/>
      <c r="L100" s="162"/>
    </row>
    <row r="101" spans="2:12" s="10" customFormat="1" ht="19.9" customHeight="1">
      <c r="B101" s="158"/>
      <c r="C101" s="103"/>
      <c r="D101" s="159" t="s">
        <v>322</v>
      </c>
      <c r="E101" s="160"/>
      <c r="F101" s="160"/>
      <c r="G101" s="160"/>
      <c r="H101" s="160"/>
      <c r="I101" s="160"/>
      <c r="J101" s="161">
        <f>J151</f>
        <v>0</v>
      </c>
      <c r="K101" s="103"/>
      <c r="L101" s="162"/>
    </row>
    <row r="102" spans="2:12" s="10" customFormat="1" ht="19.9" customHeight="1">
      <c r="B102" s="158"/>
      <c r="C102" s="103"/>
      <c r="D102" s="159" t="s">
        <v>130</v>
      </c>
      <c r="E102" s="160"/>
      <c r="F102" s="160"/>
      <c r="G102" s="160"/>
      <c r="H102" s="160"/>
      <c r="I102" s="160"/>
      <c r="J102" s="161">
        <f>J160</f>
        <v>0</v>
      </c>
      <c r="K102" s="103"/>
      <c r="L102" s="162"/>
    </row>
    <row r="103" spans="2:12" s="10" customFormat="1" ht="19.9" customHeight="1">
      <c r="B103" s="158"/>
      <c r="C103" s="103"/>
      <c r="D103" s="159" t="s">
        <v>131</v>
      </c>
      <c r="E103" s="160"/>
      <c r="F103" s="160"/>
      <c r="G103" s="160"/>
      <c r="H103" s="160"/>
      <c r="I103" s="160"/>
      <c r="J103" s="161">
        <f>J171</f>
        <v>0</v>
      </c>
      <c r="K103" s="103"/>
      <c r="L103" s="162"/>
    </row>
    <row r="104" spans="2:12" s="10" customFormat="1" ht="19.9" customHeight="1">
      <c r="B104" s="158"/>
      <c r="C104" s="103"/>
      <c r="D104" s="159" t="s">
        <v>627</v>
      </c>
      <c r="E104" s="160"/>
      <c r="F104" s="160"/>
      <c r="G104" s="160"/>
      <c r="H104" s="160"/>
      <c r="I104" s="160"/>
      <c r="J104" s="161">
        <f>J186</f>
        <v>0</v>
      </c>
      <c r="K104" s="103"/>
      <c r="L104" s="162"/>
    </row>
    <row r="105" spans="2:12" s="10" customFormat="1" ht="19.9" customHeight="1">
      <c r="B105" s="158"/>
      <c r="C105" s="103"/>
      <c r="D105" s="159" t="s">
        <v>132</v>
      </c>
      <c r="E105" s="160"/>
      <c r="F105" s="160"/>
      <c r="G105" s="160"/>
      <c r="H105" s="160"/>
      <c r="I105" s="160"/>
      <c r="J105" s="161">
        <f>J189</f>
        <v>0</v>
      </c>
      <c r="K105" s="103"/>
      <c r="L105" s="162"/>
    </row>
    <row r="106" spans="2:12" s="10" customFormat="1" ht="19.9" customHeight="1">
      <c r="B106" s="158"/>
      <c r="C106" s="103"/>
      <c r="D106" s="159" t="s">
        <v>133</v>
      </c>
      <c r="E106" s="160"/>
      <c r="F106" s="160"/>
      <c r="G106" s="160"/>
      <c r="H106" s="160"/>
      <c r="I106" s="160"/>
      <c r="J106" s="161">
        <f>J206</f>
        <v>0</v>
      </c>
      <c r="K106" s="103"/>
      <c r="L106" s="162"/>
    </row>
    <row r="107" spans="1:31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134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15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5"/>
      <c r="D116" s="35"/>
      <c r="E116" s="314" t="str">
        <f>E7</f>
        <v>LABSKÁ STEZKA (Cyklotrasa č. 2) v úseku STANOVICE - ŽIREČ</v>
      </c>
      <c r="F116" s="315"/>
      <c r="G116" s="315"/>
      <c r="H116" s="31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2:12" s="1" customFormat="1" ht="12" customHeight="1">
      <c r="B117" s="20"/>
      <c r="C117" s="28" t="s">
        <v>118</v>
      </c>
      <c r="D117" s="21"/>
      <c r="E117" s="21"/>
      <c r="F117" s="21"/>
      <c r="G117" s="21"/>
      <c r="H117" s="21"/>
      <c r="I117" s="21"/>
      <c r="J117" s="21"/>
      <c r="K117" s="21"/>
      <c r="L117" s="19"/>
    </row>
    <row r="118" spans="1:31" s="2" customFormat="1" ht="16.5" customHeight="1">
      <c r="A118" s="33"/>
      <c r="B118" s="34"/>
      <c r="C118" s="35"/>
      <c r="D118" s="35"/>
      <c r="E118" s="314" t="s">
        <v>626</v>
      </c>
      <c r="F118" s="316"/>
      <c r="G118" s="316"/>
      <c r="H118" s="316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120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5"/>
      <c r="D120" s="35"/>
      <c r="E120" s="267" t="str">
        <f>E11</f>
        <v>SO 101 - KOMUNIKACE</v>
      </c>
      <c r="F120" s="316"/>
      <c r="G120" s="316"/>
      <c r="H120" s="316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19</v>
      </c>
      <c r="D122" s="35"/>
      <c r="E122" s="35"/>
      <c r="F122" s="26" t="str">
        <f>F14</f>
        <v xml:space="preserve"> </v>
      </c>
      <c r="G122" s="35"/>
      <c r="H122" s="35"/>
      <c r="I122" s="28" t="s">
        <v>21</v>
      </c>
      <c r="J122" s="65" t="str">
        <f>IF(J14="","",J14)</f>
        <v>3. 12. 2021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23</v>
      </c>
      <c r="D124" s="35"/>
      <c r="E124" s="35"/>
      <c r="F124" s="26" t="str">
        <f>E17</f>
        <v xml:space="preserve"> </v>
      </c>
      <c r="G124" s="35"/>
      <c r="H124" s="35"/>
      <c r="I124" s="28" t="s">
        <v>28</v>
      </c>
      <c r="J124" s="31" t="str">
        <f>E23</f>
        <v xml:space="preserve"> 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26</v>
      </c>
      <c r="D125" s="35"/>
      <c r="E125" s="35"/>
      <c r="F125" s="26" t="str">
        <f>IF(E20="","",E20)</f>
        <v>Vyplň údaj</v>
      </c>
      <c r="G125" s="35"/>
      <c r="H125" s="35"/>
      <c r="I125" s="28" t="s">
        <v>30</v>
      </c>
      <c r="J125" s="31" t="str">
        <f>E26</f>
        <v xml:space="preserve"> 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63"/>
      <c r="B127" s="164"/>
      <c r="C127" s="165" t="s">
        <v>135</v>
      </c>
      <c r="D127" s="166" t="s">
        <v>57</v>
      </c>
      <c r="E127" s="166" t="s">
        <v>53</v>
      </c>
      <c r="F127" s="166" t="s">
        <v>54</v>
      </c>
      <c r="G127" s="166" t="s">
        <v>136</v>
      </c>
      <c r="H127" s="166" t="s">
        <v>137</v>
      </c>
      <c r="I127" s="166" t="s">
        <v>138</v>
      </c>
      <c r="J127" s="167" t="s">
        <v>125</v>
      </c>
      <c r="K127" s="168" t="s">
        <v>139</v>
      </c>
      <c r="L127" s="169"/>
      <c r="M127" s="74" t="s">
        <v>1</v>
      </c>
      <c r="N127" s="75" t="s">
        <v>36</v>
      </c>
      <c r="O127" s="75" t="s">
        <v>140</v>
      </c>
      <c r="P127" s="75" t="s">
        <v>141</v>
      </c>
      <c r="Q127" s="75" t="s">
        <v>142</v>
      </c>
      <c r="R127" s="75" t="s">
        <v>143</v>
      </c>
      <c r="S127" s="75" t="s">
        <v>144</v>
      </c>
      <c r="T127" s="76" t="s">
        <v>145</v>
      </c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</row>
    <row r="128" spans="1:63" s="2" customFormat="1" ht="22.9" customHeight="1">
      <c r="A128" s="33"/>
      <c r="B128" s="34"/>
      <c r="C128" s="81" t="s">
        <v>146</v>
      </c>
      <c r="D128" s="35"/>
      <c r="E128" s="35"/>
      <c r="F128" s="35"/>
      <c r="G128" s="35"/>
      <c r="H128" s="35"/>
      <c r="I128" s="35"/>
      <c r="J128" s="170">
        <f>BK128</f>
        <v>0</v>
      </c>
      <c r="K128" s="35"/>
      <c r="L128" s="38"/>
      <c r="M128" s="77"/>
      <c r="N128" s="171"/>
      <c r="O128" s="78"/>
      <c r="P128" s="172">
        <f>P129</f>
        <v>0</v>
      </c>
      <c r="Q128" s="78"/>
      <c r="R128" s="172">
        <f>R129</f>
        <v>2233.6197780000007</v>
      </c>
      <c r="S128" s="78"/>
      <c r="T128" s="173">
        <f>T129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71</v>
      </c>
      <c r="AU128" s="16" t="s">
        <v>127</v>
      </c>
      <c r="BK128" s="174">
        <f>BK129</f>
        <v>0</v>
      </c>
    </row>
    <row r="129" spans="2:63" s="12" customFormat="1" ht="25.9" customHeight="1">
      <c r="B129" s="175"/>
      <c r="C129" s="176"/>
      <c r="D129" s="177" t="s">
        <v>71</v>
      </c>
      <c r="E129" s="178" t="s">
        <v>147</v>
      </c>
      <c r="F129" s="178" t="s">
        <v>148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P130+P151+P160+P171+P186+P189+P206</f>
        <v>0</v>
      </c>
      <c r="Q129" s="183"/>
      <c r="R129" s="184">
        <f>R130+R151+R160+R171+R186+R189+R206</f>
        <v>2233.6197780000007</v>
      </c>
      <c r="S129" s="183"/>
      <c r="T129" s="185">
        <f>T130+T151+T160+T171+T186+T189+T206</f>
        <v>0</v>
      </c>
      <c r="AR129" s="186" t="s">
        <v>79</v>
      </c>
      <c r="AT129" s="187" t="s">
        <v>71</v>
      </c>
      <c r="AU129" s="187" t="s">
        <v>72</v>
      </c>
      <c r="AY129" s="186" t="s">
        <v>149</v>
      </c>
      <c r="BK129" s="188">
        <f>BK130+BK151+BK160+BK171+BK186+BK189+BK206</f>
        <v>0</v>
      </c>
    </row>
    <row r="130" spans="2:63" s="12" customFormat="1" ht="22.9" customHeight="1">
      <c r="B130" s="175"/>
      <c r="C130" s="176"/>
      <c r="D130" s="177" t="s">
        <v>71</v>
      </c>
      <c r="E130" s="189" t="s">
        <v>79</v>
      </c>
      <c r="F130" s="189" t="s">
        <v>150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SUM(P131:P150)</f>
        <v>0</v>
      </c>
      <c r="Q130" s="183"/>
      <c r="R130" s="184">
        <f>SUM(R131:R150)</f>
        <v>973.75</v>
      </c>
      <c r="S130" s="183"/>
      <c r="T130" s="185">
        <f>SUM(T131:T150)</f>
        <v>0</v>
      </c>
      <c r="AR130" s="186" t="s">
        <v>79</v>
      </c>
      <c r="AT130" s="187" t="s">
        <v>71</v>
      </c>
      <c r="AU130" s="187" t="s">
        <v>79</v>
      </c>
      <c r="AY130" s="186" t="s">
        <v>149</v>
      </c>
      <c r="BK130" s="188">
        <f>SUM(BK131:BK150)</f>
        <v>0</v>
      </c>
    </row>
    <row r="131" spans="1:65" s="2" customFormat="1" ht="21.75" customHeight="1">
      <c r="A131" s="33"/>
      <c r="B131" s="34"/>
      <c r="C131" s="191" t="s">
        <v>79</v>
      </c>
      <c r="D131" s="191" t="s">
        <v>151</v>
      </c>
      <c r="E131" s="192" t="s">
        <v>152</v>
      </c>
      <c r="F131" s="193" t="s">
        <v>153</v>
      </c>
      <c r="G131" s="194" t="s">
        <v>154</v>
      </c>
      <c r="H131" s="195">
        <v>468.125</v>
      </c>
      <c r="I131" s="196"/>
      <c r="J131" s="197">
        <f>ROUND(I131*H131,2)</f>
        <v>0</v>
      </c>
      <c r="K131" s="198"/>
      <c r="L131" s="38"/>
      <c r="M131" s="199" t="s">
        <v>1</v>
      </c>
      <c r="N131" s="200" t="s">
        <v>37</v>
      </c>
      <c r="O131" s="70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3" t="s">
        <v>155</v>
      </c>
      <c r="AT131" s="203" t="s">
        <v>151</v>
      </c>
      <c r="AU131" s="203" t="s">
        <v>81</v>
      </c>
      <c r="AY131" s="16" t="s">
        <v>149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6" t="s">
        <v>79</v>
      </c>
      <c r="BK131" s="204">
        <f>ROUND(I131*H131,2)</f>
        <v>0</v>
      </c>
      <c r="BL131" s="16" t="s">
        <v>155</v>
      </c>
      <c r="BM131" s="203" t="s">
        <v>156</v>
      </c>
    </row>
    <row r="132" spans="2:51" s="13" customFormat="1" ht="11.25">
      <c r="B132" s="205"/>
      <c r="C132" s="206"/>
      <c r="D132" s="207" t="s">
        <v>157</v>
      </c>
      <c r="E132" s="208" t="s">
        <v>1</v>
      </c>
      <c r="F132" s="209" t="s">
        <v>628</v>
      </c>
      <c r="G132" s="206"/>
      <c r="H132" s="210">
        <v>468.125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157</v>
      </c>
      <c r="AU132" s="216" t="s">
        <v>81</v>
      </c>
      <c r="AV132" s="13" t="s">
        <v>81</v>
      </c>
      <c r="AW132" s="13" t="s">
        <v>29</v>
      </c>
      <c r="AX132" s="13" t="s">
        <v>79</v>
      </c>
      <c r="AY132" s="216" t="s">
        <v>149</v>
      </c>
    </row>
    <row r="133" spans="1:65" s="2" customFormat="1" ht="37.9" customHeight="1">
      <c r="A133" s="33"/>
      <c r="B133" s="34"/>
      <c r="C133" s="191" t="s">
        <v>81</v>
      </c>
      <c r="D133" s="191" t="s">
        <v>151</v>
      </c>
      <c r="E133" s="192" t="s">
        <v>629</v>
      </c>
      <c r="F133" s="193" t="s">
        <v>630</v>
      </c>
      <c r="G133" s="194" t="s">
        <v>154</v>
      </c>
      <c r="H133" s="195">
        <v>468.125</v>
      </c>
      <c r="I133" s="196"/>
      <c r="J133" s="197">
        <f>ROUND(I133*H133,2)</f>
        <v>0</v>
      </c>
      <c r="K133" s="198"/>
      <c r="L133" s="38"/>
      <c r="M133" s="199" t="s">
        <v>1</v>
      </c>
      <c r="N133" s="200" t="s">
        <v>37</v>
      </c>
      <c r="O133" s="7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3" t="s">
        <v>155</v>
      </c>
      <c r="AT133" s="203" t="s">
        <v>151</v>
      </c>
      <c r="AU133" s="203" t="s">
        <v>81</v>
      </c>
      <c r="AY133" s="16" t="s">
        <v>149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79</v>
      </c>
      <c r="BK133" s="204">
        <f>ROUND(I133*H133,2)</f>
        <v>0</v>
      </c>
      <c r="BL133" s="16" t="s">
        <v>155</v>
      </c>
      <c r="BM133" s="203" t="s">
        <v>631</v>
      </c>
    </row>
    <row r="134" spans="1:65" s="2" customFormat="1" ht="33" customHeight="1">
      <c r="A134" s="33"/>
      <c r="B134" s="34"/>
      <c r="C134" s="191" t="s">
        <v>162</v>
      </c>
      <c r="D134" s="191" t="s">
        <v>151</v>
      </c>
      <c r="E134" s="192" t="s">
        <v>632</v>
      </c>
      <c r="F134" s="193" t="s">
        <v>633</v>
      </c>
      <c r="G134" s="194" t="s">
        <v>154</v>
      </c>
      <c r="H134" s="195">
        <v>48</v>
      </c>
      <c r="I134" s="196"/>
      <c r="J134" s="197">
        <f>ROUND(I134*H134,2)</f>
        <v>0</v>
      </c>
      <c r="K134" s="198"/>
      <c r="L134" s="38"/>
      <c r="M134" s="199" t="s">
        <v>1</v>
      </c>
      <c r="N134" s="200" t="s">
        <v>37</v>
      </c>
      <c r="O134" s="7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3" t="s">
        <v>155</v>
      </c>
      <c r="AT134" s="203" t="s">
        <v>151</v>
      </c>
      <c r="AU134" s="203" t="s">
        <v>81</v>
      </c>
      <c r="AY134" s="16" t="s">
        <v>149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79</v>
      </c>
      <c r="BK134" s="204">
        <f>ROUND(I134*H134,2)</f>
        <v>0</v>
      </c>
      <c r="BL134" s="16" t="s">
        <v>155</v>
      </c>
      <c r="BM134" s="203" t="s">
        <v>634</v>
      </c>
    </row>
    <row r="135" spans="2:51" s="13" customFormat="1" ht="11.25">
      <c r="B135" s="205"/>
      <c r="C135" s="206"/>
      <c r="D135" s="207" t="s">
        <v>157</v>
      </c>
      <c r="E135" s="208" t="s">
        <v>1</v>
      </c>
      <c r="F135" s="209" t="s">
        <v>635</v>
      </c>
      <c r="G135" s="206"/>
      <c r="H135" s="210">
        <v>48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157</v>
      </c>
      <c r="AU135" s="216" t="s">
        <v>81</v>
      </c>
      <c r="AV135" s="13" t="s">
        <v>81</v>
      </c>
      <c r="AW135" s="13" t="s">
        <v>29</v>
      </c>
      <c r="AX135" s="13" t="s">
        <v>79</v>
      </c>
      <c r="AY135" s="216" t="s">
        <v>149</v>
      </c>
    </row>
    <row r="136" spans="1:65" s="2" customFormat="1" ht="24.2" customHeight="1">
      <c r="A136" s="33"/>
      <c r="B136" s="34"/>
      <c r="C136" s="191" t="s">
        <v>155</v>
      </c>
      <c r="D136" s="191" t="s">
        <v>151</v>
      </c>
      <c r="E136" s="192" t="s">
        <v>163</v>
      </c>
      <c r="F136" s="193" t="s">
        <v>164</v>
      </c>
      <c r="G136" s="194" t="s">
        <v>154</v>
      </c>
      <c r="H136" s="195">
        <v>1246.875</v>
      </c>
      <c r="I136" s="196"/>
      <c r="J136" s="197">
        <f>ROUND(I136*H136,2)</f>
        <v>0</v>
      </c>
      <c r="K136" s="198"/>
      <c r="L136" s="38"/>
      <c r="M136" s="199" t="s">
        <v>1</v>
      </c>
      <c r="N136" s="200" t="s">
        <v>37</v>
      </c>
      <c r="O136" s="70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3" t="s">
        <v>155</v>
      </c>
      <c r="AT136" s="203" t="s">
        <v>151</v>
      </c>
      <c r="AU136" s="203" t="s">
        <v>81</v>
      </c>
      <c r="AY136" s="16" t="s">
        <v>149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6" t="s">
        <v>79</v>
      </c>
      <c r="BK136" s="204">
        <f>ROUND(I136*H136,2)</f>
        <v>0</v>
      </c>
      <c r="BL136" s="16" t="s">
        <v>155</v>
      </c>
      <c r="BM136" s="203" t="s">
        <v>165</v>
      </c>
    </row>
    <row r="137" spans="2:51" s="13" customFormat="1" ht="11.25">
      <c r="B137" s="205"/>
      <c r="C137" s="206"/>
      <c r="D137" s="207" t="s">
        <v>157</v>
      </c>
      <c r="E137" s="208" t="s">
        <v>1</v>
      </c>
      <c r="F137" s="209" t="s">
        <v>636</v>
      </c>
      <c r="G137" s="206"/>
      <c r="H137" s="210">
        <v>1246.875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157</v>
      </c>
      <c r="AU137" s="216" t="s">
        <v>81</v>
      </c>
      <c r="AV137" s="13" t="s">
        <v>81</v>
      </c>
      <c r="AW137" s="13" t="s">
        <v>29</v>
      </c>
      <c r="AX137" s="13" t="s">
        <v>79</v>
      </c>
      <c r="AY137" s="216" t="s">
        <v>149</v>
      </c>
    </row>
    <row r="138" spans="1:65" s="2" customFormat="1" ht="24.2" customHeight="1">
      <c r="A138" s="33"/>
      <c r="B138" s="34"/>
      <c r="C138" s="191" t="s">
        <v>171</v>
      </c>
      <c r="D138" s="191" t="s">
        <v>151</v>
      </c>
      <c r="E138" s="192" t="s">
        <v>167</v>
      </c>
      <c r="F138" s="193" t="s">
        <v>168</v>
      </c>
      <c r="G138" s="194" t="s">
        <v>154</v>
      </c>
      <c r="H138" s="195">
        <v>1246.875</v>
      </c>
      <c r="I138" s="196"/>
      <c r="J138" s="197">
        <f>ROUND(I138*H138,2)</f>
        <v>0</v>
      </c>
      <c r="K138" s="198"/>
      <c r="L138" s="38"/>
      <c r="M138" s="199" t="s">
        <v>1</v>
      </c>
      <c r="N138" s="200" t="s">
        <v>37</v>
      </c>
      <c r="O138" s="70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3" t="s">
        <v>155</v>
      </c>
      <c r="AT138" s="203" t="s">
        <v>151</v>
      </c>
      <c r="AU138" s="203" t="s">
        <v>81</v>
      </c>
      <c r="AY138" s="16" t="s">
        <v>149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79</v>
      </c>
      <c r="BK138" s="204">
        <f>ROUND(I138*H138,2)</f>
        <v>0</v>
      </c>
      <c r="BL138" s="16" t="s">
        <v>155</v>
      </c>
      <c r="BM138" s="203" t="s">
        <v>169</v>
      </c>
    </row>
    <row r="139" spans="2:51" s="13" customFormat="1" ht="11.25">
      <c r="B139" s="205"/>
      <c r="C139" s="206"/>
      <c r="D139" s="207" t="s">
        <v>157</v>
      </c>
      <c r="E139" s="208" t="s">
        <v>1</v>
      </c>
      <c r="F139" s="209" t="s">
        <v>637</v>
      </c>
      <c r="G139" s="206"/>
      <c r="H139" s="210">
        <v>1246.875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157</v>
      </c>
      <c r="AU139" s="216" t="s">
        <v>81</v>
      </c>
      <c r="AV139" s="13" t="s">
        <v>81</v>
      </c>
      <c r="AW139" s="13" t="s">
        <v>29</v>
      </c>
      <c r="AX139" s="13" t="s">
        <v>79</v>
      </c>
      <c r="AY139" s="216" t="s">
        <v>149</v>
      </c>
    </row>
    <row r="140" spans="1:65" s="2" customFormat="1" ht="16.5" customHeight="1">
      <c r="A140" s="33"/>
      <c r="B140" s="34"/>
      <c r="C140" s="191" t="s">
        <v>175</v>
      </c>
      <c r="D140" s="191" t="s">
        <v>151</v>
      </c>
      <c r="E140" s="192" t="s">
        <v>172</v>
      </c>
      <c r="F140" s="193" t="s">
        <v>173</v>
      </c>
      <c r="G140" s="194" t="s">
        <v>154</v>
      </c>
      <c r="H140" s="195">
        <v>1246.845</v>
      </c>
      <c r="I140" s="196"/>
      <c r="J140" s="197">
        <f>ROUND(I140*H140,2)</f>
        <v>0</v>
      </c>
      <c r="K140" s="198"/>
      <c r="L140" s="38"/>
      <c r="M140" s="199" t="s">
        <v>1</v>
      </c>
      <c r="N140" s="200" t="s">
        <v>37</v>
      </c>
      <c r="O140" s="70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3" t="s">
        <v>155</v>
      </c>
      <c r="AT140" s="203" t="s">
        <v>151</v>
      </c>
      <c r="AU140" s="203" t="s">
        <v>81</v>
      </c>
      <c r="AY140" s="16" t="s">
        <v>149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79</v>
      </c>
      <c r="BK140" s="204">
        <f>ROUND(I140*H140,2)</f>
        <v>0</v>
      </c>
      <c r="BL140" s="16" t="s">
        <v>155</v>
      </c>
      <c r="BM140" s="203" t="s">
        <v>174</v>
      </c>
    </row>
    <row r="141" spans="2:51" s="13" customFormat="1" ht="11.25">
      <c r="B141" s="205"/>
      <c r="C141" s="206"/>
      <c r="D141" s="207" t="s">
        <v>157</v>
      </c>
      <c r="E141" s="208" t="s">
        <v>1</v>
      </c>
      <c r="F141" s="209" t="s">
        <v>638</v>
      </c>
      <c r="G141" s="206"/>
      <c r="H141" s="210">
        <v>1246.845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157</v>
      </c>
      <c r="AU141" s="216" t="s">
        <v>81</v>
      </c>
      <c r="AV141" s="13" t="s">
        <v>81</v>
      </c>
      <c r="AW141" s="13" t="s">
        <v>29</v>
      </c>
      <c r="AX141" s="13" t="s">
        <v>79</v>
      </c>
      <c r="AY141" s="216" t="s">
        <v>149</v>
      </c>
    </row>
    <row r="142" spans="1:65" s="2" customFormat="1" ht="24.2" customHeight="1">
      <c r="A142" s="33"/>
      <c r="B142" s="34"/>
      <c r="C142" s="191" t="s">
        <v>181</v>
      </c>
      <c r="D142" s="191" t="s">
        <v>151</v>
      </c>
      <c r="E142" s="192" t="s">
        <v>176</v>
      </c>
      <c r="F142" s="193" t="s">
        <v>177</v>
      </c>
      <c r="G142" s="194" t="s">
        <v>178</v>
      </c>
      <c r="H142" s="195">
        <v>2369.063</v>
      </c>
      <c r="I142" s="196"/>
      <c r="J142" s="197">
        <f>ROUND(I142*H142,2)</f>
        <v>0</v>
      </c>
      <c r="K142" s="198"/>
      <c r="L142" s="38"/>
      <c r="M142" s="199" t="s">
        <v>1</v>
      </c>
      <c r="N142" s="200" t="s">
        <v>37</v>
      </c>
      <c r="O142" s="70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3" t="s">
        <v>155</v>
      </c>
      <c r="AT142" s="203" t="s">
        <v>151</v>
      </c>
      <c r="AU142" s="203" t="s">
        <v>81</v>
      </c>
      <c r="AY142" s="16" t="s">
        <v>149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79</v>
      </c>
      <c r="BK142" s="204">
        <f>ROUND(I142*H142,2)</f>
        <v>0</v>
      </c>
      <c r="BL142" s="16" t="s">
        <v>155</v>
      </c>
      <c r="BM142" s="203" t="s">
        <v>179</v>
      </c>
    </row>
    <row r="143" spans="2:51" s="13" customFormat="1" ht="11.25">
      <c r="B143" s="205"/>
      <c r="C143" s="206"/>
      <c r="D143" s="207" t="s">
        <v>157</v>
      </c>
      <c r="E143" s="208" t="s">
        <v>1</v>
      </c>
      <c r="F143" s="209" t="s">
        <v>637</v>
      </c>
      <c r="G143" s="206"/>
      <c r="H143" s="210">
        <v>1246.875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157</v>
      </c>
      <c r="AU143" s="216" t="s">
        <v>81</v>
      </c>
      <c r="AV143" s="13" t="s">
        <v>81</v>
      </c>
      <c r="AW143" s="13" t="s">
        <v>29</v>
      </c>
      <c r="AX143" s="13" t="s">
        <v>79</v>
      </c>
      <c r="AY143" s="216" t="s">
        <v>149</v>
      </c>
    </row>
    <row r="144" spans="2:51" s="13" customFormat="1" ht="11.25">
      <c r="B144" s="205"/>
      <c r="C144" s="206"/>
      <c r="D144" s="207" t="s">
        <v>157</v>
      </c>
      <c r="E144" s="206"/>
      <c r="F144" s="209" t="s">
        <v>639</v>
      </c>
      <c r="G144" s="206"/>
      <c r="H144" s="210">
        <v>2369.063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157</v>
      </c>
      <c r="AU144" s="216" t="s">
        <v>81</v>
      </c>
      <c r="AV144" s="13" t="s">
        <v>81</v>
      </c>
      <c r="AW144" s="13" t="s">
        <v>4</v>
      </c>
      <c r="AX144" s="13" t="s">
        <v>79</v>
      </c>
      <c r="AY144" s="216" t="s">
        <v>149</v>
      </c>
    </row>
    <row r="145" spans="1:65" s="2" customFormat="1" ht="24.2" customHeight="1">
      <c r="A145" s="33"/>
      <c r="B145" s="34"/>
      <c r="C145" s="191" t="s">
        <v>186</v>
      </c>
      <c r="D145" s="191" t="s">
        <v>151</v>
      </c>
      <c r="E145" s="192" t="s">
        <v>182</v>
      </c>
      <c r="F145" s="193" t="s">
        <v>183</v>
      </c>
      <c r="G145" s="194" t="s">
        <v>154</v>
      </c>
      <c r="H145" s="195">
        <v>512.5</v>
      </c>
      <c r="I145" s="196"/>
      <c r="J145" s="197">
        <f>ROUND(I145*H145,2)</f>
        <v>0</v>
      </c>
      <c r="K145" s="198"/>
      <c r="L145" s="38"/>
      <c r="M145" s="199" t="s">
        <v>1</v>
      </c>
      <c r="N145" s="200" t="s">
        <v>37</v>
      </c>
      <c r="O145" s="70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3" t="s">
        <v>155</v>
      </c>
      <c r="AT145" s="203" t="s">
        <v>151</v>
      </c>
      <c r="AU145" s="203" t="s">
        <v>81</v>
      </c>
      <c r="AY145" s="16" t="s">
        <v>149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6" t="s">
        <v>79</v>
      </c>
      <c r="BK145" s="204">
        <f>ROUND(I145*H145,2)</f>
        <v>0</v>
      </c>
      <c r="BL145" s="16" t="s">
        <v>155</v>
      </c>
      <c r="BM145" s="203" t="s">
        <v>512</v>
      </c>
    </row>
    <row r="146" spans="2:51" s="13" customFormat="1" ht="11.25">
      <c r="B146" s="205"/>
      <c r="C146" s="206"/>
      <c r="D146" s="207" t="s">
        <v>157</v>
      </c>
      <c r="E146" s="208" t="s">
        <v>1</v>
      </c>
      <c r="F146" s="209" t="s">
        <v>640</v>
      </c>
      <c r="G146" s="206"/>
      <c r="H146" s="210">
        <v>512.5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157</v>
      </c>
      <c r="AU146" s="216" t="s">
        <v>81</v>
      </c>
      <c r="AV146" s="13" t="s">
        <v>81</v>
      </c>
      <c r="AW146" s="13" t="s">
        <v>29</v>
      </c>
      <c r="AX146" s="13" t="s">
        <v>79</v>
      </c>
      <c r="AY146" s="216" t="s">
        <v>149</v>
      </c>
    </row>
    <row r="147" spans="1:65" s="2" customFormat="1" ht="16.5" customHeight="1">
      <c r="A147" s="33"/>
      <c r="B147" s="34"/>
      <c r="C147" s="217" t="s">
        <v>192</v>
      </c>
      <c r="D147" s="217" t="s">
        <v>187</v>
      </c>
      <c r="E147" s="218" t="s">
        <v>188</v>
      </c>
      <c r="F147" s="219" t="s">
        <v>189</v>
      </c>
      <c r="G147" s="220" t="s">
        <v>178</v>
      </c>
      <c r="H147" s="221">
        <v>973.75</v>
      </c>
      <c r="I147" s="222"/>
      <c r="J147" s="223">
        <f>ROUND(I147*H147,2)</f>
        <v>0</v>
      </c>
      <c r="K147" s="224"/>
      <c r="L147" s="225"/>
      <c r="M147" s="226" t="s">
        <v>1</v>
      </c>
      <c r="N147" s="227" t="s">
        <v>37</v>
      </c>
      <c r="O147" s="70"/>
      <c r="P147" s="201">
        <f>O147*H147</f>
        <v>0</v>
      </c>
      <c r="Q147" s="201">
        <v>1</v>
      </c>
      <c r="R147" s="201">
        <f>Q147*H147</f>
        <v>973.75</v>
      </c>
      <c r="S147" s="201">
        <v>0</v>
      </c>
      <c r="T147" s="20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3" t="s">
        <v>186</v>
      </c>
      <c r="AT147" s="203" t="s">
        <v>187</v>
      </c>
      <c r="AU147" s="203" t="s">
        <v>81</v>
      </c>
      <c r="AY147" s="16" t="s">
        <v>149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6" t="s">
        <v>79</v>
      </c>
      <c r="BK147" s="204">
        <f>ROUND(I147*H147,2)</f>
        <v>0</v>
      </c>
      <c r="BL147" s="16" t="s">
        <v>155</v>
      </c>
      <c r="BM147" s="203" t="s">
        <v>514</v>
      </c>
    </row>
    <row r="148" spans="2:51" s="13" customFormat="1" ht="11.25">
      <c r="B148" s="205"/>
      <c r="C148" s="206"/>
      <c r="D148" s="207" t="s">
        <v>157</v>
      </c>
      <c r="E148" s="208" t="s">
        <v>1</v>
      </c>
      <c r="F148" s="209" t="s">
        <v>641</v>
      </c>
      <c r="G148" s="206"/>
      <c r="H148" s="210">
        <v>973.75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157</v>
      </c>
      <c r="AU148" s="216" t="s">
        <v>81</v>
      </c>
      <c r="AV148" s="13" t="s">
        <v>81</v>
      </c>
      <c r="AW148" s="13" t="s">
        <v>29</v>
      </c>
      <c r="AX148" s="13" t="s">
        <v>79</v>
      </c>
      <c r="AY148" s="216" t="s">
        <v>149</v>
      </c>
    </row>
    <row r="149" spans="1:65" s="2" customFormat="1" ht="16.5" customHeight="1">
      <c r="A149" s="33"/>
      <c r="B149" s="34"/>
      <c r="C149" s="191" t="s">
        <v>199</v>
      </c>
      <c r="D149" s="191" t="s">
        <v>151</v>
      </c>
      <c r="E149" s="192" t="s">
        <v>193</v>
      </c>
      <c r="F149" s="193" t="s">
        <v>194</v>
      </c>
      <c r="G149" s="194" t="s">
        <v>195</v>
      </c>
      <c r="H149" s="195">
        <v>3391.2</v>
      </c>
      <c r="I149" s="196"/>
      <c r="J149" s="197">
        <f>ROUND(I149*H149,2)</f>
        <v>0</v>
      </c>
      <c r="K149" s="198"/>
      <c r="L149" s="38"/>
      <c r="M149" s="199" t="s">
        <v>1</v>
      </c>
      <c r="N149" s="200" t="s">
        <v>37</v>
      </c>
      <c r="O149" s="70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3" t="s">
        <v>155</v>
      </c>
      <c r="AT149" s="203" t="s">
        <v>151</v>
      </c>
      <c r="AU149" s="203" t="s">
        <v>81</v>
      </c>
      <c r="AY149" s="16" t="s">
        <v>149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6" t="s">
        <v>79</v>
      </c>
      <c r="BK149" s="204">
        <f>ROUND(I149*H149,2)</f>
        <v>0</v>
      </c>
      <c r="BL149" s="16" t="s">
        <v>155</v>
      </c>
      <c r="BM149" s="203" t="s">
        <v>196</v>
      </c>
    </row>
    <row r="150" spans="2:51" s="13" customFormat="1" ht="11.25">
      <c r="B150" s="205"/>
      <c r="C150" s="206"/>
      <c r="D150" s="207" t="s">
        <v>157</v>
      </c>
      <c r="E150" s="208" t="s">
        <v>1</v>
      </c>
      <c r="F150" s="209" t="s">
        <v>642</v>
      </c>
      <c r="G150" s="206"/>
      <c r="H150" s="210">
        <v>3391.2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157</v>
      </c>
      <c r="AU150" s="216" t="s">
        <v>81</v>
      </c>
      <c r="AV150" s="13" t="s">
        <v>81</v>
      </c>
      <c r="AW150" s="13" t="s">
        <v>29</v>
      </c>
      <c r="AX150" s="13" t="s">
        <v>79</v>
      </c>
      <c r="AY150" s="216" t="s">
        <v>149</v>
      </c>
    </row>
    <row r="151" spans="2:63" s="12" customFormat="1" ht="22.9" customHeight="1">
      <c r="B151" s="175"/>
      <c r="C151" s="176"/>
      <c r="D151" s="177" t="s">
        <v>71</v>
      </c>
      <c r="E151" s="189" t="s">
        <v>81</v>
      </c>
      <c r="F151" s="189" t="s">
        <v>345</v>
      </c>
      <c r="G151" s="176"/>
      <c r="H151" s="176"/>
      <c r="I151" s="179"/>
      <c r="J151" s="190">
        <f>BK151</f>
        <v>0</v>
      </c>
      <c r="K151" s="176"/>
      <c r="L151" s="181"/>
      <c r="M151" s="182"/>
      <c r="N151" s="183"/>
      <c r="O151" s="183"/>
      <c r="P151" s="184">
        <f>SUM(P152:P159)</f>
        <v>0</v>
      </c>
      <c r="Q151" s="183"/>
      <c r="R151" s="184">
        <f>SUM(R152:R159)</f>
        <v>8.05107</v>
      </c>
      <c r="S151" s="183"/>
      <c r="T151" s="185">
        <f>SUM(T152:T159)</f>
        <v>0</v>
      </c>
      <c r="AR151" s="186" t="s">
        <v>79</v>
      </c>
      <c r="AT151" s="187" t="s">
        <v>71</v>
      </c>
      <c r="AU151" s="187" t="s">
        <v>79</v>
      </c>
      <c r="AY151" s="186" t="s">
        <v>149</v>
      </c>
      <c r="BK151" s="188">
        <f>SUM(BK152:BK159)</f>
        <v>0</v>
      </c>
    </row>
    <row r="152" spans="1:65" s="2" customFormat="1" ht="33" customHeight="1">
      <c r="A152" s="33"/>
      <c r="B152" s="34"/>
      <c r="C152" s="191" t="s">
        <v>204</v>
      </c>
      <c r="D152" s="191" t="s">
        <v>151</v>
      </c>
      <c r="E152" s="192" t="s">
        <v>643</v>
      </c>
      <c r="F152" s="193" t="s">
        <v>644</v>
      </c>
      <c r="G152" s="194" t="s">
        <v>154</v>
      </c>
      <c r="H152" s="195">
        <v>48</v>
      </c>
      <c r="I152" s="196"/>
      <c r="J152" s="197">
        <f>ROUND(I152*H152,2)</f>
        <v>0</v>
      </c>
      <c r="K152" s="198"/>
      <c r="L152" s="38"/>
      <c r="M152" s="199" t="s">
        <v>1</v>
      </c>
      <c r="N152" s="200" t="s">
        <v>37</v>
      </c>
      <c r="O152" s="70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3" t="s">
        <v>155</v>
      </c>
      <c r="AT152" s="203" t="s">
        <v>151</v>
      </c>
      <c r="AU152" s="203" t="s">
        <v>81</v>
      </c>
      <c r="AY152" s="16" t="s">
        <v>149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6" t="s">
        <v>79</v>
      </c>
      <c r="BK152" s="204">
        <f>ROUND(I152*H152,2)</f>
        <v>0</v>
      </c>
      <c r="BL152" s="16" t="s">
        <v>155</v>
      </c>
      <c r="BM152" s="203" t="s">
        <v>645</v>
      </c>
    </row>
    <row r="153" spans="1:65" s="2" customFormat="1" ht="24.2" customHeight="1">
      <c r="A153" s="33"/>
      <c r="B153" s="34"/>
      <c r="C153" s="191" t="s">
        <v>209</v>
      </c>
      <c r="D153" s="191" t="s">
        <v>151</v>
      </c>
      <c r="E153" s="192" t="s">
        <v>646</v>
      </c>
      <c r="F153" s="193" t="s">
        <v>647</v>
      </c>
      <c r="G153" s="194" t="s">
        <v>195</v>
      </c>
      <c r="H153" s="195">
        <v>400</v>
      </c>
      <c r="I153" s="196"/>
      <c r="J153" s="197">
        <f>ROUND(I153*H153,2)</f>
        <v>0</v>
      </c>
      <c r="K153" s="198"/>
      <c r="L153" s="38"/>
      <c r="M153" s="199" t="s">
        <v>1</v>
      </c>
      <c r="N153" s="200" t="s">
        <v>37</v>
      </c>
      <c r="O153" s="70"/>
      <c r="P153" s="201">
        <f>O153*H153</f>
        <v>0</v>
      </c>
      <c r="Q153" s="201">
        <v>0.00017</v>
      </c>
      <c r="R153" s="201">
        <f>Q153*H153</f>
        <v>0.068</v>
      </c>
      <c r="S153" s="201">
        <v>0</v>
      </c>
      <c r="T153" s="20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3" t="s">
        <v>155</v>
      </c>
      <c r="AT153" s="203" t="s">
        <v>151</v>
      </c>
      <c r="AU153" s="203" t="s">
        <v>81</v>
      </c>
      <c r="AY153" s="16" t="s">
        <v>149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6" t="s">
        <v>79</v>
      </c>
      <c r="BK153" s="204">
        <f>ROUND(I153*H153,2)</f>
        <v>0</v>
      </c>
      <c r="BL153" s="16" t="s">
        <v>155</v>
      </c>
      <c r="BM153" s="203" t="s">
        <v>648</v>
      </c>
    </row>
    <row r="154" spans="2:51" s="13" customFormat="1" ht="11.25">
      <c r="B154" s="205"/>
      <c r="C154" s="206"/>
      <c r="D154" s="207" t="s">
        <v>157</v>
      </c>
      <c r="E154" s="208" t="s">
        <v>1</v>
      </c>
      <c r="F154" s="209" t="s">
        <v>649</v>
      </c>
      <c r="G154" s="206"/>
      <c r="H154" s="210">
        <v>400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157</v>
      </c>
      <c r="AU154" s="216" t="s">
        <v>81</v>
      </c>
      <c r="AV154" s="13" t="s">
        <v>81</v>
      </c>
      <c r="AW154" s="13" t="s">
        <v>29</v>
      </c>
      <c r="AX154" s="13" t="s">
        <v>79</v>
      </c>
      <c r="AY154" s="216" t="s">
        <v>149</v>
      </c>
    </row>
    <row r="155" spans="1:65" s="2" customFormat="1" ht="24.2" customHeight="1">
      <c r="A155" s="33"/>
      <c r="B155" s="34"/>
      <c r="C155" s="217" t="s">
        <v>216</v>
      </c>
      <c r="D155" s="217" t="s">
        <v>187</v>
      </c>
      <c r="E155" s="218" t="s">
        <v>650</v>
      </c>
      <c r="F155" s="219" t="s">
        <v>651</v>
      </c>
      <c r="G155" s="220" t="s">
        <v>195</v>
      </c>
      <c r="H155" s="221">
        <v>473.8</v>
      </c>
      <c r="I155" s="222"/>
      <c r="J155" s="223">
        <f>ROUND(I155*H155,2)</f>
        <v>0</v>
      </c>
      <c r="K155" s="224"/>
      <c r="L155" s="225"/>
      <c r="M155" s="226" t="s">
        <v>1</v>
      </c>
      <c r="N155" s="227" t="s">
        <v>37</v>
      </c>
      <c r="O155" s="70"/>
      <c r="P155" s="201">
        <f>O155*H155</f>
        <v>0</v>
      </c>
      <c r="Q155" s="201">
        <v>0.00015</v>
      </c>
      <c r="R155" s="201">
        <f>Q155*H155</f>
        <v>0.07107</v>
      </c>
      <c r="S155" s="201">
        <v>0</v>
      </c>
      <c r="T155" s="20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3" t="s">
        <v>186</v>
      </c>
      <c r="AT155" s="203" t="s">
        <v>187</v>
      </c>
      <c r="AU155" s="203" t="s">
        <v>81</v>
      </c>
      <c r="AY155" s="16" t="s">
        <v>149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6" t="s">
        <v>79</v>
      </c>
      <c r="BK155" s="204">
        <f>ROUND(I155*H155,2)</f>
        <v>0</v>
      </c>
      <c r="BL155" s="16" t="s">
        <v>155</v>
      </c>
      <c r="BM155" s="203" t="s">
        <v>652</v>
      </c>
    </row>
    <row r="156" spans="2:51" s="13" customFormat="1" ht="11.25">
      <c r="B156" s="205"/>
      <c r="C156" s="206"/>
      <c r="D156" s="207" t="s">
        <v>157</v>
      </c>
      <c r="E156" s="206"/>
      <c r="F156" s="209" t="s">
        <v>653</v>
      </c>
      <c r="G156" s="206"/>
      <c r="H156" s="210">
        <v>473.8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157</v>
      </c>
      <c r="AU156" s="216" t="s">
        <v>81</v>
      </c>
      <c r="AV156" s="13" t="s">
        <v>81</v>
      </c>
      <c r="AW156" s="13" t="s">
        <v>4</v>
      </c>
      <c r="AX156" s="13" t="s">
        <v>79</v>
      </c>
      <c r="AY156" s="216" t="s">
        <v>149</v>
      </c>
    </row>
    <row r="157" spans="1:65" s="2" customFormat="1" ht="16.5" customHeight="1">
      <c r="A157" s="33"/>
      <c r="B157" s="34"/>
      <c r="C157" s="191" t="s">
        <v>221</v>
      </c>
      <c r="D157" s="191" t="s">
        <v>151</v>
      </c>
      <c r="E157" s="192" t="s">
        <v>654</v>
      </c>
      <c r="F157" s="193" t="s">
        <v>655</v>
      </c>
      <c r="G157" s="194" t="s">
        <v>154</v>
      </c>
      <c r="H157" s="195">
        <v>4</v>
      </c>
      <c r="I157" s="196"/>
      <c r="J157" s="197">
        <f>ROUND(I157*H157,2)</f>
        <v>0</v>
      </c>
      <c r="K157" s="198"/>
      <c r="L157" s="38"/>
      <c r="M157" s="199" t="s">
        <v>1</v>
      </c>
      <c r="N157" s="200" t="s">
        <v>37</v>
      </c>
      <c r="O157" s="70"/>
      <c r="P157" s="201">
        <f>O157*H157</f>
        <v>0</v>
      </c>
      <c r="Q157" s="201">
        <v>1.92</v>
      </c>
      <c r="R157" s="201">
        <f>Q157*H157</f>
        <v>7.68</v>
      </c>
      <c r="S157" s="201">
        <v>0</v>
      </c>
      <c r="T157" s="20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3" t="s">
        <v>155</v>
      </c>
      <c r="AT157" s="203" t="s">
        <v>151</v>
      </c>
      <c r="AU157" s="203" t="s">
        <v>81</v>
      </c>
      <c r="AY157" s="16" t="s">
        <v>149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6" t="s">
        <v>79</v>
      </c>
      <c r="BK157" s="204">
        <f>ROUND(I157*H157,2)</f>
        <v>0</v>
      </c>
      <c r="BL157" s="16" t="s">
        <v>155</v>
      </c>
      <c r="BM157" s="203" t="s">
        <v>656</v>
      </c>
    </row>
    <row r="158" spans="2:51" s="13" customFormat="1" ht="11.25">
      <c r="B158" s="205"/>
      <c r="C158" s="206"/>
      <c r="D158" s="207" t="s">
        <v>157</v>
      </c>
      <c r="E158" s="208" t="s">
        <v>1</v>
      </c>
      <c r="F158" s="209" t="s">
        <v>657</v>
      </c>
      <c r="G158" s="206"/>
      <c r="H158" s="210">
        <v>4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157</v>
      </c>
      <c r="AU158" s="216" t="s">
        <v>81</v>
      </c>
      <c r="AV158" s="13" t="s">
        <v>81</v>
      </c>
      <c r="AW158" s="13" t="s">
        <v>29</v>
      </c>
      <c r="AX158" s="13" t="s">
        <v>79</v>
      </c>
      <c r="AY158" s="216" t="s">
        <v>149</v>
      </c>
    </row>
    <row r="159" spans="1:65" s="2" customFormat="1" ht="24.2" customHeight="1">
      <c r="A159" s="33"/>
      <c r="B159" s="34"/>
      <c r="C159" s="191" t="s">
        <v>8</v>
      </c>
      <c r="D159" s="191" t="s">
        <v>151</v>
      </c>
      <c r="E159" s="192" t="s">
        <v>658</v>
      </c>
      <c r="F159" s="193" t="s">
        <v>659</v>
      </c>
      <c r="G159" s="194" t="s">
        <v>249</v>
      </c>
      <c r="H159" s="195">
        <v>200</v>
      </c>
      <c r="I159" s="196"/>
      <c r="J159" s="197">
        <f>ROUND(I159*H159,2)</f>
        <v>0</v>
      </c>
      <c r="K159" s="198"/>
      <c r="L159" s="38"/>
      <c r="M159" s="199" t="s">
        <v>1</v>
      </c>
      <c r="N159" s="200" t="s">
        <v>37</v>
      </c>
      <c r="O159" s="70"/>
      <c r="P159" s="201">
        <f>O159*H159</f>
        <v>0</v>
      </c>
      <c r="Q159" s="201">
        <v>0.00116</v>
      </c>
      <c r="R159" s="201">
        <f>Q159*H159</f>
        <v>0.232</v>
      </c>
      <c r="S159" s="201">
        <v>0</v>
      </c>
      <c r="T159" s="20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3" t="s">
        <v>155</v>
      </c>
      <c r="AT159" s="203" t="s">
        <v>151</v>
      </c>
      <c r="AU159" s="203" t="s">
        <v>81</v>
      </c>
      <c r="AY159" s="16" t="s">
        <v>149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6" t="s">
        <v>79</v>
      </c>
      <c r="BK159" s="204">
        <f>ROUND(I159*H159,2)</f>
        <v>0</v>
      </c>
      <c r="BL159" s="16" t="s">
        <v>155</v>
      </c>
      <c r="BM159" s="203" t="s">
        <v>660</v>
      </c>
    </row>
    <row r="160" spans="2:63" s="12" customFormat="1" ht="22.9" customHeight="1">
      <c r="B160" s="175"/>
      <c r="C160" s="176"/>
      <c r="D160" s="177" t="s">
        <v>71</v>
      </c>
      <c r="E160" s="189" t="s">
        <v>171</v>
      </c>
      <c r="F160" s="189" t="s">
        <v>198</v>
      </c>
      <c r="G160" s="176"/>
      <c r="H160" s="176"/>
      <c r="I160" s="179"/>
      <c r="J160" s="190">
        <f>BK160</f>
        <v>0</v>
      </c>
      <c r="K160" s="176"/>
      <c r="L160" s="181"/>
      <c r="M160" s="182"/>
      <c r="N160" s="183"/>
      <c r="O160" s="183"/>
      <c r="P160" s="184">
        <f>SUM(P161:P170)</f>
        <v>0</v>
      </c>
      <c r="Q160" s="183"/>
      <c r="R160" s="184">
        <f>SUM(R161:R170)</f>
        <v>1106.044</v>
      </c>
      <c r="S160" s="183"/>
      <c r="T160" s="185">
        <f>SUM(T161:T170)</f>
        <v>0</v>
      </c>
      <c r="AR160" s="186" t="s">
        <v>79</v>
      </c>
      <c r="AT160" s="187" t="s">
        <v>71</v>
      </c>
      <c r="AU160" s="187" t="s">
        <v>79</v>
      </c>
      <c r="AY160" s="186" t="s">
        <v>149</v>
      </c>
      <c r="BK160" s="188">
        <f>SUM(BK161:BK170)</f>
        <v>0</v>
      </c>
    </row>
    <row r="161" spans="1:65" s="2" customFormat="1" ht="37.9" customHeight="1">
      <c r="A161" s="33"/>
      <c r="B161" s="34"/>
      <c r="C161" s="191" t="s">
        <v>228</v>
      </c>
      <c r="D161" s="191" t="s">
        <v>151</v>
      </c>
      <c r="E161" s="192" t="s">
        <v>200</v>
      </c>
      <c r="F161" s="193" t="s">
        <v>201</v>
      </c>
      <c r="G161" s="194" t="s">
        <v>195</v>
      </c>
      <c r="H161" s="195">
        <v>3587.5</v>
      </c>
      <c r="I161" s="196"/>
      <c r="J161" s="197">
        <f>ROUND(I161*H161,2)</f>
        <v>0</v>
      </c>
      <c r="K161" s="198"/>
      <c r="L161" s="38"/>
      <c r="M161" s="199" t="s">
        <v>1</v>
      </c>
      <c r="N161" s="200" t="s">
        <v>37</v>
      </c>
      <c r="O161" s="70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3" t="s">
        <v>155</v>
      </c>
      <c r="AT161" s="203" t="s">
        <v>151</v>
      </c>
      <c r="AU161" s="203" t="s">
        <v>81</v>
      </c>
      <c r="AY161" s="16" t="s">
        <v>149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6" t="s">
        <v>79</v>
      </c>
      <c r="BK161" s="204">
        <f>ROUND(I161*H161,2)</f>
        <v>0</v>
      </c>
      <c r="BL161" s="16" t="s">
        <v>155</v>
      </c>
      <c r="BM161" s="203" t="s">
        <v>517</v>
      </c>
    </row>
    <row r="162" spans="2:51" s="13" customFormat="1" ht="11.25">
      <c r="B162" s="205"/>
      <c r="C162" s="206"/>
      <c r="D162" s="207" t="s">
        <v>157</v>
      </c>
      <c r="E162" s="208" t="s">
        <v>1</v>
      </c>
      <c r="F162" s="209" t="s">
        <v>661</v>
      </c>
      <c r="G162" s="206"/>
      <c r="H162" s="210">
        <v>3587.5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157</v>
      </c>
      <c r="AU162" s="216" t="s">
        <v>81</v>
      </c>
      <c r="AV162" s="13" t="s">
        <v>81</v>
      </c>
      <c r="AW162" s="13" t="s">
        <v>29</v>
      </c>
      <c r="AX162" s="13" t="s">
        <v>79</v>
      </c>
      <c r="AY162" s="216" t="s">
        <v>149</v>
      </c>
    </row>
    <row r="163" spans="1:65" s="2" customFormat="1" ht="16.5" customHeight="1">
      <c r="A163" s="33"/>
      <c r="B163" s="34"/>
      <c r="C163" s="217" t="s">
        <v>233</v>
      </c>
      <c r="D163" s="217" t="s">
        <v>187</v>
      </c>
      <c r="E163" s="218" t="s">
        <v>205</v>
      </c>
      <c r="F163" s="219" t="s">
        <v>206</v>
      </c>
      <c r="G163" s="220" t="s">
        <v>178</v>
      </c>
      <c r="H163" s="221">
        <v>188.344</v>
      </c>
      <c r="I163" s="222"/>
      <c r="J163" s="223">
        <f>ROUND(I163*H163,2)</f>
        <v>0</v>
      </c>
      <c r="K163" s="224"/>
      <c r="L163" s="225"/>
      <c r="M163" s="226" t="s">
        <v>1</v>
      </c>
      <c r="N163" s="227" t="s">
        <v>37</v>
      </c>
      <c r="O163" s="70"/>
      <c r="P163" s="201">
        <f>O163*H163</f>
        <v>0</v>
      </c>
      <c r="Q163" s="201">
        <v>1</v>
      </c>
      <c r="R163" s="201">
        <f>Q163*H163</f>
        <v>188.344</v>
      </c>
      <c r="S163" s="201">
        <v>0</v>
      </c>
      <c r="T163" s="20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3" t="s">
        <v>186</v>
      </c>
      <c r="AT163" s="203" t="s">
        <v>187</v>
      </c>
      <c r="AU163" s="203" t="s">
        <v>81</v>
      </c>
      <c r="AY163" s="16" t="s">
        <v>149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6" t="s">
        <v>79</v>
      </c>
      <c r="BK163" s="204">
        <f>ROUND(I163*H163,2)</f>
        <v>0</v>
      </c>
      <c r="BL163" s="16" t="s">
        <v>155</v>
      </c>
      <c r="BM163" s="203" t="s">
        <v>207</v>
      </c>
    </row>
    <row r="164" spans="2:51" s="13" customFormat="1" ht="11.25">
      <c r="B164" s="205"/>
      <c r="C164" s="206"/>
      <c r="D164" s="207" t="s">
        <v>157</v>
      </c>
      <c r="E164" s="208" t="s">
        <v>1</v>
      </c>
      <c r="F164" s="209" t="s">
        <v>662</v>
      </c>
      <c r="G164" s="206"/>
      <c r="H164" s="210">
        <v>188.344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157</v>
      </c>
      <c r="AU164" s="216" t="s">
        <v>81</v>
      </c>
      <c r="AV164" s="13" t="s">
        <v>81</v>
      </c>
      <c r="AW164" s="13" t="s">
        <v>29</v>
      </c>
      <c r="AX164" s="13" t="s">
        <v>79</v>
      </c>
      <c r="AY164" s="216" t="s">
        <v>149</v>
      </c>
    </row>
    <row r="165" spans="1:65" s="2" customFormat="1" ht="24.2" customHeight="1">
      <c r="A165" s="33"/>
      <c r="B165" s="34"/>
      <c r="C165" s="191" t="s">
        <v>237</v>
      </c>
      <c r="D165" s="191" t="s">
        <v>151</v>
      </c>
      <c r="E165" s="192" t="s">
        <v>663</v>
      </c>
      <c r="F165" s="193" t="s">
        <v>664</v>
      </c>
      <c r="G165" s="194" t="s">
        <v>154</v>
      </c>
      <c r="H165" s="195">
        <v>483</v>
      </c>
      <c r="I165" s="196"/>
      <c r="J165" s="197">
        <f>ROUND(I165*H165,2)</f>
        <v>0</v>
      </c>
      <c r="K165" s="198"/>
      <c r="L165" s="38"/>
      <c r="M165" s="199" t="s">
        <v>1</v>
      </c>
      <c r="N165" s="200" t="s">
        <v>37</v>
      </c>
      <c r="O165" s="70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3" t="s">
        <v>155</v>
      </c>
      <c r="AT165" s="203" t="s">
        <v>151</v>
      </c>
      <c r="AU165" s="203" t="s">
        <v>81</v>
      </c>
      <c r="AY165" s="16" t="s">
        <v>149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6" t="s">
        <v>79</v>
      </c>
      <c r="BK165" s="204">
        <f>ROUND(I165*H165,2)</f>
        <v>0</v>
      </c>
      <c r="BL165" s="16" t="s">
        <v>155</v>
      </c>
      <c r="BM165" s="203" t="s">
        <v>665</v>
      </c>
    </row>
    <row r="166" spans="2:51" s="13" customFormat="1" ht="11.25">
      <c r="B166" s="205"/>
      <c r="C166" s="206"/>
      <c r="D166" s="207" t="s">
        <v>157</v>
      </c>
      <c r="E166" s="208" t="s">
        <v>1</v>
      </c>
      <c r="F166" s="209" t="s">
        <v>666</v>
      </c>
      <c r="G166" s="206"/>
      <c r="H166" s="210">
        <v>483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157</v>
      </c>
      <c r="AU166" s="216" t="s">
        <v>81</v>
      </c>
      <c r="AV166" s="13" t="s">
        <v>81</v>
      </c>
      <c r="AW166" s="13" t="s">
        <v>29</v>
      </c>
      <c r="AX166" s="13" t="s">
        <v>79</v>
      </c>
      <c r="AY166" s="216" t="s">
        <v>149</v>
      </c>
    </row>
    <row r="167" spans="1:65" s="2" customFormat="1" ht="16.5" customHeight="1">
      <c r="A167" s="33"/>
      <c r="B167" s="34"/>
      <c r="C167" s="217" t="s">
        <v>240</v>
      </c>
      <c r="D167" s="217" t="s">
        <v>187</v>
      </c>
      <c r="E167" s="218" t="s">
        <v>667</v>
      </c>
      <c r="F167" s="219" t="s">
        <v>668</v>
      </c>
      <c r="G167" s="220" t="s">
        <v>178</v>
      </c>
      <c r="H167" s="221">
        <v>917.7</v>
      </c>
      <c r="I167" s="222"/>
      <c r="J167" s="223">
        <f>ROUND(I167*H167,2)</f>
        <v>0</v>
      </c>
      <c r="K167" s="224"/>
      <c r="L167" s="225"/>
      <c r="M167" s="226" t="s">
        <v>1</v>
      </c>
      <c r="N167" s="227" t="s">
        <v>37</v>
      </c>
      <c r="O167" s="70"/>
      <c r="P167" s="201">
        <f>O167*H167</f>
        <v>0</v>
      </c>
      <c r="Q167" s="201">
        <v>1</v>
      </c>
      <c r="R167" s="201">
        <f>Q167*H167</f>
        <v>917.7</v>
      </c>
      <c r="S167" s="201">
        <v>0</v>
      </c>
      <c r="T167" s="20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3" t="s">
        <v>186</v>
      </c>
      <c r="AT167" s="203" t="s">
        <v>187</v>
      </c>
      <c r="AU167" s="203" t="s">
        <v>81</v>
      </c>
      <c r="AY167" s="16" t="s">
        <v>149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6" t="s">
        <v>79</v>
      </c>
      <c r="BK167" s="204">
        <f>ROUND(I167*H167,2)</f>
        <v>0</v>
      </c>
      <c r="BL167" s="16" t="s">
        <v>155</v>
      </c>
      <c r="BM167" s="203" t="s">
        <v>669</v>
      </c>
    </row>
    <row r="168" spans="2:51" s="13" customFormat="1" ht="11.25">
      <c r="B168" s="205"/>
      <c r="C168" s="206"/>
      <c r="D168" s="207" t="s">
        <v>157</v>
      </c>
      <c r="E168" s="208" t="s">
        <v>1</v>
      </c>
      <c r="F168" s="209" t="s">
        <v>670</v>
      </c>
      <c r="G168" s="206"/>
      <c r="H168" s="210">
        <v>917.7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157</v>
      </c>
      <c r="AU168" s="216" t="s">
        <v>81</v>
      </c>
      <c r="AV168" s="13" t="s">
        <v>81</v>
      </c>
      <c r="AW168" s="13" t="s">
        <v>29</v>
      </c>
      <c r="AX168" s="13" t="s">
        <v>79</v>
      </c>
      <c r="AY168" s="216" t="s">
        <v>149</v>
      </c>
    </row>
    <row r="169" spans="1:65" s="2" customFormat="1" ht="24.2" customHeight="1">
      <c r="A169" s="33"/>
      <c r="B169" s="34"/>
      <c r="C169" s="191" t="s">
        <v>246</v>
      </c>
      <c r="D169" s="191" t="s">
        <v>151</v>
      </c>
      <c r="E169" s="192" t="s">
        <v>671</v>
      </c>
      <c r="F169" s="193" t="s">
        <v>672</v>
      </c>
      <c r="G169" s="194" t="s">
        <v>195</v>
      </c>
      <c r="H169" s="195">
        <v>1610</v>
      </c>
      <c r="I169" s="196"/>
      <c r="J169" s="197">
        <f>ROUND(I169*H169,2)</f>
        <v>0</v>
      </c>
      <c r="K169" s="198"/>
      <c r="L169" s="38"/>
      <c r="M169" s="199" t="s">
        <v>1</v>
      </c>
      <c r="N169" s="200" t="s">
        <v>37</v>
      </c>
      <c r="O169" s="70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3" t="s">
        <v>155</v>
      </c>
      <c r="AT169" s="203" t="s">
        <v>151</v>
      </c>
      <c r="AU169" s="203" t="s">
        <v>81</v>
      </c>
      <c r="AY169" s="16" t="s">
        <v>149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6" t="s">
        <v>79</v>
      </c>
      <c r="BK169" s="204">
        <f>ROUND(I169*H169,2)</f>
        <v>0</v>
      </c>
      <c r="BL169" s="16" t="s">
        <v>155</v>
      </c>
      <c r="BM169" s="203" t="s">
        <v>673</v>
      </c>
    </row>
    <row r="170" spans="2:51" s="13" customFormat="1" ht="11.25">
      <c r="B170" s="205"/>
      <c r="C170" s="206"/>
      <c r="D170" s="207" t="s">
        <v>157</v>
      </c>
      <c r="E170" s="208" t="s">
        <v>1</v>
      </c>
      <c r="F170" s="209" t="s">
        <v>674</v>
      </c>
      <c r="G170" s="206"/>
      <c r="H170" s="210">
        <v>1610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157</v>
      </c>
      <c r="AU170" s="216" t="s">
        <v>81</v>
      </c>
      <c r="AV170" s="13" t="s">
        <v>81</v>
      </c>
      <c r="AW170" s="13" t="s">
        <v>29</v>
      </c>
      <c r="AX170" s="13" t="s">
        <v>79</v>
      </c>
      <c r="AY170" s="216" t="s">
        <v>149</v>
      </c>
    </row>
    <row r="171" spans="2:63" s="12" customFormat="1" ht="22.9" customHeight="1">
      <c r="B171" s="175"/>
      <c r="C171" s="176"/>
      <c r="D171" s="177" t="s">
        <v>71</v>
      </c>
      <c r="E171" s="189" t="s">
        <v>214</v>
      </c>
      <c r="F171" s="189" t="s">
        <v>215</v>
      </c>
      <c r="G171" s="176"/>
      <c r="H171" s="176"/>
      <c r="I171" s="179"/>
      <c r="J171" s="190">
        <f>BK171</f>
        <v>0</v>
      </c>
      <c r="K171" s="176"/>
      <c r="L171" s="181"/>
      <c r="M171" s="182"/>
      <c r="N171" s="183"/>
      <c r="O171" s="183"/>
      <c r="P171" s="184">
        <f>SUM(P172:P185)</f>
        <v>0</v>
      </c>
      <c r="Q171" s="183"/>
      <c r="R171" s="184">
        <f>SUM(R172:R185)</f>
        <v>112.32</v>
      </c>
      <c r="S171" s="183"/>
      <c r="T171" s="185">
        <f>SUM(T172:T185)</f>
        <v>0</v>
      </c>
      <c r="AR171" s="186" t="s">
        <v>79</v>
      </c>
      <c r="AT171" s="187" t="s">
        <v>71</v>
      </c>
      <c r="AU171" s="187" t="s">
        <v>79</v>
      </c>
      <c r="AY171" s="186" t="s">
        <v>149</v>
      </c>
      <c r="BK171" s="188">
        <f>SUM(BK172:BK185)</f>
        <v>0</v>
      </c>
    </row>
    <row r="172" spans="1:65" s="2" customFormat="1" ht="33" customHeight="1">
      <c r="A172" s="33"/>
      <c r="B172" s="34"/>
      <c r="C172" s="191" t="s">
        <v>7</v>
      </c>
      <c r="D172" s="191" t="s">
        <v>151</v>
      </c>
      <c r="E172" s="192" t="s">
        <v>217</v>
      </c>
      <c r="F172" s="193" t="s">
        <v>218</v>
      </c>
      <c r="G172" s="194" t="s">
        <v>195</v>
      </c>
      <c r="H172" s="195">
        <v>3140</v>
      </c>
      <c r="I172" s="196"/>
      <c r="J172" s="197">
        <f>ROUND(I172*H172,2)</f>
        <v>0</v>
      </c>
      <c r="K172" s="198"/>
      <c r="L172" s="38"/>
      <c r="M172" s="199" t="s">
        <v>1</v>
      </c>
      <c r="N172" s="200" t="s">
        <v>37</v>
      </c>
      <c r="O172" s="70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3" t="s">
        <v>155</v>
      </c>
      <c r="AT172" s="203" t="s">
        <v>151</v>
      </c>
      <c r="AU172" s="203" t="s">
        <v>81</v>
      </c>
      <c r="AY172" s="16" t="s">
        <v>149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6" t="s">
        <v>79</v>
      </c>
      <c r="BK172" s="204">
        <f>ROUND(I172*H172,2)</f>
        <v>0</v>
      </c>
      <c r="BL172" s="16" t="s">
        <v>155</v>
      </c>
      <c r="BM172" s="203" t="s">
        <v>219</v>
      </c>
    </row>
    <row r="173" spans="2:51" s="13" customFormat="1" ht="11.25">
      <c r="B173" s="205"/>
      <c r="C173" s="206"/>
      <c r="D173" s="207" t="s">
        <v>157</v>
      </c>
      <c r="E173" s="208" t="s">
        <v>1</v>
      </c>
      <c r="F173" s="209" t="s">
        <v>675</v>
      </c>
      <c r="G173" s="206"/>
      <c r="H173" s="210">
        <v>3140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157</v>
      </c>
      <c r="AU173" s="216" t="s">
        <v>81</v>
      </c>
      <c r="AV173" s="13" t="s">
        <v>81</v>
      </c>
      <c r="AW173" s="13" t="s">
        <v>29</v>
      </c>
      <c r="AX173" s="13" t="s">
        <v>79</v>
      </c>
      <c r="AY173" s="216" t="s">
        <v>149</v>
      </c>
    </row>
    <row r="174" spans="1:65" s="2" customFormat="1" ht="21.75" customHeight="1">
      <c r="A174" s="33"/>
      <c r="B174" s="34"/>
      <c r="C174" s="191" t="s">
        <v>255</v>
      </c>
      <c r="D174" s="191" t="s">
        <v>151</v>
      </c>
      <c r="E174" s="192" t="s">
        <v>222</v>
      </c>
      <c r="F174" s="193" t="s">
        <v>223</v>
      </c>
      <c r="G174" s="194" t="s">
        <v>195</v>
      </c>
      <c r="H174" s="195">
        <v>3140</v>
      </c>
      <c r="I174" s="196"/>
      <c r="J174" s="197">
        <f>ROUND(I174*H174,2)</f>
        <v>0</v>
      </c>
      <c r="K174" s="198"/>
      <c r="L174" s="38"/>
      <c r="M174" s="199" t="s">
        <v>1</v>
      </c>
      <c r="N174" s="200" t="s">
        <v>37</v>
      </c>
      <c r="O174" s="70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3" t="s">
        <v>155</v>
      </c>
      <c r="AT174" s="203" t="s">
        <v>151</v>
      </c>
      <c r="AU174" s="203" t="s">
        <v>81</v>
      </c>
      <c r="AY174" s="16" t="s">
        <v>149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6" t="s">
        <v>79</v>
      </c>
      <c r="BK174" s="204">
        <f>ROUND(I174*H174,2)</f>
        <v>0</v>
      </c>
      <c r="BL174" s="16" t="s">
        <v>155</v>
      </c>
      <c r="BM174" s="203" t="s">
        <v>224</v>
      </c>
    </row>
    <row r="175" spans="2:51" s="13" customFormat="1" ht="11.25">
      <c r="B175" s="205"/>
      <c r="C175" s="206"/>
      <c r="D175" s="207" t="s">
        <v>157</v>
      </c>
      <c r="E175" s="208" t="s">
        <v>1</v>
      </c>
      <c r="F175" s="209" t="s">
        <v>675</v>
      </c>
      <c r="G175" s="206"/>
      <c r="H175" s="210">
        <v>3140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157</v>
      </c>
      <c r="AU175" s="216" t="s">
        <v>81</v>
      </c>
      <c r="AV175" s="13" t="s">
        <v>81</v>
      </c>
      <c r="AW175" s="13" t="s">
        <v>29</v>
      </c>
      <c r="AX175" s="13" t="s">
        <v>79</v>
      </c>
      <c r="AY175" s="216" t="s">
        <v>149</v>
      </c>
    </row>
    <row r="176" spans="1:65" s="2" customFormat="1" ht="33" customHeight="1">
      <c r="A176" s="33"/>
      <c r="B176" s="34"/>
      <c r="C176" s="191" t="s">
        <v>259</v>
      </c>
      <c r="D176" s="191" t="s">
        <v>151</v>
      </c>
      <c r="E176" s="192" t="s">
        <v>225</v>
      </c>
      <c r="F176" s="193" t="s">
        <v>226</v>
      </c>
      <c r="G176" s="194" t="s">
        <v>195</v>
      </c>
      <c r="H176" s="195">
        <v>3140</v>
      </c>
      <c r="I176" s="196"/>
      <c r="J176" s="197">
        <f>ROUND(I176*H176,2)</f>
        <v>0</v>
      </c>
      <c r="K176" s="198"/>
      <c r="L176" s="38"/>
      <c r="M176" s="199" t="s">
        <v>1</v>
      </c>
      <c r="N176" s="200" t="s">
        <v>37</v>
      </c>
      <c r="O176" s="70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03" t="s">
        <v>155</v>
      </c>
      <c r="AT176" s="203" t="s">
        <v>151</v>
      </c>
      <c r="AU176" s="203" t="s">
        <v>81</v>
      </c>
      <c r="AY176" s="16" t="s">
        <v>149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6" t="s">
        <v>79</v>
      </c>
      <c r="BK176" s="204">
        <f>ROUND(I176*H176,2)</f>
        <v>0</v>
      </c>
      <c r="BL176" s="16" t="s">
        <v>155</v>
      </c>
      <c r="BM176" s="203" t="s">
        <v>227</v>
      </c>
    </row>
    <row r="177" spans="2:51" s="13" customFormat="1" ht="11.25">
      <c r="B177" s="205"/>
      <c r="C177" s="206"/>
      <c r="D177" s="207" t="s">
        <v>157</v>
      </c>
      <c r="E177" s="208" t="s">
        <v>1</v>
      </c>
      <c r="F177" s="209" t="s">
        <v>675</v>
      </c>
      <c r="G177" s="206"/>
      <c r="H177" s="210">
        <v>3140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157</v>
      </c>
      <c r="AU177" s="216" t="s">
        <v>81</v>
      </c>
      <c r="AV177" s="13" t="s">
        <v>81</v>
      </c>
      <c r="AW177" s="13" t="s">
        <v>29</v>
      </c>
      <c r="AX177" s="13" t="s">
        <v>79</v>
      </c>
      <c r="AY177" s="216" t="s">
        <v>149</v>
      </c>
    </row>
    <row r="178" spans="1:65" s="2" customFormat="1" ht="24.2" customHeight="1">
      <c r="A178" s="33"/>
      <c r="B178" s="34"/>
      <c r="C178" s="191" t="s">
        <v>263</v>
      </c>
      <c r="D178" s="191" t="s">
        <v>151</v>
      </c>
      <c r="E178" s="192" t="s">
        <v>229</v>
      </c>
      <c r="F178" s="193" t="s">
        <v>230</v>
      </c>
      <c r="G178" s="194" t="s">
        <v>195</v>
      </c>
      <c r="H178" s="195">
        <v>3297</v>
      </c>
      <c r="I178" s="196"/>
      <c r="J178" s="197">
        <f>ROUND(I178*H178,2)</f>
        <v>0</v>
      </c>
      <c r="K178" s="198"/>
      <c r="L178" s="38"/>
      <c r="M178" s="199" t="s">
        <v>1</v>
      </c>
      <c r="N178" s="200" t="s">
        <v>37</v>
      </c>
      <c r="O178" s="70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03" t="s">
        <v>155</v>
      </c>
      <c r="AT178" s="203" t="s">
        <v>151</v>
      </c>
      <c r="AU178" s="203" t="s">
        <v>81</v>
      </c>
      <c r="AY178" s="16" t="s">
        <v>149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6" t="s">
        <v>79</v>
      </c>
      <c r="BK178" s="204">
        <f>ROUND(I178*H178,2)</f>
        <v>0</v>
      </c>
      <c r="BL178" s="16" t="s">
        <v>155</v>
      </c>
      <c r="BM178" s="203" t="s">
        <v>231</v>
      </c>
    </row>
    <row r="179" spans="2:51" s="13" customFormat="1" ht="11.25">
      <c r="B179" s="205"/>
      <c r="C179" s="206"/>
      <c r="D179" s="207" t="s">
        <v>157</v>
      </c>
      <c r="E179" s="208" t="s">
        <v>1</v>
      </c>
      <c r="F179" s="209" t="s">
        <v>676</v>
      </c>
      <c r="G179" s="206"/>
      <c r="H179" s="210">
        <v>3297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157</v>
      </c>
      <c r="AU179" s="216" t="s">
        <v>81</v>
      </c>
      <c r="AV179" s="13" t="s">
        <v>81</v>
      </c>
      <c r="AW179" s="13" t="s">
        <v>29</v>
      </c>
      <c r="AX179" s="13" t="s">
        <v>79</v>
      </c>
      <c r="AY179" s="216" t="s">
        <v>149</v>
      </c>
    </row>
    <row r="180" spans="1:65" s="2" customFormat="1" ht="24.2" customHeight="1">
      <c r="A180" s="33"/>
      <c r="B180" s="34"/>
      <c r="C180" s="191" t="s">
        <v>267</v>
      </c>
      <c r="D180" s="191" t="s">
        <v>151</v>
      </c>
      <c r="E180" s="192" t="s">
        <v>234</v>
      </c>
      <c r="F180" s="193" t="s">
        <v>235</v>
      </c>
      <c r="G180" s="194" t="s">
        <v>195</v>
      </c>
      <c r="H180" s="195">
        <v>3297</v>
      </c>
      <c r="I180" s="196"/>
      <c r="J180" s="197">
        <f>ROUND(I180*H180,2)</f>
        <v>0</v>
      </c>
      <c r="K180" s="198"/>
      <c r="L180" s="38"/>
      <c r="M180" s="199" t="s">
        <v>1</v>
      </c>
      <c r="N180" s="200" t="s">
        <v>37</v>
      </c>
      <c r="O180" s="70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3" t="s">
        <v>155</v>
      </c>
      <c r="AT180" s="203" t="s">
        <v>151</v>
      </c>
      <c r="AU180" s="203" t="s">
        <v>81</v>
      </c>
      <c r="AY180" s="16" t="s">
        <v>149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6" t="s">
        <v>79</v>
      </c>
      <c r="BK180" s="204">
        <f>ROUND(I180*H180,2)</f>
        <v>0</v>
      </c>
      <c r="BL180" s="16" t="s">
        <v>155</v>
      </c>
      <c r="BM180" s="203" t="s">
        <v>236</v>
      </c>
    </row>
    <row r="181" spans="2:51" s="13" customFormat="1" ht="11.25">
      <c r="B181" s="205"/>
      <c r="C181" s="206"/>
      <c r="D181" s="207" t="s">
        <v>157</v>
      </c>
      <c r="E181" s="208" t="s">
        <v>1</v>
      </c>
      <c r="F181" s="209" t="s">
        <v>676</v>
      </c>
      <c r="G181" s="206"/>
      <c r="H181" s="210">
        <v>3297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157</v>
      </c>
      <c r="AU181" s="216" t="s">
        <v>81</v>
      </c>
      <c r="AV181" s="13" t="s">
        <v>81</v>
      </c>
      <c r="AW181" s="13" t="s">
        <v>29</v>
      </c>
      <c r="AX181" s="13" t="s">
        <v>79</v>
      </c>
      <c r="AY181" s="216" t="s">
        <v>149</v>
      </c>
    </row>
    <row r="182" spans="1:65" s="2" customFormat="1" ht="16.5" customHeight="1">
      <c r="A182" s="33"/>
      <c r="B182" s="34"/>
      <c r="C182" s="191" t="s">
        <v>271</v>
      </c>
      <c r="D182" s="191" t="s">
        <v>151</v>
      </c>
      <c r="E182" s="192" t="s">
        <v>210</v>
      </c>
      <c r="F182" s="193" t="s">
        <v>211</v>
      </c>
      <c r="G182" s="194" t="s">
        <v>195</v>
      </c>
      <c r="H182" s="195">
        <v>3391.2</v>
      </c>
      <c r="I182" s="196"/>
      <c r="J182" s="197">
        <f>ROUND(I182*H182,2)</f>
        <v>0</v>
      </c>
      <c r="K182" s="198"/>
      <c r="L182" s="38"/>
      <c r="M182" s="199" t="s">
        <v>1</v>
      </c>
      <c r="N182" s="200" t="s">
        <v>37</v>
      </c>
      <c r="O182" s="70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03" t="s">
        <v>155</v>
      </c>
      <c r="AT182" s="203" t="s">
        <v>151</v>
      </c>
      <c r="AU182" s="203" t="s">
        <v>81</v>
      </c>
      <c r="AY182" s="16" t="s">
        <v>149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6" t="s">
        <v>79</v>
      </c>
      <c r="BK182" s="204">
        <f>ROUND(I182*H182,2)</f>
        <v>0</v>
      </c>
      <c r="BL182" s="16" t="s">
        <v>155</v>
      </c>
      <c r="BM182" s="203" t="s">
        <v>238</v>
      </c>
    </row>
    <row r="183" spans="2:51" s="13" customFormat="1" ht="11.25">
      <c r="B183" s="205"/>
      <c r="C183" s="206"/>
      <c r="D183" s="207" t="s">
        <v>157</v>
      </c>
      <c r="E183" s="208" t="s">
        <v>1</v>
      </c>
      <c r="F183" s="209" t="s">
        <v>642</v>
      </c>
      <c r="G183" s="206"/>
      <c r="H183" s="210">
        <v>3391.2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157</v>
      </c>
      <c r="AU183" s="216" t="s">
        <v>81</v>
      </c>
      <c r="AV183" s="13" t="s">
        <v>81</v>
      </c>
      <c r="AW183" s="13" t="s">
        <v>29</v>
      </c>
      <c r="AX183" s="13" t="s">
        <v>79</v>
      </c>
      <c r="AY183" s="216" t="s">
        <v>149</v>
      </c>
    </row>
    <row r="184" spans="1:65" s="2" customFormat="1" ht="21.75" customHeight="1">
      <c r="A184" s="33"/>
      <c r="B184" s="34"/>
      <c r="C184" s="191" t="s">
        <v>275</v>
      </c>
      <c r="D184" s="191" t="s">
        <v>151</v>
      </c>
      <c r="E184" s="192" t="s">
        <v>241</v>
      </c>
      <c r="F184" s="193" t="s">
        <v>242</v>
      </c>
      <c r="G184" s="194" t="s">
        <v>195</v>
      </c>
      <c r="H184" s="195">
        <v>520</v>
      </c>
      <c r="I184" s="196"/>
      <c r="J184" s="197">
        <f>ROUND(I184*H184,2)</f>
        <v>0</v>
      </c>
      <c r="K184" s="198"/>
      <c r="L184" s="38"/>
      <c r="M184" s="199" t="s">
        <v>1</v>
      </c>
      <c r="N184" s="200" t="s">
        <v>37</v>
      </c>
      <c r="O184" s="70"/>
      <c r="P184" s="201">
        <f>O184*H184</f>
        <v>0</v>
      </c>
      <c r="Q184" s="201">
        <v>0.216</v>
      </c>
      <c r="R184" s="201">
        <f>Q184*H184</f>
        <v>112.32</v>
      </c>
      <c r="S184" s="201">
        <v>0</v>
      </c>
      <c r="T184" s="20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03" t="s">
        <v>155</v>
      </c>
      <c r="AT184" s="203" t="s">
        <v>151</v>
      </c>
      <c r="AU184" s="203" t="s">
        <v>81</v>
      </c>
      <c r="AY184" s="16" t="s">
        <v>149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6" t="s">
        <v>79</v>
      </c>
      <c r="BK184" s="204">
        <f>ROUND(I184*H184,2)</f>
        <v>0</v>
      </c>
      <c r="BL184" s="16" t="s">
        <v>155</v>
      </c>
      <c r="BM184" s="203" t="s">
        <v>243</v>
      </c>
    </row>
    <row r="185" spans="2:51" s="13" customFormat="1" ht="11.25">
      <c r="B185" s="205"/>
      <c r="C185" s="206"/>
      <c r="D185" s="207" t="s">
        <v>157</v>
      </c>
      <c r="E185" s="208" t="s">
        <v>1</v>
      </c>
      <c r="F185" s="209" t="s">
        <v>677</v>
      </c>
      <c r="G185" s="206"/>
      <c r="H185" s="210">
        <v>520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157</v>
      </c>
      <c r="AU185" s="216" t="s">
        <v>81</v>
      </c>
      <c r="AV185" s="13" t="s">
        <v>81</v>
      </c>
      <c r="AW185" s="13" t="s">
        <v>29</v>
      </c>
      <c r="AX185" s="13" t="s">
        <v>79</v>
      </c>
      <c r="AY185" s="216" t="s">
        <v>149</v>
      </c>
    </row>
    <row r="186" spans="2:63" s="12" customFormat="1" ht="22.9" customHeight="1">
      <c r="B186" s="175"/>
      <c r="C186" s="176"/>
      <c r="D186" s="177" t="s">
        <v>71</v>
      </c>
      <c r="E186" s="189" t="s">
        <v>186</v>
      </c>
      <c r="F186" s="189" t="s">
        <v>678</v>
      </c>
      <c r="G186" s="176"/>
      <c r="H186" s="176"/>
      <c r="I186" s="179"/>
      <c r="J186" s="190">
        <f>BK186</f>
        <v>0</v>
      </c>
      <c r="K186" s="176"/>
      <c r="L186" s="181"/>
      <c r="M186" s="182"/>
      <c r="N186" s="183"/>
      <c r="O186" s="183"/>
      <c r="P186" s="184">
        <f>SUM(P187:P188)</f>
        <v>0</v>
      </c>
      <c r="Q186" s="183"/>
      <c r="R186" s="184">
        <f>SUM(R187:R188)</f>
        <v>32.230320000000006</v>
      </c>
      <c r="S186" s="183"/>
      <c r="T186" s="185">
        <f>SUM(T187:T188)</f>
        <v>0</v>
      </c>
      <c r="AR186" s="186" t="s">
        <v>79</v>
      </c>
      <c r="AT186" s="187" t="s">
        <v>71</v>
      </c>
      <c r="AU186" s="187" t="s">
        <v>79</v>
      </c>
      <c r="AY186" s="186" t="s">
        <v>149</v>
      </c>
      <c r="BK186" s="188">
        <f>SUM(BK187:BK188)</f>
        <v>0</v>
      </c>
    </row>
    <row r="187" spans="1:65" s="2" customFormat="1" ht="24.2" customHeight="1">
      <c r="A187" s="33"/>
      <c r="B187" s="34"/>
      <c r="C187" s="191" t="s">
        <v>279</v>
      </c>
      <c r="D187" s="191" t="s">
        <v>151</v>
      </c>
      <c r="E187" s="192" t="s">
        <v>679</v>
      </c>
      <c r="F187" s="193" t="s">
        <v>680</v>
      </c>
      <c r="G187" s="194" t="s">
        <v>253</v>
      </c>
      <c r="H187" s="195">
        <v>6</v>
      </c>
      <c r="I187" s="196"/>
      <c r="J187" s="197">
        <f>ROUND(I187*H187,2)</f>
        <v>0</v>
      </c>
      <c r="K187" s="198"/>
      <c r="L187" s="38"/>
      <c r="M187" s="199" t="s">
        <v>1</v>
      </c>
      <c r="N187" s="200" t="s">
        <v>37</v>
      </c>
      <c r="O187" s="70"/>
      <c r="P187" s="201">
        <f>O187*H187</f>
        <v>0</v>
      </c>
      <c r="Q187" s="201">
        <v>0.02639</v>
      </c>
      <c r="R187" s="201">
        <f>Q187*H187</f>
        <v>0.15834</v>
      </c>
      <c r="S187" s="201">
        <v>0</v>
      </c>
      <c r="T187" s="20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03" t="s">
        <v>155</v>
      </c>
      <c r="AT187" s="203" t="s">
        <v>151</v>
      </c>
      <c r="AU187" s="203" t="s">
        <v>81</v>
      </c>
      <c r="AY187" s="16" t="s">
        <v>149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6" t="s">
        <v>79</v>
      </c>
      <c r="BK187" s="204">
        <f>ROUND(I187*H187,2)</f>
        <v>0</v>
      </c>
      <c r="BL187" s="16" t="s">
        <v>155</v>
      </c>
      <c r="BM187" s="203" t="s">
        <v>681</v>
      </c>
    </row>
    <row r="188" spans="1:65" s="2" customFormat="1" ht="24.2" customHeight="1">
      <c r="A188" s="33"/>
      <c r="B188" s="34"/>
      <c r="C188" s="191" t="s">
        <v>283</v>
      </c>
      <c r="D188" s="191" t="s">
        <v>151</v>
      </c>
      <c r="E188" s="192" t="s">
        <v>682</v>
      </c>
      <c r="F188" s="193" t="s">
        <v>683</v>
      </c>
      <c r="G188" s="194" t="s">
        <v>253</v>
      </c>
      <c r="H188" s="195">
        <v>2</v>
      </c>
      <c r="I188" s="196"/>
      <c r="J188" s="197">
        <f>ROUND(I188*H188,2)</f>
        <v>0</v>
      </c>
      <c r="K188" s="198"/>
      <c r="L188" s="38"/>
      <c r="M188" s="199" t="s">
        <v>1</v>
      </c>
      <c r="N188" s="200" t="s">
        <v>37</v>
      </c>
      <c r="O188" s="70"/>
      <c r="P188" s="201">
        <f>O188*H188</f>
        <v>0</v>
      </c>
      <c r="Q188" s="201">
        <v>16.03599</v>
      </c>
      <c r="R188" s="201">
        <f>Q188*H188</f>
        <v>32.07198</v>
      </c>
      <c r="S188" s="201">
        <v>0</v>
      </c>
      <c r="T188" s="20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03" t="s">
        <v>155</v>
      </c>
      <c r="AT188" s="203" t="s">
        <v>151</v>
      </c>
      <c r="AU188" s="203" t="s">
        <v>81</v>
      </c>
      <c r="AY188" s="16" t="s">
        <v>149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6" t="s">
        <v>79</v>
      </c>
      <c r="BK188" s="204">
        <f>ROUND(I188*H188,2)</f>
        <v>0</v>
      </c>
      <c r="BL188" s="16" t="s">
        <v>155</v>
      </c>
      <c r="BM188" s="203" t="s">
        <v>684</v>
      </c>
    </row>
    <row r="189" spans="2:63" s="12" customFormat="1" ht="22.9" customHeight="1">
      <c r="B189" s="175"/>
      <c r="C189" s="176"/>
      <c r="D189" s="177" t="s">
        <v>71</v>
      </c>
      <c r="E189" s="189" t="s">
        <v>192</v>
      </c>
      <c r="F189" s="189" t="s">
        <v>245</v>
      </c>
      <c r="G189" s="176"/>
      <c r="H189" s="176"/>
      <c r="I189" s="179"/>
      <c r="J189" s="190">
        <f>BK189</f>
        <v>0</v>
      </c>
      <c r="K189" s="176"/>
      <c r="L189" s="181"/>
      <c r="M189" s="182"/>
      <c r="N189" s="183"/>
      <c r="O189" s="183"/>
      <c r="P189" s="184">
        <f>SUM(P190:P205)</f>
        <v>0</v>
      </c>
      <c r="Q189" s="183"/>
      <c r="R189" s="184">
        <f>SUM(R190:R205)</f>
        <v>1.2243879999999998</v>
      </c>
      <c r="S189" s="183"/>
      <c r="T189" s="185">
        <f>SUM(T190:T205)</f>
        <v>0</v>
      </c>
      <c r="AR189" s="186" t="s">
        <v>79</v>
      </c>
      <c r="AT189" s="187" t="s">
        <v>71</v>
      </c>
      <c r="AU189" s="187" t="s">
        <v>79</v>
      </c>
      <c r="AY189" s="186" t="s">
        <v>149</v>
      </c>
      <c r="BK189" s="188">
        <f>SUM(BK190:BK205)</f>
        <v>0</v>
      </c>
    </row>
    <row r="190" spans="1:65" s="2" customFormat="1" ht="24.2" customHeight="1">
      <c r="A190" s="33"/>
      <c r="B190" s="34"/>
      <c r="C190" s="191" t="s">
        <v>287</v>
      </c>
      <c r="D190" s="191" t="s">
        <v>151</v>
      </c>
      <c r="E190" s="192" t="s">
        <v>256</v>
      </c>
      <c r="F190" s="193" t="s">
        <v>257</v>
      </c>
      <c r="G190" s="194" t="s">
        <v>253</v>
      </c>
      <c r="H190" s="195">
        <v>10</v>
      </c>
      <c r="I190" s="196"/>
      <c r="J190" s="197">
        <f>ROUND(I190*H190,2)</f>
        <v>0</v>
      </c>
      <c r="K190" s="198"/>
      <c r="L190" s="38"/>
      <c r="M190" s="199" t="s">
        <v>1</v>
      </c>
      <c r="N190" s="200" t="s">
        <v>37</v>
      </c>
      <c r="O190" s="70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03" t="s">
        <v>155</v>
      </c>
      <c r="AT190" s="203" t="s">
        <v>151</v>
      </c>
      <c r="AU190" s="203" t="s">
        <v>81</v>
      </c>
      <c r="AY190" s="16" t="s">
        <v>149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6" t="s">
        <v>79</v>
      </c>
      <c r="BK190" s="204">
        <f>ROUND(I190*H190,2)</f>
        <v>0</v>
      </c>
      <c r="BL190" s="16" t="s">
        <v>155</v>
      </c>
      <c r="BM190" s="203" t="s">
        <v>685</v>
      </c>
    </row>
    <row r="191" spans="1:65" s="2" customFormat="1" ht="21.75" customHeight="1">
      <c r="A191" s="33"/>
      <c r="B191" s="34"/>
      <c r="C191" s="217" t="s">
        <v>291</v>
      </c>
      <c r="D191" s="217" t="s">
        <v>187</v>
      </c>
      <c r="E191" s="218" t="s">
        <v>260</v>
      </c>
      <c r="F191" s="219" t="s">
        <v>261</v>
      </c>
      <c r="G191" s="220" t="s">
        <v>253</v>
      </c>
      <c r="H191" s="221">
        <v>10</v>
      </c>
      <c r="I191" s="222"/>
      <c r="J191" s="223">
        <f>ROUND(I191*H191,2)</f>
        <v>0</v>
      </c>
      <c r="K191" s="224"/>
      <c r="L191" s="225"/>
      <c r="M191" s="226" t="s">
        <v>1</v>
      </c>
      <c r="N191" s="227" t="s">
        <v>37</v>
      </c>
      <c r="O191" s="70"/>
      <c r="P191" s="201">
        <f>O191*H191</f>
        <v>0</v>
      </c>
      <c r="Q191" s="201">
        <v>0.0006</v>
      </c>
      <c r="R191" s="201">
        <f>Q191*H191</f>
        <v>0.005999999999999999</v>
      </c>
      <c r="S191" s="201">
        <v>0</v>
      </c>
      <c r="T191" s="20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03" t="s">
        <v>186</v>
      </c>
      <c r="AT191" s="203" t="s">
        <v>187</v>
      </c>
      <c r="AU191" s="203" t="s">
        <v>81</v>
      </c>
      <c r="AY191" s="16" t="s">
        <v>149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6" t="s">
        <v>79</v>
      </c>
      <c r="BK191" s="204">
        <f>ROUND(I191*H191,2)</f>
        <v>0</v>
      </c>
      <c r="BL191" s="16" t="s">
        <v>155</v>
      </c>
      <c r="BM191" s="203" t="s">
        <v>686</v>
      </c>
    </row>
    <row r="192" spans="1:65" s="2" customFormat="1" ht="24.2" customHeight="1">
      <c r="A192" s="33"/>
      <c r="B192" s="34"/>
      <c r="C192" s="191" t="s">
        <v>296</v>
      </c>
      <c r="D192" s="191" t="s">
        <v>151</v>
      </c>
      <c r="E192" s="192" t="s">
        <v>264</v>
      </c>
      <c r="F192" s="193" t="s">
        <v>265</v>
      </c>
      <c r="G192" s="194" t="s">
        <v>253</v>
      </c>
      <c r="H192" s="195">
        <v>17</v>
      </c>
      <c r="I192" s="196"/>
      <c r="J192" s="197">
        <f>ROUND(I192*H192,2)</f>
        <v>0</v>
      </c>
      <c r="K192" s="198"/>
      <c r="L192" s="38"/>
      <c r="M192" s="199" t="s">
        <v>1</v>
      </c>
      <c r="N192" s="200" t="s">
        <v>37</v>
      </c>
      <c r="O192" s="70"/>
      <c r="P192" s="201">
        <f>O192*H192</f>
        <v>0</v>
      </c>
      <c r="Q192" s="201">
        <v>0.0007</v>
      </c>
      <c r="R192" s="201">
        <f>Q192*H192</f>
        <v>0.011899999999999999</v>
      </c>
      <c r="S192" s="201">
        <v>0</v>
      </c>
      <c r="T192" s="20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03" t="s">
        <v>155</v>
      </c>
      <c r="AT192" s="203" t="s">
        <v>151</v>
      </c>
      <c r="AU192" s="203" t="s">
        <v>81</v>
      </c>
      <c r="AY192" s="16" t="s">
        <v>149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6" t="s">
        <v>79</v>
      </c>
      <c r="BK192" s="204">
        <f>ROUND(I192*H192,2)</f>
        <v>0</v>
      </c>
      <c r="BL192" s="16" t="s">
        <v>155</v>
      </c>
      <c r="BM192" s="203" t="s">
        <v>266</v>
      </c>
    </row>
    <row r="193" spans="2:51" s="13" customFormat="1" ht="11.25">
      <c r="B193" s="205"/>
      <c r="C193" s="206"/>
      <c r="D193" s="207" t="s">
        <v>157</v>
      </c>
      <c r="E193" s="208" t="s">
        <v>1</v>
      </c>
      <c r="F193" s="209" t="s">
        <v>687</v>
      </c>
      <c r="G193" s="206"/>
      <c r="H193" s="210">
        <v>17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157</v>
      </c>
      <c r="AU193" s="216" t="s">
        <v>81</v>
      </c>
      <c r="AV193" s="13" t="s">
        <v>81</v>
      </c>
      <c r="AW193" s="13" t="s">
        <v>29</v>
      </c>
      <c r="AX193" s="13" t="s">
        <v>79</v>
      </c>
      <c r="AY193" s="216" t="s">
        <v>149</v>
      </c>
    </row>
    <row r="194" spans="1:65" s="2" customFormat="1" ht="24.2" customHeight="1">
      <c r="A194" s="33"/>
      <c r="B194" s="34"/>
      <c r="C194" s="217" t="s">
        <v>301</v>
      </c>
      <c r="D194" s="217" t="s">
        <v>187</v>
      </c>
      <c r="E194" s="218" t="s">
        <v>688</v>
      </c>
      <c r="F194" s="219" t="s">
        <v>689</v>
      </c>
      <c r="G194" s="220" t="s">
        <v>253</v>
      </c>
      <c r="H194" s="221">
        <v>7</v>
      </c>
      <c r="I194" s="222"/>
      <c r="J194" s="223">
        <f aca="true" t="shared" si="0" ref="J194:J202">ROUND(I194*H194,2)</f>
        <v>0</v>
      </c>
      <c r="K194" s="224"/>
      <c r="L194" s="225"/>
      <c r="M194" s="226" t="s">
        <v>1</v>
      </c>
      <c r="N194" s="227" t="s">
        <v>37</v>
      </c>
      <c r="O194" s="70"/>
      <c r="P194" s="201">
        <f aca="true" t="shared" si="1" ref="P194:P202">O194*H194</f>
        <v>0</v>
      </c>
      <c r="Q194" s="201">
        <v>0.0025</v>
      </c>
      <c r="R194" s="201">
        <f aca="true" t="shared" si="2" ref="R194:R202">Q194*H194</f>
        <v>0.0175</v>
      </c>
      <c r="S194" s="201">
        <v>0</v>
      </c>
      <c r="T194" s="202">
        <f aca="true" t="shared" si="3" ref="T194:T202"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03" t="s">
        <v>186</v>
      </c>
      <c r="AT194" s="203" t="s">
        <v>187</v>
      </c>
      <c r="AU194" s="203" t="s">
        <v>81</v>
      </c>
      <c r="AY194" s="16" t="s">
        <v>149</v>
      </c>
      <c r="BE194" s="204">
        <f aca="true" t="shared" si="4" ref="BE194:BE202">IF(N194="základní",J194,0)</f>
        <v>0</v>
      </c>
      <c r="BF194" s="204">
        <f aca="true" t="shared" si="5" ref="BF194:BF202">IF(N194="snížená",J194,0)</f>
        <v>0</v>
      </c>
      <c r="BG194" s="204">
        <f aca="true" t="shared" si="6" ref="BG194:BG202">IF(N194="zákl. přenesená",J194,0)</f>
        <v>0</v>
      </c>
      <c r="BH194" s="204">
        <f aca="true" t="shared" si="7" ref="BH194:BH202">IF(N194="sníž. přenesená",J194,0)</f>
        <v>0</v>
      </c>
      <c r="BI194" s="204">
        <f aca="true" t="shared" si="8" ref="BI194:BI202">IF(N194="nulová",J194,0)</f>
        <v>0</v>
      </c>
      <c r="BJ194" s="16" t="s">
        <v>79</v>
      </c>
      <c r="BK194" s="204">
        <f aca="true" t="shared" si="9" ref="BK194:BK202">ROUND(I194*H194,2)</f>
        <v>0</v>
      </c>
      <c r="BL194" s="16" t="s">
        <v>155</v>
      </c>
      <c r="BM194" s="203" t="s">
        <v>690</v>
      </c>
    </row>
    <row r="195" spans="1:65" s="2" customFormat="1" ht="24.2" customHeight="1">
      <c r="A195" s="33"/>
      <c r="B195" s="34"/>
      <c r="C195" s="217" t="s">
        <v>305</v>
      </c>
      <c r="D195" s="217" t="s">
        <v>187</v>
      </c>
      <c r="E195" s="218" t="s">
        <v>691</v>
      </c>
      <c r="F195" s="219" t="s">
        <v>692</v>
      </c>
      <c r="G195" s="220" t="s">
        <v>253</v>
      </c>
      <c r="H195" s="221">
        <v>3</v>
      </c>
      <c r="I195" s="222"/>
      <c r="J195" s="223">
        <f t="shared" si="0"/>
        <v>0</v>
      </c>
      <c r="K195" s="224"/>
      <c r="L195" s="225"/>
      <c r="M195" s="226" t="s">
        <v>1</v>
      </c>
      <c r="N195" s="227" t="s">
        <v>37</v>
      </c>
      <c r="O195" s="70"/>
      <c r="P195" s="201">
        <f t="shared" si="1"/>
        <v>0</v>
      </c>
      <c r="Q195" s="201">
        <v>0.0015</v>
      </c>
      <c r="R195" s="201">
        <f t="shared" si="2"/>
        <v>0.0045000000000000005</v>
      </c>
      <c r="S195" s="201">
        <v>0</v>
      </c>
      <c r="T195" s="202">
        <f t="shared" si="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03" t="s">
        <v>186</v>
      </c>
      <c r="AT195" s="203" t="s">
        <v>187</v>
      </c>
      <c r="AU195" s="203" t="s">
        <v>81</v>
      </c>
      <c r="AY195" s="16" t="s">
        <v>149</v>
      </c>
      <c r="BE195" s="204">
        <f t="shared" si="4"/>
        <v>0</v>
      </c>
      <c r="BF195" s="204">
        <f t="shared" si="5"/>
        <v>0</v>
      </c>
      <c r="BG195" s="204">
        <f t="shared" si="6"/>
        <v>0</v>
      </c>
      <c r="BH195" s="204">
        <f t="shared" si="7"/>
        <v>0</v>
      </c>
      <c r="BI195" s="204">
        <f t="shared" si="8"/>
        <v>0</v>
      </c>
      <c r="BJ195" s="16" t="s">
        <v>79</v>
      </c>
      <c r="BK195" s="204">
        <f t="shared" si="9"/>
        <v>0</v>
      </c>
      <c r="BL195" s="16" t="s">
        <v>155</v>
      </c>
      <c r="BM195" s="203" t="s">
        <v>693</v>
      </c>
    </row>
    <row r="196" spans="1:65" s="2" customFormat="1" ht="24.2" customHeight="1">
      <c r="A196" s="33"/>
      <c r="B196" s="34"/>
      <c r="C196" s="217" t="s">
        <v>312</v>
      </c>
      <c r="D196" s="217" t="s">
        <v>187</v>
      </c>
      <c r="E196" s="218" t="s">
        <v>268</v>
      </c>
      <c r="F196" s="219" t="s">
        <v>269</v>
      </c>
      <c r="G196" s="220" t="s">
        <v>253</v>
      </c>
      <c r="H196" s="221">
        <v>7</v>
      </c>
      <c r="I196" s="222"/>
      <c r="J196" s="223">
        <f t="shared" si="0"/>
        <v>0</v>
      </c>
      <c r="K196" s="224"/>
      <c r="L196" s="225"/>
      <c r="M196" s="226" t="s">
        <v>1</v>
      </c>
      <c r="N196" s="227" t="s">
        <v>37</v>
      </c>
      <c r="O196" s="70"/>
      <c r="P196" s="201">
        <f t="shared" si="1"/>
        <v>0</v>
      </c>
      <c r="Q196" s="201">
        <v>0.0005</v>
      </c>
      <c r="R196" s="201">
        <f t="shared" si="2"/>
        <v>0.0035</v>
      </c>
      <c r="S196" s="201">
        <v>0</v>
      </c>
      <c r="T196" s="202">
        <f t="shared" si="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03" t="s">
        <v>186</v>
      </c>
      <c r="AT196" s="203" t="s">
        <v>187</v>
      </c>
      <c r="AU196" s="203" t="s">
        <v>81</v>
      </c>
      <c r="AY196" s="16" t="s">
        <v>149</v>
      </c>
      <c r="BE196" s="204">
        <f t="shared" si="4"/>
        <v>0</v>
      </c>
      <c r="BF196" s="204">
        <f t="shared" si="5"/>
        <v>0</v>
      </c>
      <c r="BG196" s="204">
        <f t="shared" si="6"/>
        <v>0</v>
      </c>
      <c r="BH196" s="204">
        <f t="shared" si="7"/>
        <v>0</v>
      </c>
      <c r="BI196" s="204">
        <f t="shared" si="8"/>
        <v>0</v>
      </c>
      <c r="BJ196" s="16" t="s">
        <v>79</v>
      </c>
      <c r="BK196" s="204">
        <f t="shared" si="9"/>
        <v>0</v>
      </c>
      <c r="BL196" s="16" t="s">
        <v>155</v>
      </c>
      <c r="BM196" s="203" t="s">
        <v>270</v>
      </c>
    </row>
    <row r="197" spans="1:65" s="2" customFormat="1" ht="24.2" customHeight="1">
      <c r="A197" s="33"/>
      <c r="B197" s="34"/>
      <c r="C197" s="191" t="s">
        <v>316</v>
      </c>
      <c r="D197" s="191" t="s">
        <v>151</v>
      </c>
      <c r="E197" s="192" t="s">
        <v>272</v>
      </c>
      <c r="F197" s="193" t="s">
        <v>273</v>
      </c>
      <c r="G197" s="194" t="s">
        <v>253</v>
      </c>
      <c r="H197" s="195">
        <v>4</v>
      </c>
      <c r="I197" s="196"/>
      <c r="J197" s="197">
        <f t="shared" si="0"/>
        <v>0</v>
      </c>
      <c r="K197" s="198"/>
      <c r="L197" s="38"/>
      <c r="M197" s="199" t="s">
        <v>1</v>
      </c>
      <c r="N197" s="200" t="s">
        <v>37</v>
      </c>
      <c r="O197" s="70"/>
      <c r="P197" s="201">
        <f t="shared" si="1"/>
        <v>0</v>
      </c>
      <c r="Q197" s="201">
        <v>0.112405</v>
      </c>
      <c r="R197" s="201">
        <f t="shared" si="2"/>
        <v>0.44962</v>
      </c>
      <c r="S197" s="201">
        <v>0</v>
      </c>
      <c r="T197" s="202">
        <f t="shared" si="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03" t="s">
        <v>155</v>
      </c>
      <c r="AT197" s="203" t="s">
        <v>151</v>
      </c>
      <c r="AU197" s="203" t="s">
        <v>81</v>
      </c>
      <c r="AY197" s="16" t="s">
        <v>149</v>
      </c>
      <c r="BE197" s="204">
        <f t="shared" si="4"/>
        <v>0</v>
      </c>
      <c r="BF197" s="204">
        <f t="shared" si="5"/>
        <v>0</v>
      </c>
      <c r="BG197" s="204">
        <f t="shared" si="6"/>
        <v>0</v>
      </c>
      <c r="BH197" s="204">
        <f t="shared" si="7"/>
        <v>0</v>
      </c>
      <c r="BI197" s="204">
        <f t="shared" si="8"/>
        <v>0</v>
      </c>
      <c r="BJ197" s="16" t="s">
        <v>79</v>
      </c>
      <c r="BK197" s="204">
        <f t="shared" si="9"/>
        <v>0</v>
      </c>
      <c r="BL197" s="16" t="s">
        <v>155</v>
      </c>
      <c r="BM197" s="203" t="s">
        <v>274</v>
      </c>
    </row>
    <row r="198" spans="1:65" s="2" customFormat="1" ht="21.75" customHeight="1">
      <c r="A198" s="33"/>
      <c r="B198" s="34"/>
      <c r="C198" s="217" t="s">
        <v>694</v>
      </c>
      <c r="D198" s="217" t="s">
        <v>187</v>
      </c>
      <c r="E198" s="218" t="s">
        <v>276</v>
      </c>
      <c r="F198" s="219" t="s">
        <v>277</v>
      </c>
      <c r="G198" s="220" t="s">
        <v>253</v>
      </c>
      <c r="H198" s="221">
        <v>4</v>
      </c>
      <c r="I198" s="222"/>
      <c r="J198" s="223">
        <f t="shared" si="0"/>
        <v>0</v>
      </c>
      <c r="K198" s="224"/>
      <c r="L198" s="225"/>
      <c r="M198" s="226" t="s">
        <v>1</v>
      </c>
      <c r="N198" s="227" t="s">
        <v>37</v>
      </c>
      <c r="O198" s="70"/>
      <c r="P198" s="201">
        <f t="shared" si="1"/>
        <v>0</v>
      </c>
      <c r="Q198" s="201">
        <v>0.0061</v>
      </c>
      <c r="R198" s="201">
        <f t="shared" si="2"/>
        <v>0.0244</v>
      </c>
      <c r="S198" s="201">
        <v>0</v>
      </c>
      <c r="T198" s="202">
        <f t="shared" si="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03" t="s">
        <v>186</v>
      </c>
      <c r="AT198" s="203" t="s">
        <v>187</v>
      </c>
      <c r="AU198" s="203" t="s">
        <v>81</v>
      </c>
      <c r="AY198" s="16" t="s">
        <v>149</v>
      </c>
      <c r="BE198" s="204">
        <f t="shared" si="4"/>
        <v>0</v>
      </c>
      <c r="BF198" s="204">
        <f t="shared" si="5"/>
        <v>0</v>
      </c>
      <c r="BG198" s="204">
        <f t="shared" si="6"/>
        <v>0</v>
      </c>
      <c r="BH198" s="204">
        <f t="shared" si="7"/>
        <v>0</v>
      </c>
      <c r="BI198" s="204">
        <f t="shared" si="8"/>
        <v>0</v>
      </c>
      <c r="BJ198" s="16" t="s">
        <v>79</v>
      </c>
      <c r="BK198" s="204">
        <f t="shared" si="9"/>
        <v>0</v>
      </c>
      <c r="BL198" s="16" t="s">
        <v>155</v>
      </c>
      <c r="BM198" s="203" t="s">
        <v>278</v>
      </c>
    </row>
    <row r="199" spans="1:65" s="2" customFormat="1" ht="16.5" customHeight="1">
      <c r="A199" s="33"/>
      <c r="B199" s="34"/>
      <c r="C199" s="217" t="s">
        <v>695</v>
      </c>
      <c r="D199" s="217" t="s">
        <v>187</v>
      </c>
      <c r="E199" s="218" t="s">
        <v>280</v>
      </c>
      <c r="F199" s="219" t="s">
        <v>281</v>
      </c>
      <c r="G199" s="220" t="s">
        <v>253</v>
      </c>
      <c r="H199" s="221">
        <v>4</v>
      </c>
      <c r="I199" s="222"/>
      <c r="J199" s="223">
        <f t="shared" si="0"/>
        <v>0</v>
      </c>
      <c r="K199" s="224"/>
      <c r="L199" s="225"/>
      <c r="M199" s="226" t="s">
        <v>1</v>
      </c>
      <c r="N199" s="227" t="s">
        <v>37</v>
      </c>
      <c r="O199" s="70"/>
      <c r="P199" s="201">
        <f t="shared" si="1"/>
        <v>0</v>
      </c>
      <c r="Q199" s="201">
        <v>0.003</v>
      </c>
      <c r="R199" s="201">
        <f t="shared" si="2"/>
        <v>0.012</v>
      </c>
      <c r="S199" s="201">
        <v>0</v>
      </c>
      <c r="T199" s="202">
        <f t="shared" si="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03" t="s">
        <v>186</v>
      </c>
      <c r="AT199" s="203" t="s">
        <v>187</v>
      </c>
      <c r="AU199" s="203" t="s">
        <v>81</v>
      </c>
      <c r="AY199" s="16" t="s">
        <v>149</v>
      </c>
      <c r="BE199" s="204">
        <f t="shared" si="4"/>
        <v>0</v>
      </c>
      <c r="BF199" s="204">
        <f t="shared" si="5"/>
        <v>0</v>
      </c>
      <c r="BG199" s="204">
        <f t="shared" si="6"/>
        <v>0</v>
      </c>
      <c r="BH199" s="204">
        <f t="shared" si="7"/>
        <v>0</v>
      </c>
      <c r="BI199" s="204">
        <f t="shared" si="8"/>
        <v>0</v>
      </c>
      <c r="BJ199" s="16" t="s">
        <v>79</v>
      </c>
      <c r="BK199" s="204">
        <f t="shared" si="9"/>
        <v>0</v>
      </c>
      <c r="BL199" s="16" t="s">
        <v>155</v>
      </c>
      <c r="BM199" s="203" t="s">
        <v>282</v>
      </c>
    </row>
    <row r="200" spans="1:65" s="2" customFormat="1" ht="21.75" customHeight="1">
      <c r="A200" s="33"/>
      <c r="B200" s="34"/>
      <c r="C200" s="217" t="s">
        <v>696</v>
      </c>
      <c r="D200" s="217" t="s">
        <v>187</v>
      </c>
      <c r="E200" s="218" t="s">
        <v>284</v>
      </c>
      <c r="F200" s="219" t="s">
        <v>285</v>
      </c>
      <c r="G200" s="220" t="s">
        <v>253</v>
      </c>
      <c r="H200" s="221">
        <v>34</v>
      </c>
      <c r="I200" s="222"/>
      <c r="J200" s="223">
        <f t="shared" si="0"/>
        <v>0</v>
      </c>
      <c r="K200" s="224"/>
      <c r="L200" s="225"/>
      <c r="M200" s="226" t="s">
        <v>1</v>
      </c>
      <c r="N200" s="227" t="s">
        <v>37</v>
      </c>
      <c r="O200" s="70"/>
      <c r="P200" s="201">
        <f t="shared" si="1"/>
        <v>0</v>
      </c>
      <c r="Q200" s="201">
        <v>0.00035</v>
      </c>
      <c r="R200" s="201">
        <f t="shared" si="2"/>
        <v>0.011899999999999999</v>
      </c>
      <c r="S200" s="201">
        <v>0</v>
      </c>
      <c r="T200" s="202">
        <f t="shared" si="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03" t="s">
        <v>186</v>
      </c>
      <c r="AT200" s="203" t="s">
        <v>187</v>
      </c>
      <c r="AU200" s="203" t="s">
        <v>81</v>
      </c>
      <c r="AY200" s="16" t="s">
        <v>149</v>
      </c>
      <c r="BE200" s="204">
        <f t="shared" si="4"/>
        <v>0</v>
      </c>
      <c r="BF200" s="204">
        <f t="shared" si="5"/>
        <v>0</v>
      </c>
      <c r="BG200" s="204">
        <f t="shared" si="6"/>
        <v>0</v>
      </c>
      <c r="BH200" s="204">
        <f t="shared" si="7"/>
        <v>0</v>
      </c>
      <c r="BI200" s="204">
        <f t="shared" si="8"/>
        <v>0</v>
      </c>
      <c r="BJ200" s="16" t="s">
        <v>79</v>
      </c>
      <c r="BK200" s="204">
        <f t="shared" si="9"/>
        <v>0</v>
      </c>
      <c r="BL200" s="16" t="s">
        <v>155</v>
      </c>
      <c r="BM200" s="203" t="s">
        <v>286</v>
      </c>
    </row>
    <row r="201" spans="1:65" s="2" customFormat="1" ht="16.5" customHeight="1">
      <c r="A201" s="33"/>
      <c r="B201" s="34"/>
      <c r="C201" s="217" t="s">
        <v>697</v>
      </c>
      <c r="D201" s="217" t="s">
        <v>187</v>
      </c>
      <c r="E201" s="218" t="s">
        <v>288</v>
      </c>
      <c r="F201" s="219" t="s">
        <v>289</v>
      </c>
      <c r="G201" s="220" t="s">
        <v>253</v>
      </c>
      <c r="H201" s="221">
        <v>4</v>
      </c>
      <c r="I201" s="222"/>
      <c r="J201" s="223">
        <f t="shared" si="0"/>
        <v>0</v>
      </c>
      <c r="K201" s="224"/>
      <c r="L201" s="225"/>
      <c r="M201" s="226" t="s">
        <v>1</v>
      </c>
      <c r="N201" s="227" t="s">
        <v>37</v>
      </c>
      <c r="O201" s="70"/>
      <c r="P201" s="201">
        <f t="shared" si="1"/>
        <v>0</v>
      </c>
      <c r="Q201" s="201">
        <v>0.0001</v>
      </c>
      <c r="R201" s="201">
        <f t="shared" si="2"/>
        <v>0.0004</v>
      </c>
      <c r="S201" s="201">
        <v>0</v>
      </c>
      <c r="T201" s="202">
        <f t="shared" si="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03" t="s">
        <v>186</v>
      </c>
      <c r="AT201" s="203" t="s">
        <v>187</v>
      </c>
      <c r="AU201" s="203" t="s">
        <v>81</v>
      </c>
      <c r="AY201" s="16" t="s">
        <v>149</v>
      </c>
      <c r="BE201" s="204">
        <f t="shared" si="4"/>
        <v>0</v>
      </c>
      <c r="BF201" s="204">
        <f t="shared" si="5"/>
        <v>0</v>
      </c>
      <c r="BG201" s="204">
        <f t="shared" si="6"/>
        <v>0</v>
      </c>
      <c r="BH201" s="204">
        <f t="shared" si="7"/>
        <v>0</v>
      </c>
      <c r="BI201" s="204">
        <f t="shared" si="8"/>
        <v>0</v>
      </c>
      <c r="BJ201" s="16" t="s">
        <v>79</v>
      </c>
      <c r="BK201" s="204">
        <f t="shared" si="9"/>
        <v>0</v>
      </c>
      <c r="BL201" s="16" t="s">
        <v>155</v>
      </c>
      <c r="BM201" s="203" t="s">
        <v>290</v>
      </c>
    </row>
    <row r="202" spans="1:65" s="2" customFormat="1" ht="24.2" customHeight="1">
      <c r="A202" s="33"/>
      <c r="B202" s="34"/>
      <c r="C202" s="191" t="s">
        <v>698</v>
      </c>
      <c r="D202" s="191" t="s">
        <v>151</v>
      </c>
      <c r="E202" s="192" t="s">
        <v>292</v>
      </c>
      <c r="F202" s="193" t="s">
        <v>293</v>
      </c>
      <c r="G202" s="194" t="s">
        <v>249</v>
      </c>
      <c r="H202" s="195">
        <v>2100</v>
      </c>
      <c r="I202" s="196"/>
      <c r="J202" s="197">
        <f t="shared" si="0"/>
        <v>0</v>
      </c>
      <c r="K202" s="198"/>
      <c r="L202" s="38"/>
      <c r="M202" s="199" t="s">
        <v>1</v>
      </c>
      <c r="N202" s="200" t="s">
        <v>37</v>
      </c>
      <c r="O202" s="70"/>
      <c r="P202" s="201">
        <f t="shared" si="1"/>
        <v>0</v>
      </c>
      <c r="Q202" s="201">
        <v>0.000325</v>
      </c>
      <c r="R202" s="201">
        <f t="shared" si="2"/>
        <v>0.6825</v>
      </c>
      <c r="S202" s="201">
        <v>0</v>
      </c>
      <c r="T202" s="202">
        <f t="shared" si="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03" t="s">
        <v>155</v>
      </c>
      <c r="AT202" s="203" t="s">
        <v>151</v>
      </c>
      <c r="AU202" s="203" t="s">
        <v>81</v>
      </c>
      <c r="AY202" s="16" t="s">
        <v>149</v>
      </c>
      <c r="BE202" s="204">
        <f t="shared" si="4"/>
        <v>0</v>
      </c>
      <c r="BF202" s="204">
        <f t="shared" si="5"/>
        <v>0</v>
      </c>
      <c r="BG202" s="204">
        <f t="shared" si="6"/>
        <v>0</v>
      </c>
      <c r="BH202" s="204">
        <f t="shared" si="7"/>
        <v>0</v>
      </c>
      <c r="BI202" s="204">
        <f t="shared" si="8"/>
        <v>0</v>
      </c>
      <c r="BJ202" s="16" t="s">
        <v>79</v>
      </c>
      <c r="BK202" s="204">
        <f t="shared" si="9"/>
        <v>0</v>
      </c>
      <c r="BL202" s="16" t="s">
        <v>155</v>
      </c>
      <c r="BM202" s="203" t="s">
        <v>294</v>
      </c>
    </row>
    <row r="203" spans="2:51" s="13" customFormat="1" ht="11.25">
      <c r="B203" s="205"/>
      <c r="C203" s="206"/>
      <c r="D203" s="207" t="s">
        <v>157</v>
      </c>
      <c r="E203" s="208" t="s">
        <v>1</v>
      </c>
      <c r="F203" s="209" t="s">
        <v>699</v>
      </c>
      <c r="G203" s="206"/>
      <c r="H203" s="210">
        <v>2100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157</v>
      </c>
      <c r="AU203" s="216" t="s">
        <v>81</v>
      </c>
      <c r="AV203" s="13" t="s">
        <v>81</v>
      </c>
      <c r="AW203" s="13" t="s">
        <v>29</v>
      </c>
      <c r="AX203" s="13" t="s">
        <v>79</v>
      </c>
      <c r="AY203" s="216" t="s">
        <v>149</v>
      </c>
    </row>
    <row r="204" spans="1:65" s="2" customFormat="1" ht="49.15" customHeight="1">
      <c r="A204" s="33"/>
      <c r="B204" s="34"/>
      <c r="C204" s="191" t="s">
        <v>700</v>
      </c>
      <c r="D204" s="191" t="s">
        <v>151</v>
      </c>
      <c r="E204" s="192" t="s">
        <v>523</v>
      </c>
      <c r="F204" s="193" t="s">
        <v>524</v>
      </c>
      <c r="G204" s="194" t="s">
        <v>195</v>
      </c>
      <c r="H204" s="195">
        <v>2.4</v>
      </c>
      <c r="I204" s="196"/>
      <c r="J204" s="197">
        <f>ROUND(I204*H204,2)</f>
        <v>0</v>
      </c>
      <c r="K204" s="198"/>
      <c r="L204" s="38"/>
      <c r="M204" s="199" t="s">
        <v>1</v>
      </c>
      <c r="N204" s="200" t="s">
        <v>37</v>
      </c>
      <c r="O204" s="70"/>
      <c r="P204" s="201">
        <f>O204*H204</f>
        <v>0</v>
      </c>
      <c r="Q204" s="201">
        <v>7E-05</v>
      </c>
      <c r="R204" s="201">
        <f>Q204*H204</f>
        <v>0.000168</v>
      </c>
      <c r="S204" s="201">
        <v>0</v>
      </c>
      <c r="T204" s="20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03" t="s">
        <v>155</v>
      </c>
      <c r="AT204" s="203" t="s">
        <v>151</v>
      </c>
      <c r="AU204" s="203" t="s">
        <v>81</v>
      </c>
      <c r="AY204" s="16" t="s">
        <v>149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6" t="s">
        <v>79</v>
      </c>
      <c r="BK204" s="204">
        <f>ROUND(I204*H204,2)</f>
        <v>0</v>
      </c>
      <c r="BL204" s="16" t="s">
        <v>155</v>
      </c>
      <c r="BM204" s="203" t="s">
        <v>525</v>
      </c>
    </row>
    <row r="205" spans="2:51" s="13" customFormat="1" ht="11.25">
      <c r="B205" s="205"/>
      <c r="C205" s="206"/>
      <c r="D205" s="207" t="s">
        <v>157</v>
      </c>
      <c r="E205" s="208" t="s">
        <v>1</v>
      </c>
      <c r="F205" s="209" t="s">
        <v>701</v>
      </c>
      <c r="G205" s="206"/>
      <c r="H205" s="210">
        <v>2.4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157</v>
      </c>
      <c r="AU205" s="216" t="s">
        <v>81</v>
      </c>
      <c r="AV205" s="13" t="s">
        <v>81</v>
      </c>
      <c r="AW205" s="13" t="s">
        <v>29</v>
      </c>
      <c r="AX205" s="13" t="s">
        <v>79</v>
      </c>
      <c r="AY205" s="216" t="s">
        <v>149</v>
      </c>
    </row>
    <row r="206" spans="2:63" s="12" customFormat="1" ht="22.9" customHeight="1">
      <c r="B206" s="175"/>
      <c r="C206" s="176"/>
      <c r="D206" s="177" t="s">
        <v>71</v>
      </c>
      <c r="E206" s="189" t="s">
        <v>310</v>
      </c>
      <c r="F206" s="189" t="s">
        <v>311</v>
      </c>
      <c r="G206" s="176"/>
      <c r="H206" s="176"/>
      <c r="I206" s="179"/>
      <c r="J206" s="190">
        <f>BK206</f>
        <v>0</v>
      </c>
      <c r="K206" s="176"/>
      <c r="L206" s="181"/>
      <c r="M206" s="182"/>
      <c r="N206" s="183"/>
      <c r="O206" s="183"/>
      <c r="P206" s="184">
        <f>SUM(P207:P208)</f>
        <v>0</v>
      </c>
      <c r="Q206" s="183"/>
      <c r="R206" s="184">
        <f>SUM(R207:R208)</f>
        <v>0</v>
      </c>
      <c r="S206" s="183"/>
      <c r="T206" s="185">
        <f>SUM(T207:T208)</f>
        <v>0</v>
      </c>
      <c r="AR206" s="186" t="s">
        <v>79</v>
      </c>
      <c r="AT206" s="187" t="s">
        <v>71</v>
      </c>
      <c r="AU206" s="187" t="s">
        <v>79</v>
      </c>
      <c r="AY206" s="186" t="s">
        <v>149</v>
      </c>
      <c r="BK206" s="188">
        <f>SUM(BK207:BK208)</f>
        <v>0</v>
      </c>
    </row>
    <row r="207" spans="1:65" s="2" customFormat="1" ht="33" customHeight="1">
      <c r="A207" s="33"/>
      <c r="B207" s="34"/>
      <c r="C207" s="191" t="s">
        <v>702</v>
      </c>
      <c r="D207" s="191" t="s">
        <v>151</v>
      </c>
      <c r="E207" s="192" t="s">
        <v>313</v>
      </c>
      <c r="F207" s="193" t="s">
        <v>314</v>
      </c>
      <c r="G207" s="194" t="s">
        <v>178</v>
      </c>
      <c r="H207" s="195">
        <v>2233.62</v>
      </c>
      <c r="I207" s="196"/>
      <c r="J207" s="197">
        <f>ROUND(I207*H207,2)</f>
        <v>0</v>
      </c>
      <c r="K207" s="198"/>
      <c r="L207" s="38"/>
      <c r="M207" s="199" t="s">
        <v>1</v>
      </c>
      <c r="N207" s="200" t="s">
        <v>37</v>
      </c>
      <c r="O207" s="70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03" t="s">
        <v>155</v>
      </c>
      <c r="AT207" s="203" t="s">
        <v>151</v>
      </c>
      <c r="AU207" s="203" t="s">
        <v>81</v>
      </c>
      <c r="AY207" s="16" t="s">
        <v>149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6" t="s">
        <v>79</v>
      </c>
      <c r="BK207" s="204">
        <f>ROUND(I207*H207,2)</f>
        <v>0</v>
      </c>
      <c r="BL207" s="16" t="s">
        <v>155</v>
      </c>
      <c r="BM207" s="203" t="s">
        <v>315</v>
      </c>
    </row>
    <row r="208" spans="1:65" s="2" customFormat="1" ht="33" customHeight="1">
      <c r="A208" s="33"/>
      <c r="B208" s="34"/>
      <c r="C208" s="191" t="s">
        <v>703</v>
      </c>
      <c r="D208" s="191" t="s">
        <v>151</v>
      </c>
      <c r="E208" s="192" t="s">
        <v>317</v>
      </c>
      <c r="F208" s="193" t="s">
        <v>318</v>
      </c>
      <c r="G208" s="194" t="s">
        <v>178</v>
      </c>
      <c r="H208" s="195">
        <v>2233.62</v>
      </c>
      <c r="I208" s="196"/>
      <c r="J208" s="197">
        <f>ROUND(I208*H208,2)</f>
        <v>0</v>
      </c>
      <c r="K208" s="198"/>
      <c r="L208" s="38"/>
      <c r="M208" s="228" t="s">
        <v>1</v>
      </c>
      <c r="N208" s="229" t="s">
        <v>37</v>
      </c>
      <c r="O208" s="230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03" t="s">
        <v>155</v>
      </c>
      <c r="AT208" s="203" t="s">
        <v>151</v>
      </c>
      <c r="AU208" s="203" t="s">
        <v>81</v>
      </c>
      <c r="AY208" s="16" t="s">
        <v>149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6" t="s">
        <v>79</v>
      </c>
      <c r="BK208" s="204">
        <f>ROUND(I208*H208,2)</f>
        <v>0</v>
      </c>
      <c r="BL208" s="16" t="s">
        <v>155</v>
      </c>
      <c r="BM208" s="203" t="s">
        <v>319</v>
      </c>
    </row>
    <row r="209" spans="1:31" s="2" customFormat="1" ht="6.95" customHeight="1">
      <c r="A209" s="33"/>
      <c r="B209" s="53"/>
      <c r="C209" s="54"/>
      <c r="D209" s="54"/>
      <c r="E209" s="54"/>
      <c r="F209" s="54"/>
      <c r="G209" s="54"/>
      <c r="H209" s="54"/>
      <c r="I209" s="54"/>
      <c r="J209" s="54"/>
      <c r="K209" s="54"/>
      <c r="L209" s="38"/>
      <c r="M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</row>
  </sheetData>
  <sheetProtection algorithmName="SHA-512" hashValue="+JFVAie+9ncUKC6IuGIOKu0xqCSP+oiIZUX1tlWmnaoBGdJN+LL61MQPW0sVDzNWG8vcZLLI2XvFIL3qDTkYzQ==" saltValue="l0K5peBJ7NUGAl1l2nxfQSGMWt1T4GMUuI7Gnd+VhxC6cqtLt4/8rKyqb8GoU06zpeCxkJRy1dytrLIRVd2MwQ==" spinCount="100000" sheet="1" objects="1" scenarios="1" formatColumns="0" formatRows="0" autoFilter="0"/>
  <autoFilter ref="C127:K20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PRACOVNA-2015\PRACOVNA</dc:creator>
  <cp:keywords/>
  <dc:description/>
  <cp:lastModifiedBy>Jirka</cp:lastModifiedBy>
  <dcterms:created xsi:type="dcterms:W3CDTF">2021-12-03T09:32:26Z</dcterms:created>
  <dcterms:modified xsi:type="dcterms:W3CDTF">2022-01-14T09:50:02Z</dcterms:modified>
  <cp:category/>
  <cp:version/>
  <cp:contentType/>
  <cp:contentStatus/>
</cp:coreProperties>
</file>