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11 - SO 101 Komunikace vo..." sheetId="2" r:id="rId2"/>
    <sheet name="21 - SO 102 Komunikace pr..." sheetId="3" r:id="rId3"/>
    <sheet name="31 - SO 401 Veřejné osvět..." sheetId="4" r:id="rId4"/>
    <sheet name="41 - SO 402 Metropolitní síť" sheetId="5" r:id="rId5"/>
    <sheet name="51 - Vedlejší náklady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'11 - SO 101 Komunikace vo...'!$C$125:$K$348</definedName>
    <definedName name="_xlnm.Print_Area" localSheetId="1">'11 - SO 101 Komunikace vo...'!$C$4:$J$76,'11 - SO 101 Komunikace vo...'!$C$82:$J$107,'11 - SO 101 Komunikace vo...'!$C$113:$K$348</definedName>
    <definedName name="_xlnm.Print_Titles" localSheetId="1">'11 - SO 101 Komunikace vo...'!$125:$125</definedName>
    <definedName name="_xlnm._FilterDatabase" localSheetId="2" hidden="1">'21 - SO 102 Komunikace pr...'!$C$124:$K$288</definedName>
    <definedName name="_xlnm.Print_Area" localSheetId="2">'21 - SO 102 Komunikace pr...'!$C$4:$J$76,'21 - SO 102 Komunikace pr...'!$C$82:$J$106,'21 - SO 102 Komunikace pr...'!$C$112:$K$288</definedName>
    <definedName name="_xlnm.Print_Titles" localSheetId="2">'21 - SO 102 Komunikace pr...'!$124:$124</definedName>
    <definedName name="_xlnm._FilterDatabase" localSheetId="3" hidden="1">'31 - SO 401 Veřejné osvět...'!$C$117:$K$121</definedName>
    <definedName name="_xlnm.Print_Area" localSheetId="3">'31 - SO 401 Veřejné osvět...'!$C$4:$J$76,'31 - SO 401 Veřejné osvět...'!$C$82:$J$99,'31 - SO 401 Veřejné osvět...'!$C$105:$K$121</definedName>
    <definedName name="_xlnm.Print_Titles" localSheetId="3">'31 - SO 401 Veřejné osvět...'!$117:$117</definedName>
    <definedName name="_xlnm._FilterDatabase" localSheetId="4" hidden="1">'41 - SO 402 Metropolitní síť'!$C$117:$K$121</definedName>
    <definedName name="_xlnm.Print_Area" localSheetId="4">'41 - SO 402 Metropolitní síť'!$C$4:$J$76,'41 - SO 402 Metropolitní síť'!$C$82:$J$99,'41 - SO 402 Metropolitní síť'!$C$105:$K$121</definedName>
    <definedName name="_xlnm.Print_Titles" localSheetId="4">'41 - SO 402 Metropolitní síť'!$117:$117</definedName>
    <definedName name="_xlnm._FilterDatabase" localSheetId="5" hidden="1">'51 - Vedlejší náklady'!$C$120:$K$132</definedName>
    <definedName name="_xlnm.Print_Area" localSheetId="5">'51 - Vedlejší náklady'!$C$4:$J$76,'51 - Vedlejší náklady'!$C$82:$J$102,'51 - Vedlejší náklady'!$C$108:$K$132</definedName>
    <definedName name="_xlnm.Print_Titles" localSheetId="5">'51 - Vedlejší náklady'!$120:$120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5" r="J37"/>
  <c r="J36"/>
  <c i="1" r="AY98"/>
  <c i="5" r="J35"/>
  <c i="1" r="AX98"/>
  <c i="5" r="BI121"/>
  <c r="BH121"/>
  <c r="BG121"/>
  <c r="BF121"/>
  <c r="T121"/>
  <c r="T120"/>
  <c r="T119"/>
  <c r="T118"/>
  <c r="R121"/>
  <c r="R120"/>
  <c r="R119"/>
  <c r="R118"/>
  <c r="P121"/>
  <c r="P120"/>
  <c r="P119"/>
  <c r="P118"/>
  <c i="1" r="AU98"/>
  <c i="5" r="J115"/>
  <c r="J114"/>
  <c r="F114"/>
  <c r="F112"/>
  <c r="E110"/>
  <c r="J92"/>
  <c r="J91"/>
  <c r="F91"/>
  <c r="F89"/>
  <c r="E87"/>
  <c r="J18"/>
  <c r="E18"/>
  <c r="F92"/>
  <c r="J17"/>
  <c r="J12"/>
  <c r="J89"/>
  <c r="E7"/>
  <c r="E85"/>
  <c i="4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3" r="J37"/>
  <c r="J36"/>
  <c i="1" r="AY96"/>
  <c i="3" r="J35"/>
  <c i="1" r="AX96"/>
  <c i="3"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2" r="J37"/>
  <c r="J36"/>
  <c i="1" r="AY95"/>
  <c i="2" r="J35"/>
  <c i="1" r="AX95"/>
  <c i="2" r="BI348"/>
  <c r="BH348"/>
  <c r="BG348"/>
  <c r="BF348"/>
  <c r="T348"/>
  <c r="T347"/>
  <c r="R348"/>
  <c r="R347"/>
  <c r="P348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BK337"/>
  <c r="BK322"/>
  <c r="J308"/>
  <c r="J294"/>
  <c r="BK282"/>
  <c r="J266"/>
  <c r="J259"/>
  <c r="BK224"/>
  <c r="J190"/>
  <c r="BK151"/>
  <c r="BK129"/>
  <c r="BK341"/>
  <c r="J312"/>
  <c r="J298"/>
  <c r="BK284"/>
  <c r="J276"/>
  <c r="J260"/>
  <c r="J226"/>
  <c r="J195"/>
  <c r="BK157"/>
  <c r="BK147"/>
  <c r="BK346"/>
  <c r="J338"/>
  <c r="J329"/>
  <c r="BK298"/>
  <c r="BK286"/>
  <c r="BK276"/>
  <c r="J267"/>
  <c r="BK259"/>
  <c r="BK236"/>
  <c r="BK222"/>
  <c r="J186"/>
  <c r="J149"/>
  <c r="J133"/>
  <c r="BK345"/>
  <c r="BK316"/>
  <c r="BK296"/>
  <c r="BK266"/>
  <c r="BK261"/>
  <c r="BK254"/>
  <c r="J222"/>
  <c r="BK190"/>
  <c r="BK184"/>
  <c r="BK145"/>
  <c i="3" r="BK266"/>
  <c r="J233"/>
  <c r="BK208"/>
  <c r="J172"/>
  <c r="BK140"/>
  <c r="BK280"/>
  <c r="BK274"/>
  <c r="BK262"/>
  <c r="J220"/>
  <c r="J208"/>
  <c r="BK190"/>
  <c r="J165"/>
  <c r="BK151"/>
  <c r="BK136"/>
  <c r="J128"/>
  <c r="J266"/>
  <c r="BK230"/>
  <c r="J202"/>
  <c r="BK176"/>
  <c r="BK152"/>
  <c r="BK128"/>
  <c r="J275"/>
  <c r="J241"/>
  <c r="J226"/>
  <c r="J216"/>
  <c r="BK204"/>
  <c r="J184"/>
  <c r="J150"/>
  <c i="4" r="J121"/>
  <c r="F35"/>
  <c i="1" r="BB97"/>
  <c i="5" r="J121"/>
  <c r="J34"/>
  <c i="1" r="AW98"/>
  <c i="6" r="BK126"/>
  <c r="BK130"/>
  <c i="2" r="BK338"/>
  <c r="BK320"/>
  <c r="J310"/>
  <c r="BK300"/>
  <c r="BK290"/>
  <c r="J280"/>
  <c r="BK267"/>
  <c r="J261"/>
  <c r="J216"/>
  <c r="J181"/>
  <c r="J145"/>
  <c r="J346"/>
  <c r="BK310"/>
  <c r="J292"/>
  <c r="J282"/>
  <c r="J265"/>
  <c r="BK252"/>
  <c r="J236"/>
  <c r="BK216"/>
  <c r="BK168"/>
  <c r="J151"/>
  <c r="J129"/>
  <c r="J345"/>
  <c r="J332"/>
  <c r="J300"/>
  <c r="J288"/>
  <c r="BK270"/>
  <c r="J262"/>
  <c r="J254"/>
  <c r="BK226"/>
  <c r="BK195"/>
  <c r="J162"/>
  <c r="BK135"/>
  <c i="1" r="AS94"/>
  <c i="2" r="BK272"/>
  <c r="J263"/>
  <c r="BK260"/>
  <c r="J250"/>
  <c r="BK234"/>
  <c r="J202"/>
  <c r="J168"/>
  <c r="J147"/>
  <c r="J131"/>
  <c i="3" r="J254"/>
  <c r="BK241"/>
  <c r="J218"/>
  <c r="J206"/>
  <c r="BK150"/>
  <c r="BK281"/>
  <c r="BK277"/>
  <c r="BK264"/>
  <c r="BK254"/>
  <c r="BK216"/>
  <c r="BK200"/>
  <c r="BK182"/>
  <c r="J142"/>
  <c r="BK130"/>
  <c r="J281"/>
  <c r="J257"/>
  <c r="BK206"/>
  <c r="J190"/>
  <c r="BK153"/>
  <c r="BK132"/>
  <c r="BK283"/>
  <c r="J264"/>
  <c r="BK233"/>
  <c r="BK222"/>
  <c r="BK214"/>
  <c r="BK202"/>
  <c r="J186"/>
  <c r="BK159"/>
  <c r="J146"/>
  <c i="4" r="F36"/>
  <c i="1" r="BC97"/>
  <c i="5" r="BK121"/>
  <c r="F36"/>
  <c i="1" r="BC98"/>
  <c i="6" r="BK128"/>
  <c r="J128"/>
  <c r="BK132"/>
  <c i="2" r="J344"/>
  <c r="J334"/>
  <c r="J318"/>
  <c r="J306"/>
  <c r="J284"/>
  <c r="J268"/>
  <c r="J255"/>
  <c r="J192"/>
  <c r="BK173"/>
  <c r="J139"/>
  <c r="J343"/>
  <c r="J337"/>
  <c r="BK306"/>
  <c r="J286"/>
  <c r="BK274"/>
  <c r="BK263"/>
  <c r="J247"/>
  <c r="J218"/>
  <c r="BK192"/>
  <c r="J155"/>
  <c r="J141"/>
  <c r="BK348"/>
  <c r="BK343"/>
  <c r="BK334"/>
  <c r="J314"/>
  <c r="BK292"/>
  <c r="J278"/>
  <c r="J264"/>
  <c r="J245"/>
  <c r="J234"/>
  <c r="BK218"/>
  <c r="J184"/>
  <c r="BK141"/>
  <c r="BK131"/>
  <c r="J322"/>
  <c r="BK318"/>
  <c r="J302"/>
  <c r="J270"/>
  <c r="BK262"/>
  <c r="BK255"/>
  <c r="J230"/>
  <c r="BK209"/>
  <c r="BK186"/>
  <c r="J157"/>
  <c r="BK139"/>
  <c i="3" r="J286"/>
  <c r="J230"/>
  <c r="BK212"/>
  <c r="J176"/>
  <c r="J155"/>
  <c r="BK134"/>
  <c r="J278"/>
  <c r="J271"/>
  <c r="BK257"/>
  <c r="BK224"/>
  <c r="J204"/>
  <c r="BK188"/>
  <c r="J159"/>
  <c r="BK146"/>
  <c r="J132"/>
  <c r="J283"/>
  <c r="BK275"/>
  <c r="J262"/>
  <c r="BK228"/>
  <c r="BK184"/>
  <c r="J136"/>
  <c r="BK286"/>
  <c r="BK278"/>
  <c r="J243"/>
  <c r="J228"/>
  <c r="BK218"/>
  <c r="BK210"/>
  <c r="J188"/>
  <c r="BK165"/>
  <c r="J151"/>
  <c r="BK142"/>
  <c i="4" r="F34"/>
  <c i="1" r="BA97"/>
  <c i="5" r="F37"/>
  <c i="1" r="BD98"/>
  <c i="6" r="J132"/>
  <c r="BK125"/>
  <c r="J125"/>
  <c i="2" r="J341"/>
  <c r="BK332"/>
  <c r="BK312"/>
  <c r="BK302"/>
  <c r="BK288"/>
  <c r="J274"/>
  <c r="BK265"/>
  <c r="BK245"/>
  <c r="BK212"/>
  <c r="J189"/>
  <c r="J137"/>
  <c r="J348"/>
  <c r="J340"/>
  <c r="BK308"/>
  <c r="J290"/>
  <c r="BK278"/>
  <c r="J272"/>
  <c r="BK250"/>
  <c r="J224"/>
  <c r="J209"/>
  <c r="BK162"/>
  <c r="BK149"/>
  <c r="J135"/>
  <c r="BK344"/>
  <c r="BK340"/>
  <c r="J316"/>
  <c r="J296"/>
  <c r="BK280"/>
  <c r="BK268"/>
  <c r="BK247"/>
  <c r="BK243"/>
  <c r="BK230"/>
  <c r="BK202"/>
  <c r="J173"/>
  <c r="BK137"/>
  <c r="BK329"/>
  <c r="J320"/>
  <c r="BK314"/>
  <c r="BK294"/>
  <c r="BK264"/>
  <c r="J252"/>
  <c r="J243"/>
  <c r="J212"/>
  <c r="BK189"/>
  <c r="BK181"/>
  <c r="BK155"/>
  <c r="BK133"/>
  <c i="3" r="BK251"/>
  <c r="J224"/>
  <c r="J210"/>
  <c r="J182"/>
  <c r="J152"/>
  <c r="J130"/>
  <c r="BK269"/>
  <c r="BK226"/>
  <c r="J222"/>
  <c r="J214"/>
  <c r="J198"/>
  <c r="BK186"/>
  <c r="BK155"/>
  <c r="J134"/>
  <c r="BK288"/>
  <c r="J277"/>
  <c r="BK271"/>
  <c r="J269"/>
  <c r="BK243"/>
  <c r="BK198"/>
  <c r="J157"/>
  <c r="J140"/>
  <c r="J288"/>
  <c r="J280"/>
  <c r="J274"/>
  <c r="J251"/>
  <c r="BK220"/>
  <c r="J212"/>
  <c r="J200"/>
  <c r="BK172"/>
  <c r="BK157"/>
  <c r="J153"/>
  <c i="4" r="BK121"/>
  <c r="F37"/>
  <c i="1" r="BD97"/>
  <c i="5" r="F35"/>
  <c i="1" r="BB98"/>
  <c i="6" r="J130"/>
  <c r="J126"/>
  <c r="J124"/>
  <c r="BK124"/>
  <c i="2" l="1" r="T128"/>
  <c r="T183"/>
  <c r="T188"/>
  <c r="P191"/>
  <c r="P249"/>
  <c r="R269"/>
  <c r="T336"/>
  <c i="3" r="R127"/>
  <c r="R227"/>
  <c r="BK232"/>
  <c r="J232"/>
  <c r="J100"/>
  <c r="R268"/>
  <c r="R273"/>
  <c r="BK285"/>
  <c r="J285"/>
  <c r="J105"/>
  <c i="2" r="BK128"/>
  <c r="BK183"/>
  <c r="J183"/>
  <c r="J100"/>
  <c r="BK188"/>
  <c r="J188"/>
  <c r="J101"/>
  <c r="BK191"/>
  <c r="J191"/>
  <c r="J102"/>
  <c r="BK249"/>
  <c r="J249"/>
  <c r="J103"/>
  <c r="T269"/>
  <c r="R336"/>
  <c i="3" r="P127"/>
  <c r="P227"/>
  <c r="T227"/>
  <c r="R232"/>
  <c r="P268"/>
  <c r="P273"/>
  <c r="P285"/>
  <c r="P284"/>
  <c i="6" r="BK123"/>
  <c r="J123"/>
  <c r="J98"/>
  <c r="P123"/>
  <c r="P122"/>
  <c r="P121"/>
  <c i="1" r="AU99"/>
  <c i="2" r="R128"/>
  <c r="P183"/>
  <c r="P188"/>
  <c r="T191"/>
  <c r="R249"/>
  <c r="P269"/>
  <c r="BK336"/>
  <c r="J336"/>
  <c r="J105"/>
  <c i="3" r="T127"/>
  <c r="P232"/>
  <c r="BK268"/>
  <c r="J268"/>
  <c r="J101"/>
  <c r="BK273"/>
  <c r="J273"/>
  <c r="J102"/>
  <c r="T285"/>
  <c r="T284"/>
  <c i="6" r="R123"/>
  <c r="R122"/>
  <c r="R121"/>
  <c i="2" r="P128"/>
  <c r="R183"/>
  <c r="R188"/>
  <c r="R191"/>
  <c r="T249"/>
  <c r="BK269"/>
  <c r="J269"/>
  <c r="J104"/>
  <c r="P336"/>
  <c i="3" r="BK127"/>
  <c r="BK126"/>
  <c r="J126"/>
  <c r="J97"/>
  <c r="BK227"/>
  <c r="J227"/>
  <c r="J99"/>
  <c r="T232"/>
  <c r="T268"/>
  <c r="T273"/>
  <c r="R285"/>
  <c r="R284"/>
  <c i="6" r="T123"/>
  <c r="T122"/>
  <c r="T121"/>
  <c i="4" r="BK120"/>
  <c r="J120"/>
  <c r="J98"/>
  <c i="2" r="BK180"/>
  <c r="J180"/>
  <c r="J99"/>
  <c r="BK347"/>
  <c r="J347"/>
  <c r="J106"/>
  <c i="5" r="BK120"/>
  <c r="J120"/>
  <c r="J98"/>
  <c i="3" r="BK282"/>
  <c r="J282"/>
  <c r="J103"/>
  <c i="6" r="BK129"/>
  <c r="J129"/>
  <c r="J100"/>
  <c r="BK131"/>
  <c r="J131"/>
  <c r="J101"/>
  <c r="BK127"/>
  <c r="J127"/>
  <c r="J99"/>
  <c r="E85"/>
  <c r="BE124"/>
  <c r="BE125"/>
  <c r="BE126"/>
  <c r="BE128"/>
  <c r="BE130"/>
  <c r="BE132"/>
  <c r="J89"/>
  <c r="F92"/>
  <c i="5" r="J112"/>
  <c r="F115"/>
  <c r="BE121"/>
  <c r="E108"/>
  <c i="4" r="E85"/>
  <c r="F115"/>
  <c i="3" r="J127"/>
  <c r="J98"/>
  <c i="4" r="J89"/>
  <c r="BE121"/>
  <c i="3" r="BE128"/>
  <c r="BE134"/>
  <c r="BE136"/>
  <c r="BE151"/>
  <c r="BE153"/>
  <c r="BE176"/>
  <c r="BE188"/>
  <c r="BE216"/>
  <c r="BE218"/>
  <c r="BE220"/>
  <c r="BE228"/>
  <c r="BE264"/>
  <c r="BE266"/>
  <c i="2" r="J128"/>
  <c r="J98"/>
  <c i="3" r="E85"/>
  <c r="F122"/>
  <c r="BE132"/>
  <c r="BE140"/>
  <c r="BE142"/>
  <c r="BE146"/>
  <c r="BE150"/>
  <c r="BE157"/>
  <c r="BE165"/>
  <c r="BE208"/>
  <c r="BE212"/>
  <c r="BE222"/>
  <c r="BE224"/>
  <c r="BE251"/>
  <c r="BE286"/>
  <c r="J89"/>
  <c r="BE172"/>
  <c r="BE204"/>
  <c r="BE210"/>
  <c r="BE230"/>
  <c r="BE233"/>
  <c r="BE241"/>
  <c r="BE243"/>
  <c r="BE274"/>
  <c r="BE283"/>
  <c r="BE288"/>
  <c r="BE130"/>
  <c r="BE152"/>
  <c r="BE155"/>
  <c r="BE159"/>
  <c r="BE182"/>
  <c r="BE184"/>
  <c r="BE186"/>
  <c r="BE190"/>
  <c r="BE198"/>
  <c r="BE200"/>
  <c r="BE202"/>
  <c r="BE206"/>
  <c r="BE214"/>
  <c r="BE226"/>
  <c r="BE254"/>
  <c r="BE257"/>
  <c r="BE262"/>
  <c r="BE269"/>
  <c r="BE271"/>
  <c r="BE275"/>
  <c r="BE277"/>
  <c r="BE278"/>
  <c r="BE280"/>
  <c r="BE281"/>
  <c i="2" r="BE135"/>
  <c r="BE149"/>
  <c r="BE157"/>
  <c r="BE168"/>
  <c r="BE212"/>
  <c r="BE222"/>
  <c r="BE224"/>
  <c r="BE245"/>
  <c r="BE261"/>
  <c r="BE278"/>
  <c r="BE280"/>
  <c r="BE286"/>
  <c r="BE302"/>
  <c r="BE332"/>
  <c r="BE334"/>
  <c r="BE338"/>
  <c r="BE341"/>
  <c r="BE343"/>
  <c r="BE346"/>
  <c r="E85"/>
  <c r="F92"/>
  <c r="BE139"/>
  <c r="BE145"/>
  <c r="BE151"/>
  <c r="BE155"/>
  <c r="BE190"/>
  <c r="BE209"/>
  <c r="BE226"/>
  <c r="BE230"/>
  <c r="BE250"/>
  <c r="BE254"/>
  <c r="BE262"/>
  <c r="BE264"/>
  <c r="BE272"/>
  <c r="BE274"/>
  <c r="BE282"/>
  <c r="BE288"/>
  <c r="BE290"/>
  <c r="BE300"/>
  <c r="BE306"/>
  <c r="BE308"/>
  <c r="BE310"/>
  <c r="BE320"/>
  <c r="BE329"/>
  <c r="BE340"/>
  <c r="BE129"/>
  <c r="BE131"/>
  <c r="BE137"/>
  <c r="BE141"/>
  <c r="BE173"/>
  <c r="BE181"/>
  <c r="BE184"/>
  <c r="BE186"/>
  <c r="BE189"/>
  <c r="BE243"/>
  <c r="BE255"/>
  <c r="BE259"/>
  <c r="BE260"/>
  <c r="BE265"/>
  <c r="BE266"/>
  <c r="BE292"/>
  <c r="BE294"/>
  <c r="BE298"/>
  <c r="BE312"/>
  <c r="BE314"/>
  <c r="BE316"/>
  <c r="BE318"/>
  <c r="BE322"/>
  <c r="BE337"/>
  <c r="BE344"/>
  <c r="J89"/>
  <c r="BE133"/>
  <c r="BE147"/>
  <c r="BE162"/>
  <c r="BE192"/>
  <c r="BE195"/>
  <c r="BE202"/>
  <c r="BE216"/>
  <c r="BE218"/>
  <c r="BE234"/>
  <c r="BE236"/>
  <c r="BE247"/>
  <c r="BE252"/>
  <c r="BE263"/>
  <c r="BE267"/>
  <c r="BE268"/>
  <c r="BE270"/>
  <c r="BE276"/>
  <c r="BE284"/>
  <c r="BE296"/>
  <c r="BE345"/>
  <c r="BE348"/>
  <c r="J34"/>
  <c i="1" r="AW95"/>
  <c i="3" r="F35"/>
  <c i="1" r="BB96"/>
  <c i="4" r="J34"/>
  <c i="1" r="AW97"/>
  <c i="6" r="F34"/>
  <c i="1" r="BA99"/>
  <c i="6" r="F36"/>
  <c i="1" r="BC99"/>
  <c i="2" r="F35"/>
  <c i="1" r="BB95"/>
  <c i="3" r="F34"/>
  <c i="1" r="BA96"/>
  <c i="3" r="J34"/>
  <c i="1" r="AW96"/>
  <c i="5" r="F34"/>
  <c i="1" r="BA98"/>
  <c i="6" r="J34"/>
  <c i="1" r="AW99"/>
  <c i="6" r="F35"/>
  <c i="1" r="BB99"/>
  <c i="2" r="F37"/>
  <c i="1" r="BD95"/>
  <c i="3" r="F37"/>
  <c i="1" r="BD96"/>
  <c i="4" r="J33"/>
  <c i="1" r="AV97"/>
  <c i="5" r="J33"/>
  <c i="1" r="AV98"/>
  <c r="AT98"/>
  <c i="6" r="F37"/>
  <c i="1" r="BD99"/>
  <c i="2" r="F34"/>
  <c i="1" r="BA95"/>
  <c i="2" r="F36"/>
  <c i="1" r="BC95"/>
  <c i="3" r="F36"/>
  <c i="1" r="BC96"/>
  <c i="3" l="1" r="T126"/>
  <c r="T125"/>
  <c i="2" r="P127"/>
  <c r="P126"/>
  <c i="1" r="AU95"/>
  <c i="3" r="P126"/>
  <c r="P125"/>
  <c i="1" r="AU96"/>
  <c i="2" r="R127"/>
  <c r="R126"/>
  <c r="BK127"/>
  <c r="J127"/>
  <c r="J97"/>
  <c i="3" r="R126"/>
  <c r="R125"/>
  <c i="2" r="T127"/>
  <c r="T126"/>
  <c i="4" r="BK119"/>
  <c r="J119"/>
  <c r="J97"/>
  <c i="5" r="BK119"/>
  <c r="J119"/>
  <c r="J97"/>
  <c i="3" r="BK284"/>
  <c r="J284"/>
  <c r="J104"/>
  <c i="6" r="BK122"/>
  <c r="BK121"/>
  <c r="J121"/>
  <c r="J96"/>
  <c i="3" r="J33"/>
  <c i="1" r="AV96"/>
  <c r="AT96"/>
  <c r="AT97"/>
  <c i="6" r="J33"/>
  <c i="1" r="AV99"/>
  <c r="AT99"/>
  <c i="2" r="J33"/>
  <c i="1" r="AV95"/>
  <c r="AT95"/>
  <c i="5" r="F33"/>
  <c i="1" r="AZ98"/>
  <c r="BD94"/>
  <c r="W33"/>
  <c i="2" r="F33"/>
  <c i="1" r="AZ95"/>
  <c i="6" r="F33"/>
  <c i="1" r="AZ99"/>
  <c r="BC94"/>
  <c r="W32"/>
  <c i="3" r="F33"/>
  <c i="1" r="AZ96"/>
  <c i="4" r="F33"/>
  <c i="1" r="AZ97"/>
  <c r="BB94"/>
  <c r="W31"/>
  <c r="BA94"/>
  <c r="AW94"/>
  <c r="AK30"/>
  <c i="2" l="1" r="BK126"/>
  <c r="J126"/>
  <c r="J96"/>
  <c i="3" r="BK125"/>
  <c r="J125"/>
  <c r="J96"/>
  <c i="6" r="J122"/>
  <c r="J97"/>
  <c i="4" r="BK118"/>
  <c r="J118"/>
  <c r="J96"/>
  <c i="5" r="BK118"/>
  <c r="J118"/>
  <c r="J96"/>
  <c i="1" r="AU94"/>
  <c r="AY94"/>
  <c r="W30"/>
  <c i="6" r="J30"/>
  <c i="1" r="AG99"/>
  <c r="AX94"/>
  <c r="AZ94"/>
  <c r="W29"/>
  <c i="6" l="1" r="J39"/>
  <c i="1" r="AN99"/>
  <c i="3" r="J30"/>
  <c i="1" r="AG96"/>
  <c r="AN96"/>
  <c i="4" r="J30"/>
  <c r="J39"/>
  <c i="1" r="AV94"/>
  <c r="AK29"/>
  <c i="5" r="J30"/>
  <c r="J39"/>
  <c i="2" r="J30"/>
  <c i="1" r="AG95"/>
  <c r="AN95"/>
  <c l="1" r="AG98"/>
  <c r="AN98"/>
  <c r="AG97"/>
  <c i="3" r="J39"/>
  <c i="2" r="J39"/>
  <c i="1" r="AN97"/>
  <c r="AT94"/>
  <c l="1"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<sst xmlns="http://schemas.openxmlformats.org/spreadsheetml/2006/main">
  <si>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</si>
  <si>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</si>
  <si>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</si>
  <si>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</si>
  <si>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{35e9d039-935b-4849-b5dc-f2078f5fdfba}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</si>
  <si>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</si>
  <si>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</si>
  <si>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</si>
  <si>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</si>
  <si>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</si>
  <si>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</si>
  <si>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</si>
  <si>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</si>
  <si>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</si>
  <si>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</si>
  <si>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Tenet150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</si>
  <si>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</si>
  <si>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</si>
  <si>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Dvůr Králové n.L. - ul. Zborovská</t>
  </si>
  <si>
    <t>KSO:</t>
  </si>
  <si>
    <t>CC-CZ:</t>
  </si>
  <si>
    <t>Místo:</t>
  </si>
  <si>
    <t>Dvůr Králové nad Labem</t>
  </si>
  <si>
    <t>Datum:</t>
  </si>
  <si>
    <t>31. 8. 2022</t>
  </si>
  <si>
    <t>Zadavatel:</t>
  </si>
  <si>
    <t>IČ:</t>
  </si>
  <si>
    <t>Město Dvůr Králové n.L., nám.T.G.Masaryka 38</t>
  </si>
  <si>
    <t>DIČ:</t>
  </si>
  <si>
    <t>Uchazeč:</t>
  </si>
  <si>
    <t>Vyplň údaj</t>
  </si>
  <si>
    <t>Projektant:</t>
  </si>
  <si>
    <t>TENET spol. s r.o., Horská 64, Trutnov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</si>
  <si>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</si>
  <si>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</si>
  <si>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</si>
  <si>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</si>
  <si>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</si>
  <si>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</si>
  <si>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</si>
  <si>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</si>
  <si>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</si>
  <si>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</si>
  <si>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</si>
  <si>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</si>
  <si>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</si>
  <si>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</si>
  <si>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</si>
  <si>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</si>
  <si>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</si>
  <si>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</si>
  <si>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</si>
  <si>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</si>
  <si>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</si>
  <si>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</si>
  <si>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</si>
  <si>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</si>
  <si>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</si>
  <si>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</si>
  <si>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</si>
  <si>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</si>
  <si>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</si>
  <si>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</si>
  <si>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</si>
  <si>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</si>
  <si>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</si>
  <si>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</si>
  <si>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</si>
  <si>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</si>
  <si>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</si>
  <si>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</si>
  <si>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</si>
  <si>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</si>
  <si>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</si>
  <si>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</si>
  <si>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</si>
  <si>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</si>
  <si>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</si>
  <si>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</si>
  <si>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</si>
  <si>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</si>
  <si>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</si>
  <si>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</t>
  </si>
  <si>
    <t>SO 101 Komunikace vozidlová</t>
  </si>
  <si>
    <t>STA</t>
  </si>
  <si>
    <t>{38f8265e-09a8-43f6-a79a-5198f308d045}</t>
  </si>
  <si>
    <t>2</t>
  </si>
  <si>
    <t>SO 102 Komunikace pro pěší</t>
  </si>
  <si>
    <t>{97e4a325-2476-45d7-bd13-e4592ff00e66}</t>
  </si>
  <si>
    <t>31</t>
  </si>
  <si>
    <t>SO 401 Veřejné osvětlení</t>
  </si>
  <si>
    <t>{46e7a537-9212-4bf4-88e4-de230948292f}</t>
  </si>
  <si>
    <t>41</t>
  </si>
  <si>
    <t>SO 402 Metropolitní síť</t>
  </si>
  <si>
    <t>{426eb1c4-caad-4a0a-8cf3-8c14364ffe1b}</t>
  </si>
  <si>
    <t>51</t>
  </si>
  <si>
    <t>Vedlejší náklady</t>
  </si>
  <si>
    <t>{e9d3d889-95f8-4bd8-87ea-5f1422b9d449}</t>
  </si>
  <si>
    <t>KRYCÍ LIST SOUPISU PRACÍ</t>
  </si>
  <si>
    <t>Objekt:</t>
  </si>
  <si>
    <t>11 - SO 101 Komunikace vozidlová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</si>
  <si>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</si>
  <si>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</si>
  <si>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</si>
  <si>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</si>
  <si>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</si>
  <si>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</si>
  <si>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</si>
  <si>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</si>
  <si>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</si>
  <si>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</si>
  <si>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</si>
  <si>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</si>
  <si>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</si>
  <si>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</si>
  <si>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</si>
  <si>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</si>
  <si>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</si>
  <si>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</si>
  <si>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</si>
  <si>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</si>
  <si>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</si>
  <si>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</si>
  <si>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</si>
  <si>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</si>
  <si>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</si>
  <si>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</si>
  <si>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</si>
  <si>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</si>
  <si>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</si>
  <si>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</si>
  <si>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</si>
  <si>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</si>
  <si>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</si>
  <si>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</si>
  <si>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</si>
  <si>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</si>
  <si>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2022 02</t>
  </si>
  <si>
    <t>4</t>
  </si>
  <si>
    <t>1238931996</t>
  </si>
  <si>
    <t>VV</t>
  </si>
  <si>
    <t xml:space="preserve">(968,93+87,75)/0,35                       "dle CAD - hlavní komunikace"</t>
  </si>
  <si>
    <t>113107224</t>
  </si>
  <si>
    <t>Odstranění podkladu z kameniva drceného tl přes 300 do 400 mm strojně pl přes 200 m2</t>
  </si>
  <si>
    <t>-1871839630</t>
  </si>
  <si>
    <t xml:space="preserve">382,06/0,85                       "dle CAD - napojovací komunikace"</t>
  </si>
  <si>
    <t>3</t>
  </si>
  <si>
    <t>113107225</t>
  </si>
  <si>
    <t>Odstranění podkladu z kameniva drceného tl přes 400 do 500 mm strojně pl přes 200 m2</t>
  </si>
  <si>
    <t>-646271761</t>
  </si>
  <si>
    <t>113107230</t>
  </si>
  <si>
    <t>Odstranění podkladu z betonu prostého tl do 100 mm strojně pl přes 200 m2</t>
  </si>
  <si>
    <t>-530260884</t>
  </si>
  <si>
    <t>5</t>
  </si>
  <si>
    <t>113154353</t>
  </si>
  <si>
    <t>Frézování živičného krytu tl 50 mm pruh š přes 0,5 do 1 m pl přes 1000 do 10000 m2 s překážkami v trase</t>
  </si>
  <si>
    <t>1479980862</t>
  </si>
  <si>
    <t xml:space="preserve">2982,5                            "dle CAD - hlavní komunikace"</t>
  </si>
  <si>
    <t>6</t>
  </si>
  <si>
    <t>113201112</t>
  </si>
  <si>
    <t>Vytrhání obrub silničních ležatých</t>
  </si>
  <si>
    <t>m</t>
  </si>
  <si>
    <t>1794107214</t>
  </si>
  <si>
    <t xml:space="preserve">554,4                                            "dle CAD - kamenné obruby"</t>
  </si>
  <si>
    <t>7</t>
  </si>
  <si>
    <t>113202111</t>
  </si>
  <si>
    <t>Vytrhání obrub krajníků obrubníků stojatých</t>
  </si>
  <si>
    <t>-2078603949</t>
  </si>
  <si>
    <t xml:space="preserve">393,2                                             "dle CAD - betonové obruby"</t>
  </si>
  <si>
    <t xml:space="preserve">72,7                                                "dle CAD - betonové vodící proužky"</t>
  </si>
  <si>
    <t>Mezisoučet</t>
  </si>
  <si>
    <t>8</t>
  </si>
  <si>
    <t>113203111</t>
  </si>
  <si>
    <t>Vytrhání obrub z dlažebních kostek</t>
  </si>
  <si>
    <t>120896186</t>
  </si>
  <si>
    <t xml:space="preserve">142,8                                            "dle CAD - kamenné kostky"</t>
  </si>
  <si>
    <t>9</t>
  </si>
  <si>
    <t>119002411</t>
  </si>
  <si>
    <t>Pojezdový ocelový plech pro zabezpečení výkopu zřízení</t>
  </si>
  <si>
    <t>-1233087306</t>
  </si>
  <si>
    <t xml:space="preserve">146,3                                        "dle CAD"</t>
  </si>
  <si>
    <t>10</t>
  </si>
  <si>
    <t>119002412</t>
  </si>
  <si>
    <t>Pojezdový ocelový plech pro zabezpečení výkopu odstranění</t>
  </si>
  <si>
    <t>1450263932</t>
  </si>
  <si>
    <t>122251105</t>
  </si>
  <si>
    <t>Odkopávky a prokopávky nezapažené v hornině třídy těžitelnosti I skupiny 3 objem do 1000 m3 strojně</t>
  </si>
  <si>
    <t>m3</t>
  </si>
  <si>
    <t>844489897</t>
  </si>
  <si>
    <t xml:space="preserve">1402,9                               "odkopávky dle CAD - větev A"</t>
  </si>
  <si>
    <t xml:space="preserve">297,3                                  "odkopávky dle CAD - větev B"</t>
  </si>
  <si>
    <t xml:space="preserve">Mezisoučet                               </t>
  </si>
  <si>
    <t>12</t>
  </si>
  <si>
    <t>132251104</t>
  </si>
  <si>
    <t>Hloubení rýh nezapažených š do 800 mm v hornině třídy těžitelnosti I skupiny 3 objem přes 100 m3 strojně</t>
  </si>
  <si>
    <t>-2016777661</t>
  </si>
  <si>
    <t xml:space="preserve">130,2                              "rýhy pro drenáže - dle CAD - větev A"</t>
  </si>
  <si>
    <t>13</t>
  </si>
  <si>
    <t>162751117</t>
  </si>
  <si>
    <t>Vodorovné přemístění přes 9 000 do 10000 m výkopku/sypaniny z horniny třídy těžitelnosti I skupiny 1 až 3</t>
  </si>
  <si>
    <t>-1885461509</t>
  </si>
  <si>
    <t>14</t>
  </si>
  <si>
    <t>162751119</t>
  </si>
  <si>
    <t>Příplatek k vodorovnému přemístění výkopku/sypaniny z horniny třídy těžitelnosti I skupiny 1 až 3 ZKD 1000 m přes 10000 m</t>
  </si>
  <si>
    <t>-1649737027</t>
  </si>
  <si>
    <t>1830,4*17 'Přepočtené koeficientem množství</t>
  </si>
  <si>
    <t>171201231</t>
  </si>
  <si>
    <t>Poplatek za uložení zeminy a kamení na recyklační skládce (skládkovné) kód odpadu 17 05 04</t>
  </si>
  <si>
    <t>t</t>
  </si>
  <si>
    <t>-248055596</t>
  </si>
  <si>
    <t xml:space="preserve">1402,9*1,800                  "odkopávky dle CAD - větev A"</t>
  </si>
  <si>
    <t xml:space="preserve">297,3*1,800                      "odkopávky dle CAD - větev B"</t>
  </si>
  <si>
    <t xml:space="preserve">130,2*1,800                  "rýhy pro drenáže - dle CAD - větev A"</t>
  </si>
  <si>
    <t>16</t>
  </si>
  <si>
    <t>181951112</t>
  </si>
  <si>
    <t>Úprava pláně v hornině třídy těžitelnosti I skupiny 1 až 3 se zhutněním strojně</t>
  </si>
  <si>
    <t>1086214182</t>
  </si>
  <si>
    <t xml:space="preserve">(1558,3+939,8)*1,10                 "dle CAD - asfaltový beton"</t>
  </si>
  <si>
    <t xml:space="preserve">225,0*1,10                                "dle CAD - zvýšená křižovatka"</t>
  </si>
  <si>
    <t xml:space="preserve">(316,9+61,5)*1,07                      "dle CAD - větev B" </t>
  </si>
  <si>
    <t>Součet</t>
  </si>
  <si>
    <t>Zakládání</t>
  </si>
  <si>
    <t>17</t>
  </si>
  <si>
    <t>212751135</t>
  </si>
  <si>
    <t>Trativod z drenážních trubek flexibilních PVC-U SN 4 neperforovaná včetně lože otevřený výkop DN 125 pro meliorace</t>
  </si>
  <si>
    <t>1556181774</t>
  </si>
  <si>
    <t xml:space="preserve">856,6                                              "větev A"</t>
  </si>
  <si>
    <t>Svislé a kompletní konstrukce</t>
  </si>
  <si>
    <t>18</t>
  </si>
  <si>
    <t>388995211</t>
  </si>
  <si>
    <t>Chránička kabelů z trub HDPE v římse DN 80</t>
  </si>
  <si>
    <t>-1111772748</t>
  </si>
  <si>
    <t xml:space="preserve">107,8                  "chráničky kabelového vedení CETIN"</t>
  </si>
  <si>
    <t>19</t>
  </si>
  <si>
    <t>388995212</t>
  </si>
  <si>
    <t>Chránička kabelů z trub HDPE v římse DN 110</t>
  </si>
  <si>
    <t>935707528</t>
  </si>
  <si>
    <t xml:space="preserve">62,5                   "chráničky kabelového vedení ČEZ"</t>
  </si>
  <si>
    <t>Vodorovné konstrukce</t>
  </si>
  <si>
    <t>20</t>
  </si>
  <si>
    <t>452112112</t>
  </si>
  <si>
    <t>Osazení betonových prstenců nebo rámů v do 100 mm</t>
  </si>
  <si>
    <t>kus</t>
  </si>
  <si>
    <t>879257537</t>
  </si>
  <si>
    <t>M</t>
  </si>
  <si>
    <t>59223864</t>
  </si>
  <si>
    <t>prstenec pro uliční vpusť vyrovnávací betonový 390x60x130mm</t>
  </si>
  <si>
    <t>-1886536223</t>
  </si>
  <si>
    <t>Komunikace pozemní</t>
  </si>
  <si>
    <t>22</t>
  </si>
  <si>
    <t>5642611111</t>
  </si>
  <si>
    <t>Podklad nebo podsyp z filtrační vrstvy - sorbentu tl 200 mm</t>
  </si>
  <si>
    <t>-440953383</t>
  </si>
  <si>
    <t xml:space="preserve">Mezisoučet                               "filtrační vrstva - větev B"   </t>
  </si>
  <si>
    <t>23</t>
  </si>
  <si>
    <t>564750011</t>
  </si>
  <si>
    <t>Podklad z kameniva hrubého drceného vel. 8-16 mm tl 150 mm</t>
  </si>
  <si>
    <t>1911046741</t>
  </si>
  <si>
    <t xml:space="preserve">(1558,3+939,8)*1,13                 "dle CAD - asfaltový beton - větev A"</t>
  </si>
  <si>
    <t xml:space="preserve">225,0*1,13                                "dle CAD - zvýšená křižovatka - větev A"</t>
  </si>
  <si>
    <t xml:space="preserve">Mezisoučet                                                  "větev A"</t>
  </si>
  <si>
    <t xml:space="preserve">Mezisoučet                                                  "větev B"   </t>
  </si>
  <si>
    <t>24</t>
  </si>
  <si>
    <t>564750111</t>
  </si>
  <si>
    <t>Podklad z kameniva hrubého drceného vel. 16-32 mm tl 150 mm</t>
  </si>
  <si>
    <t>-2083081525</t>
  </si>
  <si>
    <t>25</t>
  </si>
  <si>
    <t>564861111</t>
  </si>
  <si>
    <t>Podklad ze štěrkodrtě ŠD tl 200 mm</t>
  </si>
  <si>
    <t>-2107260424</t>
  </si>
  <si>
    <t>26</t>
  </si>
  <si>
    <t>564871111</t>
  </si>
  <si>
    <t>Podklad ze štěrkodrtě ŠD tl 250 mm</t>
  </si>
  <si>
    <t>-928027263</t>
  </si>
  <si>
    <t xml:space="preserve">(1558,3+939,8)*1,18                 "dle CAD - asfaltový beton"</t>
  </si>
  <si>
    <t xml:space="preserve">225,0*1,18                                "dle CAD - zvýšená křižovatka"</t>
  </si>
  <si>
    <t>27</t>
  </si>
  <si>
    <t>564952113</t>
  </si>
  <si>
    <t>Podklad z mechanicky zpevněného kameniva MZK tl 170 mm</t>
  </si>
  <si>
    <t>-2023228519</t>
  </si>
  <si>
    <t xml:space="preserve">1558,3+939,8                            "dle CAD - asfaltový beton"</t>
  </si>
  <si>
    <t>28</t>
  </si>
  <si>
    <t>564962111</t>
  </si>
  <si>
    <t>Podklad z mechanicky zpevněného kameniva MZK tl 200 mm</t>
  </si>
  <si>
    <t>-1088842381</t>
  </si>
  <si>
    <t xml:space="preserve">316,9                                 "dle CAD - větev B -šedá" </t>
  </si>
  <si>
    <t xml:space="preserve">61,5                                   "dle CAD - větev B -antracit" </t>
  </si>
  <si>
    <t>29</t>
  </si>
  <si>
    <t>565135121</t>
  </si>
  <si>
    <t>Asfaltový beton vrstva podkladní ACP 16 (obalované kamenivo OKS) tl 50 mm š přes 3 m</t>
  </si>
  <si>
    <t>-379143010</t>
  </si>
  <si>
    <t>30</t>
  </si>
  <si>
    <t>567124111</t>
  </si>
  <si>
    <t>Podklad ze směsi stmelené cementem SC C 20/25 (PB I) tl 150 mm</t>
  </si>
  <si>
    <t>-1873396857</t>
  </si>
  <si>
    <t xml:space="preserve">225,0                                "dle CAD - zvýšená křižovatka"</t>
  </si>
  <si>
    <t>573231109</t>
  </si>
  <si>
    <t>Postřik živičný spojovací ze silniční emulze v množství 0,60 kg/m2</t>
  </si>
  <si>
    <t>-497976141</t>
  </si>
  <si>
    <t xml:space="preserve">(1558,3+939,8)*2                    "dle CAD - asfaltový beton"</t>
  </si>
  <si>
    <t xml:space="preserve">12,4                                               "dle CAD - rozjezdy"</t>
  </si>
  <si>
    <t>32</t>
  </si>
  <si>
    <t>577144121</t>
  </si>
  <si>
    <t>Asfaltový beton vrstva obrusná ACO 11 (ABS) tř. I tl 50 mm š přes 3 m z nemodifikovaného asfaltu</t>
  </si>
  <si>
    <t>-351292348</t>
  </si>
  <si>
    <t>33</t>
  </si>
  <si>
    <t>577155122</t>
  </si>
  <si>
    <t>Asfaltový beton vrstva ložní ACL 16 (ABH) tl 60 mm š přes 3 m z nemodifikovaného asfaltu</t>
  </si>
  <si>
    <t>1487291725</t>
  </si>
  <si>
    <t>34</t>
  </si>
  <si>
    <t>596212213</t>
  </si>
  <si>
    <t>Kladení zámkové dlažby pozemních komunikací tl 80 mm skupiny A pl přes 300 m2</t>
  </si>
  <si>
    <t>272769249</t>
  </si>
  <si>
    <t>35</t>
  </si>
  <si>
    <t>59245004</t>
  </si>
  <si>
    <t>dlažba tvar čtverec betonová 200x200x80mm barevná</t>
  </si>
  <si>
    <t>-1081769077</t>
  </si>
  <si>
    <t xml:space="preserve">225,0*1,01                                "dle CAD - zvýšená křižovatka"</t>
  </si>
  <si>
    <t>36</t>
  </si>
  <si>
    <t>592450301</t>
  </si>
  <si>
    <t>dlažba tvar čtverec betonová 200x200x80mm přírodní vodopropustná</t>
  </si>
  <si>
    <t>1460056602</t>
  </si>
  <si>
    <t xml:space="preserve">316,9*1,01                                 "dle CAD - větev B -šedá" </t>
  </si>
  <si>
    <t>37</t>
  </si>
  <si>
    <t>592450041</t>
  </si>
  <si>
    <t>dlažba tvar čtverec betonová 200x200x80mm barevná vodopropustná</t>
  </si>
  <si>
    <t>1259297464</t>
  </si>
  <si>
    <t xml:space="preserve">61,5*1,01                                   "dle CAD - větev B -antracit" </t>
  </si>
  <si>
    <t>Trubní vedení</t>
  </si>
  <si>
    <t>38</t>
  </si>
  <si>
    <t>871315211</t>
  </si>
  <si>
    <t>Kanalizační potrubí z tvrdého PVC jednovrstvé tuhost třídy SN4 DN 160</t>
  </si>
  <si>
    <t>236392344</t>
  </si>
  <si>
    <t xml:space="preserve">26,7                                     "přípojky vpustí"</t>
  </si>
  <si>
    <t>39</t>
  </si>
  <si>
    <t>877315211</t>
  </si>
  <si>
    <t>Montáž tvarovek z tvrdého PVC-systém KG nebo z polypropylenu-systém KG 2000 jednoosé DN 160</t>
  </si>
  <si>
    <t>-845526489</t>
  </si>
  <si>
    <t>10*2</t>
  </si>
  <si>
    <t>40</t>
  </si>
  <si>
    <t>28611362</t>
  </si>
  <si>
    <t>koleno kanalizace PVC KG 160x67°</t>
  </si>
  <si>
    <t>1905540524</t>
  </si>
  <si>
    <t>895941301</t>
  </si>
  <si>
    <t>Osazení vpusti uliční DN 450 z betonových dílců dno s výtokem</t>
  </si>
  <si>
    <t>1164166174</t>
  </si>
  <si>
    <t xml:space="preserve">9                                     "nové vpusti"</t>
  </si>
  <si>
    <t xml:space="preserve">1                                      "posun vpusti"</t>
  </si>
  <si>
    <t>42</t>
  </si>
  <si>
    <t>59223850</t>
  </si>
  <si>
    <t>dno pro uliční vpusť s výtokovým otvorem betonové 450x330x50mm</t>
  </si>
  <si>
    <t>-649524740</t>
  </si>
  <si>
    <t>43</t>
  </si>
  <si>
    <t>895941314</t>
  </si>
  <si>
    <t>Osazení vpusti uliční DN 450 z betonových dílců skruž horní 570 mm</t>
  </si>
  <si>
    <t>442630901</t>
  </si>
  <si>
    <t>44</t>
  </si>
  <si>
    <t>59223858</t>
  </si>
  <si>
    <t>skruž pro uliční vpusť horní betonová 450x570x50mm</t>
  </si>
  <si>
    <t>-591069396</t>
  </si>
  <si>
    <t>45</t>
  </si>
  <si>
    <t>895941322</t>
  </si>
  <si>
    <t>Osazení vpusti uliční DN 450 z betonových dílců skruž středová 295 mm</t>
  </si>
  <si>
    <t>-1957284801</t>
  </si>
  <si>
    <t>46</t>
  </si>
  <si>
    <t>59223862</t>
  </si>
  <si>
    <t>skruž pro uliční vpusť středová betonová 450x295x50mm</t>
  </si>
  <si>
    <t>344079881</t>
  </si>
  <si>
    <t>47</t>
  </si>
  <si>
    <t>899204112</t>
  </si>
  <si>
    <t>Osazení mříží litinových včetně rámů a košů na bahno pro třídu zatížení D400, E600</t>
  </si>
  <si>
    <t>-562670094</t>
  </si>
  <si>
    <t>48</t>
  </si>
  <si>
    <t>28661938</t>
  </si>
  <si>
    <t>mříž litinová 600/40T, 420X620 D400</t>
  </si>
  <si>
    <t>1042262607</t>
  </si>
  <si>
    <t>49</t>
  </si>
  <si>
    <t>286619381</t>
  </si>
  <si>
    <t>mříž litinová 600/40T, 420X620 D400 - použitá</t>
  </si>
  <si>
    <t>585173599</t>
  </si>
  <si>
    <t>50</t>
  </si>
  <si>
    <t>59223874</t>
  </si>
  <si>
    <t>koš vysoký pro uliční vpusti žárově Pz plech pro rám 500/300mm</t>
  </si>
  <si>
    <t>-545465742</t>
  </si>
  <si>
    <t>592238741</t>
  </si>
  <si>
    <t>koš vysoký pro uliční vpusti žárově Pz plech pro rám 500/300mm - použitý</t>
  </si>
  <si>
    <t>1829520860</t>
  </si>
  <si>
    <t>Ostatní konstrukce a práce, bourání</t>
  </si>
  <si>
    <t>52</t>
  </si>
  <si>
    <t>914111111</t>
  </si>
  <si>
    <t>Montáž svislé dopravní značky do velikosti 1 m2 objímkami na sloupek nebo konzolu</t>
  </si>
  <si>
    <t>275901897</t>
  </si>
  <si>
    <t xml:space="preserve">46                                             "dle VV"</t>
  </si>
  <si>
    <t>53</t>
  </si>
  <si>
    <t>40445611</t>
  </si>
  <si>
    <t>značky upravující přednost P2, P3, P8 500mm</t>
  </si>
  <si>
    <t>59007158</t>
  </si>
  <si>
    <t>54</t>
  </si>
  <si>
    <t>40445621</t>
  </si>
  <si>
    <t>informativní značky provozní IP1-IP3, IP4b-IP7, IP10a, b 500x500mm</t>
  </si>
  <si>
    <t>-105485576</t>
  </si>
  <si>
    <t>55</t>
  </si>
  <si>
    <t>40445609</t>
  </si>
  <si>
    <t>značky upravující přednost P1, P4 900mm</t>
  </si>
  <si>
    <t>-190633198</t>
  </si>
  <si>
    <t>56</t>
  </si>
  <si>
    <t>40445620</t>
  </si>
  <si>
    <t>zákazové, příkazové dopravní značky B1-B34, C1-15 700mm</t>
  </si>
  <si>
    <t>406922964</t>
  </si>
  <si>
    <t>57</t>
  </si>
  <si>
    <t>40445625</t>
  </si>
  <si>
    <t>informativní značky provozní IP8, IP9, IP11-IP13 500x700mm</t>
  </si>
  <si>
    <t>-71846184</t>
  </si>
  <si>
    <t>58</t>
  </si>
  <si>
    <t>404456331</t>
  </si>
  <si>
    <t>informativní značky zónové IZ25a,b 1000x750mm</t>
  </si>
  <si>
    <t>758676388</t>
  </si>
  <si>
    <t>59</t>
  </si>
  <si>
    <t>404456332</t>
  </si>
  <si>
    <t>informativní značky zónové IZ8a,b 1000x1000mm</t>
  </si>
  <si>
    <t>-2095437718</t>
  </si>
  <si>
    <t>60</t>
  </si>
  <si>
    <t>40445649</t>
  </si>
  <si>
    <t>dodatkové tabulky E3-E5, E8, E14-E16 500x150mm</t>
  </si>
  <si>
    <t>442986963</t>
  </si>
  <si>
    <t>61</t>
  </si>
  <si>
    <t>40445650</t>
  </si>
  <si>
    <t>dodatkové tabulky E7, E12, E13 500x300mm</t>
  </si>
  <si>
    <t>1194539082</t>
  </si>
  <si>
    <t>62</t>
  </si>
  <si>
    <t>404456212</t>
  </si>
  <si>
    <t xml:space="preserve">stávající a přemístěné značky </t>
  </si>
  <si>
    <t>-847509895</t>
  </si>
  <si>
    <t>7+2+4+1</t>
  </si>
  <si>
    <t>63</t>
  </si>
  <si>
    <t>914511112</t>
  </si>
  <si>
    <t>Montáž sloupku dopravních značek délky do 3,5 m s betonovým základem a patkou</t>
  </si>
  <si>
    <t>22280877</t>
  </si>
  <si>
    <t xml:space="preserve">25                                          "dle VV"</t>
  </si>
  <si>
    <t>64</t>
  </si>
  <si>
    <t>40445225</t>
  </si>
  <si>
    <t>sloupek pro dopravní značku Zn D 60mm v 3,5m</t>
  </si>
  <si>
    <t>42400740</t>
  </si>
  <si>
    <t>65</t>
  </si>
  <si>
    <t>915111112</t>
  </si>
  <si>
    <t>Vodorovné dopravní značení dělící čáry souvislé š 125 mm retroreflexní bílá barva</t>
  </si>
  <si>
    <t>1367419082</t>
  </si>
  <si>
    <t xml:space="preserve">101,0                                           "VV"</t>
  </si>
  <si>
    <t>66</t>
  </si>
  <si>
    <t>915111122</t>
  </si>
  <si>
    <t>Vodorovné dopravní značení dělící čáry přerušované š 125 mm retroreflexní bílá barva</t>
  </si>
  <si>
    <t>45084776</t>
  </si>
  <si>
    <t xml:space="preserve">377,5                                            "VV"</t>
  </si>
  <si>
    <t>67</t>
  </si>
  <si>
    <t>915131112</t>
  </si>
  <si>
    <t>Vodorovné dopravní značení přechody pro chodce, šipky, symboly retroreflexní bílá barva</t>
  </si>
  <si>
    <t>-1719834902</t>
  </si>
  <si>
    <t xml:space="preserve">26,75                                            "VV"</t>
  </si>
  <si>
    <t>68</t>
  </si>
  <si>
    <t>915611111</t>
  </si>
  <si>
    <t>Předznačení vodorovného liniového značení</t>
  </si>
  <si>
    <t>-1826407559</t>
  </si>
  <si>
    <t>69</t>
  </si>
  <si>
    <t>915621111</t>
  </si>
  <si>
    <t>Předznačení vodorovného plošného značení</t>
  </si>
  <si>
    <t>1329268592</t>
  </si>
  <si>
    <t>70</t>
  </si>
  <si>
    <t>916111122</t>
  </si>
  <si>
    <t>Osazení obruby z drobných kostek bez boční opěry do lože z betonu prostého</t>
  </si>
  <si>
    <t>-825982586</t>
  </si>
  <si>
    <t>213,7/0,25</t>
  </si>
  <si>
    <t>71</t>
  </si>
  <si>
    <t>58381007</t>
  </si>
  <si>
    <t>kostka dlažební žula drobná 8/10</t>
  </si>
  <si>
    <t>-2092413638</t>
  </si>
  <si>
    <t>213,7/2</t>
  </si>
  <si>
    <t>72</t>
  </si>
  <si>
    <t>916111123</t>
  </si>
  <si>
    <t>Osazení obruby z drobných kostek s boční opěrou do lože z betonu prostého</t>
  </si>
  <si>
    <t>1500711909</t>
  </si>
  <si>
    <t>73</t>
  </si>
  <si>
    <t>-889444017</t>
  </si>
  <si>
    <t>74</t>
  </si>
  <si>
    <t>916131213</t>
  </si>
  <si>
    <t>Osazení silničního obrubníku betonového stojatého s boční opěrou do lože z betonu prostého</t>
  </si>
  <si>
    <t>47885668</t>
  </si>
  <si>
    <t xml:space="preserve">1037,8                                                     "větev A a B"</t>
  </si>
  <si>
    <t>75</t>
  </si>
  <si>
    <t>59217031</t>
  </si>
  <si>
    <t>obrubník betonový silniční 1000x150x250mm</t>
  </si>
  <si>
    <t>824081386</t>
  </si>
  <si>
    <t xml:space="preserve">1037,8*1,01                                                     "větev A a B"</t>
  </si>
  <si>
    <t>76</t>
  </si>
  <si>
    <t>919125111</t>
  </si>
  <si>
    <t>Těsnění svislé spáry mezi živičným krytem a ostatními prvky samolepicí asfaltovou páskou š 35 mm</t>
  </si>
  <si>
    <t>2090672493</t>
  </si>
  <si>
    <t xml:space="preserve">64,8                                                "dle CAD"</t>
  </si>
  <si>
    <t>77</t>
  </si>
  <si>
    <t>919721102</t>
  </si>
  <si>
    <t>Geomříž pro stabilizaci podkladu tkaná z polyesteru podélná pevnost v tahu přes 50 do 80 kN/m</t>
  </si>
  <si>
    <t>155331601</t>
  </si>
  <si>
    <t>78</t>
  </si>
  <si>
    <t>919726121</t>
  </si>
  <si>
    <t>Geotextilie pro ochranu, separaci a filtraci netkaná měrná hm do 200 g/m2</t>
  </si>
  <si>
    <t>-1714640361</t>
  </si>
  <si>
    <t xml:space="preserve">(316,9+61,5)*2*1,07                      "dle CAD - větev B" </t>
  </si>
  <si>
    <t>79</t>
  </si>
  <si>
    <t>919731121</t>
  </si>
  <si>
    <t>Zarovnání styčné plochy podkladu nebo krytu živičného tl do 50 mm</t>
  </si>
  <si>
    <t>1329612780</t>
  </si>
  <si>
    <t xml:space="preserve">64,8                                               "dle CAD"</t>
  </si>
  <si>
    <t>80</t>
  </si>
  <si>
    <t>966006211</t>
  </si>
  <si>
    <t>Odstranění svislých dopravních značek ze sloupů, sloupků nebo konzol</t>
  </si>
  <si>
    <t>650964702</t>
  </si>
  <si>
    <t>997</t>
  </si>
  <si>
    <t>Přesun sutě</t>
  </si>
  <si>
    <t>81</t>
  </si>
  <si>
    <t>997221551</t>
  </si>
  <si>
    <t>Vodorovná doprava suti ze sypkých materiálů do 1 km</t>
  </si>
  <si>
    <t>1688381664</t>
  </si>
  <si>
    <t>82</t>
  </si>
  <si>
    <t>997221559</t>
  </si>
  <si>
    <t>Příplatek ZKD 1 km u vodorovné dopravy suti ze sypkých materiálů</t>
  </si>
  <si>
    <t>-1265059800</t>
  </si>
  <si>
    <t>2993,777*26 'Přepočtené koeficientem množství</t>
  </si>
  <si>
    <t>83</t>
  </si>
  <si>
    <t>997221561</t>
  </si>
  <si>
    <t>Vodorovná doprava suti z kusových materiálů do 1 km</t>
  </si>
  <si>
    <t>-868246050</t>
  </si>
  <si>
    <t>84</t>
  </si>
  <si>
    <t>997221569</t>
  </si>
  <si>
    <t>Příplatek ZKD 1 km u vodorovné dopravy suti z kusových materiálů</t>
  </si>
  <si>
    <t>-1614110685</t>
  </si>
  <si>
    <t>272,708*3 'Přepočtené koeficientem množství</t>
  </si>
  <si>
    <t>85</t>
  </si>
  <si>
    <t>997221861</t>
  </si>
  <si>
    <t>Poplatek za uložení stavebního odpadu na recyklační skládce (skládkovné) z prostého betonu pod kódem 17 01 01</t>
  </si>
  <si>
    <t>377520743</t>
  </si>
  <si>
    <t>86</t>
  </si>
  <si>
    <t>997221873</t>
  </si>
  <si>
    <t>Poplatek za uložení stavebního odpadu na recyklační skládce (skládkovné) zeminy a kamení zatříděného do Katalogu odpadů pod kódem 17 05 04</t>
  </si>
  <si>
    <t>1074488841</t>
  </si>
  <si>
    <t>87</t>
  </si>
  <si>
    <t>9972218731</t>
  </si>
  <si>
    <t>Poplatek za uložení stavebního odpadu na recyklační skládce (skládkovné) kamenných obrub a kostek</t>
  </si>
  <si>
    <t>-514507226</t>
  </si>
  <si>
    <t>88</t>
  </si>
  <si>
    <t>997221875</t>
  </si>
  <si>
    <t>Poplatek za uložení stavebního odpadu na recyklační skládce (skládkovné) asfaltového bez obsahu dehtu zatříděného do Katalogu odpadů pod kódem 17 03 02</t>
  </si>
  <si>
    <t>1252885096</t>
  </si>
  <si>
    <t>998</t>
  </si>
  <si>
    <t>Přesun hmot</t>
  </si>
  <si>
    <t>89</t>
  </si>
  <si>
    <t>998225111</t>
  </si>
  <si>
    <t>Přesun hmot pro pozemní komunikace s krytem z kamene, monolitickým betonovým nebo živičným</t>
  </si>
  <si>
    <t>1101784042</t>
  </si>
  <si>
    <t>21 - SO 102 Komunikace pro pěší</t>
  </si>
  <si>
    <t>PSV - Práce a dodávky PSV</t>
  </si>
  <si>
    <t xml:space="preserve">    711 - Izolace proti vodě, vlhkosti a plynům</t>
  </si>
  <si>
    <t>111251101</t>
  </si>
  <si>
    <t>Odstranění křovin a stromů průměru kmene do 100 mm i s kořeny sklonu terénu do 1:5 z celkové plochy do 100 m2 strojně</t>
  </si>
  <si>
    <t>2021287237</t>
  </si>
  <si>
    <t xml:space="preserve">34,0                                    "keře"</t>
  </si>
  <si>
    <t>112101101</t>
  </si>
  <si>
    <t>Odstranění stromů listnatých průměru kmene přes 100 do 300 mm</t>
  </si>
  <si>
    <t>-1784912755</t>
  </si>
  <si>
    <t>112251101</t>
  </si>
  <si>
    <t>Odstranění pařezů D přes 100 do 300 mm</t>
  </si>
  <si>
    <t>-470628584</t>
  </si>
  <si>
    <t>113107222</t>
  </si>
  <si>
    <t>Odstranění podkladu z kameniva drceného tl přes 100 do 200 mm strojně pl přes 200 m2</t>
  </si>
  <si>
    <t>-244883756</t>
  </si>
  <si>
    <t xml:space="preserve">304,67/0,20                       "dle CAD - stávající chodník větev A"</t>
  </si>
  <si>
    <t xml:space="preserve">155,38/0,32                       "dle CAD - stávající vjezdy trasa A"</t>
  </si>
  <si>
    <t xml:space="preserve">6,65/0,32                            "dle CAD - stávající vjezdy trasa B"</t>
  </si>
  <si>
    <t>113204111</t>
  </si>
  <si>
    <t>Vytrhání obrub záhonových</t>
  </si>
  <si>
    <t>-191697221</t>
  </si>
  <si>
    <t xml:space="preserve">708,2                                             "dle CAD - betonové obruby"</t>
  </si>
  <si>
    <t xml:space="preserve">274,4                               "odkopávky dle CAD - větev A"</t>
  </si>
  <si>
    <t xml:space="preserve">44,3                                  "odkopávky dle CAD - větev B"</t>
  </si>
  <si>
    <t>132251101</t>
  </si>
  <si>
    <t>Hloubení rýh nezapažených š do 800 mm v hornině třídy těžitelnosti I skupiny 3 objem do 20 m3 strojně</t>
  </si>
  <si>
    <t>1193266078</t>
  </si>
  <si>
    <t xml:space="preserve">10*1,5*(1,4-0,3)*0,6    "rýha pro ochrannou vrstvu proti prorůstání kořenů stromů"</t>
  </si>
  <si>
    <t xml:space="preserve">111,0*0,5*0,4                    "rýha pro ochrannou vrstvu proti prorůstání kořenů keřů"</t>
  </si>
  <si>
    <t>162201401</t>
  </si>
  <si>
    <t>Vodorovné přemístění větví stromů listnatých do 1 km D kmene přes 100 do 300 mm</t>
  </si>
  <si>
    <t>2003166000</t>
  </si>
  <si>
    <t>162201411</t>
  </si>
  <si>
    <t>Vodorovné přemístění kmenů stromů listnatých do 1 km D kmene přes 100 do 300 mm</t>
  </si>
  <si>
    <t>-777004073</t>
  </si>
  <si>
    <t>162201421</t>
  </si>
  <si>
    <t>Vodorovné přemístění pařezů do 1 km D přes 100 do 300 mm</t>
  </si>
  <si>
    <t>769220036</t>
  </si>
  <si>
    <t>162301931</t>
  </si>
  <si>
    <t>Příplatek k vodorovnému přemístění větví stromů listnatých D kmene přes 100 do 300 mm ZKD 1 km</t>
  </si>
  <si>
    <t>2005818893</t>
  </si>
  <si>
    <t>23*26 'Přepočtené koeficientem množství</t>
  </si>
  <si>
    <t>162301951</t>
  </si>
  <si>
    <t>Příplatek k vodorovnému přemístění kmenů stromů listnatých D kmene přes 100 do 300 mm ZKD 1 km</t>
  </si>
  <si>
    <t>239159366</t>
  </si>
  <si>
    <t>162301971</t>
  </si>
  <si>
    <t>Příplatek k vodorovnému přemístění pařezů D přes 100 do 300 mm ZKD 1 km</t>
  </si>
  <si>
    <t>1444201091</t>
  </si>
  <si>
    <t xml:space="preserve">-34,3                                    "násyp větev A"</t>
  </si>
  <si>
    <t xml:space="preserve">-9,7                                       "násyp větev B"</t>
  </si>
  <si>
    <t>274,7*17 'Přepočtené koeficientem množství</t>
  </si>
  <si>
    <t>171151103</t>
  </si>
  <si>
    <t>Uložení sypaniny z hornin soudržných do násypů zhutněných strojně</t>
  </si>
  <si>
    <t>-629965157</t>
  </si>
  <si>
    <t xml:space="preserve">34,3                                    "násyp větev A"</t>
  </si>
  <si>
    <t xml:space="preserve">9,7                                       "násyp větev B"</t>
  </si>
  <si>
    <t xml:space="preserve">274,4*1,800                               "odkopávky dle CAD - větev A"</t>
  </si>
  <si>
    <t xml:space="preserve">44,3*1,800                                  "odkopávky dle CAD - větev B"</t>
  </si>
  <si>
    <t xml:space="preserve">-34,3*1,800                                    "násyp větev A"</t>
  </si>
  <si>
    <t xml:space="preserve">-9,7*1,800                                       "násyp větev B"</t>
  </si>
  <si>
    <t>181351003</t>
  </si>
  <si>
    <t>Rozprostření ornice tl vrstvy do 200 mm pl do 100 m2 v rovině nebo ve svahu do 1:5 strojně</t>
  </si>
  <si>
    <t>-1190306562</t>
  </si>
  <si>
    <t xml:space="preserve">166,88                                          "dle CAD"</t>
  </si>
  <si>
    <t>10364101</t>
  </si>
  <si>
    <t xml:space="preserve">zemina pro terénní úpravy -  ornice</t>
  </si>
  <si>
    <t>-1923114817</t>
  </si>
  <si>
    <t xml:space="preserve">166,88*0,15*1,500                                          "dle CAD"</t>
  </si>
  <si>
    <t>181411131</t>
  </si>
  <si>
    <t>Založení parkového trávníku výsevem pl do 1000 m2 v rovině a ve svahu do 1:5</t>
  </si>
  <si>
    <t>-852143055</t>
  </si>
  <si>
    <t>00572410</t>
  </si>
  <si>
    <t>osivo směs travní parková</t>
  </si>
  <si>
    <t>kg</t>
  </si>
  <si>
    <t>-1532227208</t>
  </si>
  <si>
    <t xml:space="preserve">166,88*0,025                                          "dle CAD"</t>
  </si>
  <si>
    <t xml:space="preserve">1304,8                             "dle CAD větev A a B"</t>
  </si>
  <si>
    <t xml:space="preserve">463,6                                  "dle CAD vjezdy červená"</t>
  </si>
  <si>
    <t xml:space="preserve">135,1                                  "dle CAD reliéfní červená"</t>
  </si>
  <si>
    <t xml:space="preserve">17,0                                    "dle CAD vodící linie šedá"</t>
  </si>
  <si>
    <t>183101314</t>
  </si>
  <si>
    <t>Jamky pro výsadbu s výměnou 100 % půdy zeminy tř 1 až 4 obj přes 0,05 do 0,125 m3 v rovině a svahu do 1:5</t>
  </si>
  <si>
    <t>1113610949</t>
  </si>
  <si>
    <t>10321100</t>
  </si>
  <si>
    <t>zahradní substrát pro výsadbu VL</t>
  </si>
  <si>
    <t>-1502212458</t>
  </si>
  <si>
    <t>23*0,125</t>
  </si>
  <si>
    <t>183106611</t>
  </si>
  <si>
    <t>Ochrana stromu protikořenovou clonou v rovině nebo na svahu do 1:5 hl do 500 mm</t>
  </si>
  <si>
    <t>-679481829</t>
  </si>
  <si>
    <t xml:space="preserve">111,0                                 "protikořenová clona keřů"</t>
  </si>
  <si>
    <t>69311085</t>
  </si>
  <si>
    <t>geotextilie netkaná separační, ochranná, filtrační, drenážní PP 800g/m2</t>
  </si>
  <si>
    <t>-1424234425</t>
  </si>
  <si>
    <t>111,0*0,5</t>
  </si>
  <si>
    <t>183106614</t>
  </si>
  <si>
    <t>Ochrana stromu protikořenovou clonou v rovině nebo na svahu do 1:5 hl přes 1000 do 1400 mm</t>
  </si>
  <si>
    <t>1290593111</t>
  </si>
  <si>
    <t xml:space="preserve">10*1,5                                                "protikořenová clona stromů"</t>
  </si>
  <si>
    <t>-1192386947</t>
  </si>
  <si>
    <t>10*1,5*1,4</t>
  </si>
  <si>
    <t>183111314</t>
  </si>
  <si>
    <t>Jamky pro výsadbu s výměnou 100 % půdy zeminy tř 1 až 4 obj přes 0,01 do 0,02 m3 v rovině a svahu do 1:5</t>
  </si>
  <si>
    <t>428234046</t>
  </si>
  <si>
    <t xml:space="preserve">70                                           "výsadba keřů"</t>
  </si>
  <si>
    <t>1149772206</t>
  </si>
  <si>
    <t xml:space="preserve">70*0,02                                           "výsadba keřů"</t>
  </si>
  <si>
    <t>184102112</t>
  </si>
  <si>
    <t>Výsadba dřeviny s balem D přes 0,2 do 0,3 m do jamky se zalitím v rovině a svahu do 1:5</t>
  </si>
  <si>
    <t>1816325789</t>
  </si>
  <si>
    <t>026520261</t>
  </si>
  <si>
    <t>šeřík výšky min. 400 mm</t>
  </si>
  <si>
    <t>2042069152</t>
  </si>
  <si>
    <t>184102114</t>
  </si>
  <si>
    <t>Výsadba dřeviny s balem D přes 0,4 do 0,5 m do jamky se zalitím v rovině a svahu do 1:5</t>
  </si>
  <si>
    <t>1891683076</t>
  </si>
  <si>
    <t>026404451</t>
  </si>
  <si>
    <t>višeň chloupkatá 200-250cm</t>
  </si>
  <si>
    <t>850789920</t>
  </si>
  <si>
    <t>184215132</t>
  </si>
  <si>
    <t>Ukotvení kmene dřevin třemi kůly D do 0,1 m dl přes 1 do 2 m</t>
  </si>
  <si>
    <t>-2045365470</t>
  </si>
  <si>
    <t>60591253</t>
  </si>
  <si>
    <t>kůl vyvazovací dřevěný impregnovaný D 8cm dl 2m</t>
  </si>
  <si>
    <t>1772864358</t>
  </si>
  <si>
    <t>23*3</t>
  </si>
  <si>
    <t>184501131</t>
  </si>
  <si>
    <t>Zhotovení obalu z juty ve dvou vrstvách v rovině a svahu do 1:5</t>
  </si>
  <si>
    <t>1148270601</t>
  </si>
  <si>
    <t xml:space="preserve">692,1                  "chráničky kabelového vedení CETIN"</t>
  </si>
  <si>
    <t xml:space="preserve">266,5                   "chráničky kabelového vedení ČEZ"</t>
  </si>
  <si>
    <t>564831111</t>
  </si>
  <si>
    <t>Podklad ze štěrkodrtě ŠD tl 100 mm</t>
  </si>
  <si>
    <t>1195809417</t>
  </si>
  <si>
    <t>-911835623</t>
  </si>
  <si>
    <t xml:space="preserve">41,0                                          "dle CAD"</t>
  </si>
  <si>
    <t>567121109</t>
  </si>
  <si>
    <t>Podklad ze směsi stmelené cementem SC C 3/4 (SC I) tl 100 mm</t>
  </si>
  <si>
    <t>458820521</t>
  </si>
  <si>
    <t>596211113</t>
  </si>
  <si>
    <t>Kladení zámkové dlažby komunikací pro pěší tl 60 mm skupiny A pl přes 300 m2</t>
  </si>
  <si>
    <t>435534783</t>
  </si>
  <si>
    <t>59245018</t>
  </si>
  <si>
    <t>dlažba tvar obdélník betonová 200x100x60mm přírodní</t>
  </si>
  <si>
    <t>-110155507</t>
  </si>
  <si>
    <t xml:space="preserve">1304,8*1,01                             "dle CAD větev A a B"</t>
  </si>
  <si>
    <t>596211213</t>
  </si>
  <si>
    <t>Kladení zámkové dlažby komunikací pro pěší tl 80 mm skupiny A pl přes 300 m2</t>
  </si>
  <si>
    <t>-257440615</t>
  </si>
  <si>
    <t>59245005</t>
  </si>
  <si>
    <t>dlažba tvar obdélník betonová 200x100x80mm barevná</t>
  </si>
  <si>
    <t>201137350</t>
  </si>
  <si>
    <t xml:space="preserve">463,6*1,01                                  "dle CAD vjezdy červená"</t>
  </si>
  <si>
    <t>59245226</t>
  </si>
  <si>
    <t>dlažba tvar obdélník betonová pro nevidomé 200x100x80mm barevná</t>
  </si>
  <si>
    <t>1404227077</t>
  </si>
  <si>
    <t xml:space="preserve">135,1*1,01                                  "dle CAD reliéfní červená"</t>
  </si>
  <si>
    <t>592450302</t>
  </si>
  <si>
    <t>dlažba tvar čtverec betonová 200x200x80mm přírodní vodící linie</t>
  </si>
  <si>
    <t>471779998</t>
  </si>
  <si>
    <t xml:space="preserve">17,0*1,01                                    "dle CAD vodící linie šedá"</t>
  </si>
  <si>
    <t>916331112</t>
  </si>
  <si>
    <t>Osazení zahradního obrubníku betonového do lože z betonu s boční opěrou</t>
  </si>
  <si>
    <t>-306327885</t>
  </si>
  <si>
    <t xml:space="preserve">708,2                                             "dle CAD"</t>
  </si>
  <si>
    <t>59217036</t>
  </si>
  <si>
    <t>obrubník betonový parkový přírodní 500x80x250mm</t>
  </si>
  <si>
    <t>-681587130</t>
  </si>
  <si>
    <t xml:space="preserve">708,2*1,01                                             "dle CAD"</t>
  </si>
  <si>
    <t>735,451*26 'Přepočtené koeficientem množství</t>
  </si>
  <si>
    <t>28,328*3 'Přepočtené koeficientem množství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</si>
  <si>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</si>
  <si>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</si>
  <si>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</si>
  <si>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</si>
  <si>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</si>
  <si>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nopek v 8,0 mm, tl do 0,6 mm</t>
  </si>
  <si>
    <t>1018962208</t>
  </si>
  <si>
    <t xml:space="preserve">396,9                                   "dle CAD"</t>
  </si>
  <si>
    <t>998711101</t>
  </si>
  <si>
    <t>Přesun hmot tonážní pro izolace proti vodě, vlhkosti a plynům v objektech v do 6 m</t>
  </si>
  <si>
    <t>-467403438</t>
  </si>
  <si>
    <t>31 - SO 401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</si>
  <si>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</si>
  <si>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</si>
  <si>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</si>
  <si>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</si>
  <si>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</si>
  <si>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>999999061</t>
  </si>
  <si>
    <t>Veřejné osvětlení</t>
  </si>
  <si>
    <t>kpl</t>
  </si>
  <si>
    <t>256</t>
  </si>
  <si>
    <t>784624942</t>
  </si>
  <si>
    <t>41 - SO 402 Metropolitní síť</t>
  </si>
  <si>
    <t>999999071</t>
  </si>
  <si>
    <t>Metropolitní síť</t>
  </si>
  <si>
    <t>1448808717</t>
  </si>
  <si>
    <t>51 -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</si>
  <si>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</si>
  <si>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</si>
  <si>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</si>
  <si>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</si>
  <si>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</si>
  <si>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</si>
  <si>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</si>
  <si>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</si>
  <si>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</si>
  <si>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</si>
  <si>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</si>
  <si>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</si>
  <si>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-1081350986</t>
  </si>
  <si>
    <t>012303000</t>
  </si>
  <si>
    <t>Geodetické práce po výstavbě</t>
  </si>
  <si>
    <t>-2004402130</t>
  </si>
  <si>
    <t>013254000</t>
  </si>
  <si>
    <t>Dokumentace skutečného provedení stavby</t>
  </si>
  <si>
    <t>426923967</t>
  </si>
  <si>
    <t>VRN3</t>
  </si>
  <si>
    <t>Zařízení staveniště</t>
  </si>
  <si>
    <t>030001000</t>
  </si>
  <si>
    <t>-2033561601</t>
  </si>
  <si>
    <t>VRN4</t>
  </si>
  <si>
    <t>Inženýrská činnost</t>
  </si>
  <si>
    <t>043103000</t>
  </si>
  <si>
    <t>Zkoušky bez rozlišení</t>
  </si>
  <si>
    <t>1812991361</t>
  </si>
  <si>
    <t>VRN7</t>
  </si>
  <si>
    <t>Provozní vlivy</t>
  </si>
  <si>
    <t>070001000</t>
  </si>
  <si>
    <t>-1305042510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</si>
</sst>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Tenet150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Dvůr Králové n.L. - ul. Zborovská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Dvůr Králové nad Labem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31. 8. 2022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Dvůr Králové n.L., nám.T.G.Masaryka 38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TENET spol. s r.o., Horská 64, Trutnov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ROUND(SUM(AS95:AS99),0)</f>
        <v>0</v>
      </c>
      <c r="AT94" s="98">
        <f>ROUND(SUM(AV94:AW94),0)</f>
        <v>0</v>
      </c>
      <c r="AU94" s="99">
        <f>ROUND(SUM(AU95:AU99),5)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ROUND(SUM(AZ95:AZ99),0)</f>
        <v>0</v>
      </c>
      <c r="BA94" s="98">
        <f>ROUND(SUM(BA95:BA99),0)</f>
        <v>0</v>
      </c>
      <c r="BB94" s="98">
        <f>ROUND(SUM(BB95:BB99),0)</f>
        <v>0</v>
      </c>
      <c r="BC94" s="98">
        <f>ROUND(SUM(BC95:BC99),0)</f>
        <v>0</v>
      </c>
      <c r="BD94" s="100">
        <f>ROUND(SUM(BD95:BD99),0)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'11 - SO 101 Komunikace vo...'!J30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ROUND(SUM(AV95:AW95),0)</f>
        <v>0</v>
      </c>
      <c r="AU95" s="112">
        <f>'11 - SO 101 Komunikace vo...'!P126</f>
        <v>0</v>
      </c>
      <c r="AV95" s="111">
        <f>'11 - SO 101 Komunikace vo...'!J33</f>
        <v>0</v>
      </c>
      <c r="AW95" s="111">
        <f>'11 - SO 101 Komunikace vo...'!J34</f>
        <v>0</v>
      </c>
      <c r="AX95" s="111">
        <f>'11 - SO 101 Komunikace vo...'!J35</f>
        <v>0</v>
      </c>
      <c r="AY95" s="111">
        <f>'11 - SO 101 Komunikace vo...'!J36</f>
        <v>0</v>
      </c>
      <c r="AZ95" s="111">
        <f>'11 - SO 101 Komunikace vo...'!F33</f>
        <v>0</v>
      </c>
      <c r="BA95" s="111">
        <f>'11 - SO 101 Komunikace vo...'!F34</f>
        <v>0</v>
      </c>
      <c r="BB95" s="111">
        <f>'11 - SO 101 Komunikace vo...'!F35</f>
        <v>0</v>
      </c>
      <c r="BC95" s="111">
        <f>'11 - SO 101 Komunikace vo...'!F36</f>
        <v>0</v>
      </c>
      <c r="BD95" s="113">
        <f>'11 - SO 101 Komunikace vo...'!F37</f>
        <v>0</v>
      </c>
      <c r="BE95" s="7"/>
      <c r="BT95" s="114" t="s">
        <v>8</v>
      </c>
      <c r="BV95" s="114" t="s">
        <v>79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81</v>
      </c>
      <c r="B96" s="104"/>
      <c r="C96" s="105"/>
      <c r="D96" s="106" t="s">
        <v>7</v>
      </c>
      <c r="E96" s="106"/>
      <c r="F96" s="106"/>
      <c r="G96" s="106"/>
      <c r="H96" s="106"/>
      <c r="I96" s="107"/>
      <c r="J96" s="106" t="s">
        <v>87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'21 - SO 102 Komunikace pr...'!J30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0">
        <v>0</v>
      </c>
      <c r="AT96" s="111">
        <f>ROUND(SUM(AV96:AW96),0)</f>
        <v>0</v>
      </c>
      <c r="AU96" s="112">
        <f>'21 - SO 102 Komunikace pr...'!P125</f>
        <v>0</v>
      </c>
      <c r="AV96" s="111">
        <f>'21 - SO 102 Komunikace pr...'!J33</f>
        <v>0</v>
      </c>
      <c r="AW96" s="111">
        <f>'21 - SO 102 Komunikace pr...'!J34</f>
        <v>0</v>
      </c>
      <c r="AX96" s="111">
        <f>'21 - SO 102 Komunikace pr...'!J35</f>
        <v>0</v>
      </c>
      <c r="AY96" s="111">
        <f>'21 - SO 102 Komunikace pr...'!J36</f>
        <v>0</v>
      </c>
      <c r="AZ96" s="111">
        <f>'21 - SO 102 Komunikace pr...'!F33</f>
        <v>0</v>
      </c>
      <c r="BA96" s="111">
        <f>'21 - SO 102 Komunikace pr...'!F34</f>
        <v>0</v>
      </c>
      <c r="BB96" s="111">
        <f>'21 - SO 102 Komunikace pr...'!F35</f>
        <v>0</v>
      </c>
      <c r="BC96" s="111">
        <f>'21 - SO 102 Komunikace pr...'!F36</f>
        <v>0</v>
      </c>
      <c r="BD96" s="113">
        <f>'21 - SO 102 Komunikace pr...'!F37</f>
        <v>0</v>
      </c>
      <c r="BE96" s="7"/>
      <c r="BT96" s="114" t="s">
        <v>8</v>
      </c>
      <c r="BV96" s="114" t="s">
        <v>79</v>
      </c>
      <c r="BW96" s="114" t="s">
        <v>88</v>
      </c>
      <c r="BX96" s="114" t="s">
        <v>4</v>
      </c>
      <c r="CL96" s="114" t="s">
        <v>1</v>
      </c>
      <c r="CM96" s="114" t="s">
        <v>86</v>
      </c>
    </row>
    <row r="97" s="7" customFormat="1" ht="16.5" customHeight="1">
      <c r="A97" s="103" t="s">
        <v>81</v>
      </c>
      <c r="B97" s="104"/>
      <c r="C97" s="105"/>
      <c r="D97" s="106" t="s">
        <v>89</v>
      </c>
      <c r="E97" s="106"/>
      <c r="F97" s="106"/>
      <c r="G97" s="106"/>
      <c r="H97" s="106"/>
      <c r="I97" s="107"/>
      <c r="J97" s="106" t="s">
        <v>90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'31 - SO 401 Veřejné osvět...'!J30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84</v>
      </c>
      <c r="AR97" s="104"/>
      <c r="AS97" s="110">
        <v>0</v>
      </c>
      <c r="AT97" s="111">
        <f>ROUND(SUM(AV97:AW97),0)</f>
        <v>0</v>
      </c>
      <c r="AU97" s="112">
        <f>'31 - SO 401 Veřejné osvět...'!P118</f>
        <v>0</v>
      </c>
      <c r="AV97" s="111">
        <f>'31 - SO 401 Veřejné osvět...'!J33</f>
        <v>0</v>
      </c>
      <c r="AW97" s="111">
        <f>'31 - SO 401 Veřejné osvět...'!J34</f>
        <v>0</v>
      </c>
      <c r="AX97" s="111">
        <f>'31 - SO 401 Veřejné osvět...'!J35</f>
        <v>0</v>
      </c>
      <c r="AY97" s="111">
        <f>'31 - SO 401 Veřejné osvět...'!J36</f>
        <v>0</v>
      </c>
      <c r="AZ97" s="111">
        <f>'31 - SO 401 Veřejné osvět...'!F33</f>
        <v>0</v>
      </c>
      <c r="BA97" s="111">
        <f>'31 - SO 401 Veřejné osvět...'!F34</f>
        <v>0</v>
      </c>
      <c r="BB97" s="111">
        <f>'31 - SO 401 Veřejné osvět...'!F35</f>
        <v>0</v>
      </c>
      <c r="BC97" s="111">
        <f>'31 - SO 401 Veřejné osvět...'!F36</f>
        <v>0</v>
      </c>
      <c r="BD97" s="113">
        <f>'31 - SO 401 Veřejné osvět...'!F37</f>
        <v>0</v>
      </c>
      <c r="BE97" s="7"/>
      <c r="BT97" s="114" t="s">
        <v>8</v>
      </c>
      <c r="BV97" s="114" t="s">
        <v>79</v>
      </c>
      <c r="BW97" s="114" t="s">
        <v>91</v>
      </c>
      <c r="BX97" s="114" t="s">
        <v>4</v>
      </c>
      <c r="CL97" s="114" t="s">
        <v>1</v>
      </c>
      <c r="CM97" s="114" t="s">
        <v>86</v>
      </c>
    </row>
    <row r="98" s="7" customFormat="1" ht="16.5" customHeight="1">
      <c r="A98" s="103" t="s">
        <v>81</v>
      </c>
      <c r="B98" s="104"/>
      <c r="C98" s="105"/>
      <c r="D98" s="106" t="s">
        <v>92</v>
      </c>
      <c r="E98" s="106"/>
      <c r="F98" s="106"/>
      <c r="G98" s="106"/>
      <c r="H98" s="106"/>
      <c r="I98" s="107"/>
      <c r="J98" s="106" t="s">
        <v>93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'41 - SO 402 Metropolitní síť'!J30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84</v>
      </c>
      <c r="AR98" s="104"/>
      <c r="AS98" s="110">
        <v>0</v>
      </c>
      <c r="AT98" s="111">
        <f>ROUND(SUM(AV98:AW98),0)</f>
        <v>0</v>
      </c>
      <c r="AU98" s="112">
        <f>'41 - SO 402 Metropolitní síť'!P118</f>
        <v>0</v>
      </c>
      <c r="AV98" s="111">
        <f>'41 - SO 402 Metropolitní síť'!J33</f>
        <v>0</v>
      </c>
      <c r="AW98" s="111">
        <f>'41 - SO 402 Metropolitní síť'!J34</f>
        <v>0</v>
      </c>
      <c r="AX98" s="111">
        <f>'41 - SO 402 Metropolitní síť'!J35</f>
        <v>0</v>
      </c>
      <c r="AY98" s="111">
        <f>'41 - SO 402 Metropolitní síť'!J36</f>
        <v>0</v>
      </c>
      <c r="AZ98" s="111">
        <f>'41 - SO 402 Metropolitní síť'!F33</f>
        <v>0</v>
      </c>
      <c r="BA98" s="111">
        <f>'41 - SO 402 Metropolitní síť'!F34</f>
        <v>0</v>
      </c>
      <c r="BB98" s="111">
        <f>'41 - SO 402 Metropolitní síť'!F35</f>
        <v>0</v>
      </c>
      <c r="BC98" s="111">
        <f>'41 - SO 402 Metropolitní síť'!F36</f>
        <v>0</v>
      </c>
      <c r="BD98" s="113">
        <f>'41 - SO 402 Metropolitní síť'!F37</f>
        <v>0</v>
      </c>
      <c r="BE98" s="7"/>
      <c r="BT98" s="114" t="s">
        <v>8</v>
      </c>
      <c r="BV98" s="114" t="s">
        <v>79</v>
      </c>
      <c r="BW98" s="114" t="s">
        <v>94</v>
      </c>
      <c r="BX98" s="114" t="s">
        <v>4</v>
      </c>
      <c r="CL98" s="114" t="s">
        <v>1</v>
      </c>
      <c r="CM98" s="114" t="s">
        <v>86</v>
      </c>
    </row>
    <row r="99" s="7" customFormat="1" ht="16.5" customHeight="1">
      <c r="A99" s="103" t="s">
        <v>81</v>
      </c>
      <c r="B99" s="104"/>
      <c r="C99" s="105"/>
      <c r="D99" s="106" t="s">
        <v>95</v>
      </c>
      <c r="E99" s="106"/>
      <c r="F99" s="106"/>
      <c r="G99" s="106"/>
      <c r="H99" s="106"/>
      <c r="I99" s="107"/>
      <c r="J99" s="106" t="s">
        <v>96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'51 - Vedlejší náklady'!J30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84</v>
      </c>
      <c r="AR99" s="104"/>
      <c r="AS99" s="115">
        <v>0</v>
      </c>
      <c r="AT99" s="116">
        <f>ROUND(SUM(AV99:AW99),0)</f>
        <v>0</v>
      </c>
      <c r="AU99" s="117">
        <f>'51 - Vedlejší náklady'!P121</f>
        <v>0</v>
      </c>
      <c r="AV99" s="116">
        <f>'51 - Vedlejší náklady'!J33</f>
        <v>0</v>
      </c>
      <c r="AW99" s="116">
        <f>'51 - Vedlejší náklady'!J34</f>
        <v>0</v>
      </c>
      <c r="AX99" s="116">
        <f>'51 - Vedlejší náklady'!J35</f>
        <v>0</v>
      </c>
      <c r="AY99" s="116">
        <f>'51 - Vedlejší náklady'!J36</f>
        <v>0</v>
      </c>
      <c r="AZ99" s="116">
        <f>'51 - Vedlejší náklady'!F33</f>
        <v>0</v>
      </c>
      <c r="BA99" s="116">
        <f>'51 - Vedlejší náklady'!F34</f>
        <v>0</v>
      </c>
      <c r="BB99" s="116">
        <f>'51 - Vedlejší náklady'!F35</f>
        <v>0</v>
      </c>
      <c r="BC99" s="116">
        <f>'51 - Vedlejší náklady'!F36</f>
        <v>0</v>
      </c>
      <c r="BD99" s="118">
        <f>'51 - Vedlejší náklady'!F37</f>
        <v>0</v>
      </c>
      <c r="BE99" s="7"/>
      <c r="BT99" s="114" t="s">
        <v>8</v>
      </c>
      <c r="BV99" s="114" t="s">
        <v>79</v>
      </c>
      <c r="BW99" s="114" t="s">
        <v>97</v>
      </c>
      <c r="BX99" s="114" t="s">
        <v>4</v>
      </c>
      <c r="CL99" s="114" t="s">
        <v>1</v>
      </c>
      <c r="CM99" s="114" t="s">
        <v>86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1 - SO 101 Komunikace vo...'!C2" display="/"/>
    <hyperlink ref="A96" location="'21 - SO 102 Komunikace pr...'!C2" display="/"/>
    <hyperlink ref="A97" location="'31 - SO 401 Veřejné osvět...'!C2" display="/"/>
    <hyperlink ref="A98" location="'41 - SO 402 Metropolitní síť'!C2" display="/"/>
    <hyperlink ref="A99" location="'51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98</v>
      </c>
      <c r="L4" s="21"/>
      <c r="M4" s="119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0" t="str">
        <f>'Rekapitulace stavby'!K6</f>
        <v>Dvůr Králové n.L. - ul. Zborovská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31. 8. 2022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ROUND((SUM(BE126:BE348)),  0)</f>
        <v>0</v>
      </c>
      <c r="G33" s="37"/>
      <c r="H33" s="37"/>
      <c r="I33" s="127">
        <v>0.20999999999999999</v>
      </c>
      <c r="J33" s="126">
        <f>ROUND(((SUM(BE126:BE348))*I33),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ROUND((SUM(BF126:BF348)),  0)</f>
        <v>0</v>
      </c>
      <c r="G34" s="37"/>
      <c r="H34" s="37"/>
      <c r="I34" s="127">
        <v>0.14999999999999999</v>
      </c>
      <c r="J34" s="126">
        <f>ROUND(((SUM(BF126:BF348))*I34),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ROUND((SUM(BG126:BG348)),  0)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ROUND((SUM(BH126:BH348)),  0)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ROUND((SUM(BI126:BI348)),  0)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Dvůr Králové n.L. - ul. Zborovská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11 - SO 101 Komunikace vozidlová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Dvůr Králové nad Labem</v>
      </c>
      <c r="G89" s="37"/>
      <c r="H89" s="37"/>
      <c r="I89" s="31" t="s">
        <v>23</v>
      </c>
      <c r="J89" s="68" t="str">
        <f>IF(J12="","",J12)</f>
        <v>31. 8. 2022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nám.T.G.Masaryka 38</v>
      </c>
      <c r="G91" s="37"/>
      <c r="H91" s="37"/>
      <c r="I91" s="31" t="s">
        <v>31</v>
      </c>
      <c r="J91" s="35" t="str">
        <f>E21</f>
        <v>TENET spol. s r.o., Horská 64, Trutnov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106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107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108</v>
      </c>
      <c r="E99" s="145"/>
      <c r="F99" s="145"/>
      <c r="G99" s="145"/>
      <c r="H99" s="145"/>
      <c r="I99" s="145"/>
      <c r="J99" s="146">
        <f>J180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109</v>
      </c>
      <c r="E100" s="145"/>
      <c r="F100" s="145"/>
      <c r="G100" s="145"/>
      <c r="H100" s="145"/>
      <c r="I100" s="145"/>
      <c r="J100" s="146">
        <f>J183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110</v>
      </c>
      <c r="E101" s="145"/>
      <c r="F101" s="145"/>
      <c r="G101" s="145"/>
      <c r="H101" s="145"/>
      <c r="I101" s="145"/>
      <c r="J101" s="146">
        <f>J188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111</v>
      </c>
      <c r="E102" s="145"/>
      <c r="F102" s="145"/>
      <c r="G102" s="145"/>
      <c r="H102" s="145"/>
      <c r="I102" s="145"/>
      <c r="J102" s="146">
        <f>J191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112</v>
      </c>
      <c r="E103" s="145"/>
      <c r="F103" s="145"/>
      <c r="G103" s="145"/>
      <c r="H103" s="145"/>
      <c r="I103" s="145"/>
      <c r="J103" s="146">
        <f>J249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113</v>
      </c>
      <c r="E104" s="145"/>
      <c r="F104" s="145"/>
      <c r="G104" s="145"/>
      <c r="H104" s="145"/>
      <c r="I104" s="145"/>
      <c r="J104" s="146">
        <f>J269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114</v>
      </c>
      <c r="E105" s="145"/>
      <c r="F105" s="145"/>
      <c r="G105" s="145"/>
      <c r="H105" s="145"/>
      <c r="I105" s="145"/>
      <c r="J105" s="146">
        <f>J336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115</v>
      </c>
      <c r="E106" s="145"/>
      <c r="F106" s="145"/>
      <c r="G106" s="145"/>
      <c r="H106" s="145"/>
      <c r="I106" s="145"/>
      <c r="J106" s="146">
        <f>J347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0" t="str">
        <f>E7</f>
        <v>Dvůr Králové n.L. - ul. Zborovská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99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11 - SO 101 Komunikace vozidlová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Dvůr Králové nad Labem</v>
      </c>
      <c r="G120" s="37"/>
      <c r="H120" s="37"/>
      <c r="I120" s="31" t="s">
        <v>23</v>
      </c>
      <c r="J120" s="68" t="str">
        <f>IF(J12="","",J12)</f>
        <v>31. 8. 2022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25</v>
      </c>
      <c r="D122" s="37"/>
      <c r="E122" s="37"/>
      <c r="F122" s="26" t="str">
        <f>E15</f>
        <v>Město Dvůr Králové n.L., nám.T.G.Masaryka 38</v>
      </c>
      <c r="G122" s="37"/>
      <c r="H122" s="37"/>
      <c r="I122" s="31" t="s">
        <v>31</v>
      </c>
      <c r="J122" s="35" t="str">
        <f>E21</f>
        <v>TENET spol. s r.o., Horská 64, Trutnov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7"/>
      <c r="B125" s="148"/>
      <c r="C125" s="149" t="s">
        <v>117</v>
      </c>
      <c r="D125" s="150" t="s">
        <v>62</v>
      </c>
      <c r="E125" s="150" t="s">
        <v>58</v>
      </c>
      <c r="F125" s="150" t="s">
        <v>59</v>
      </c>
      <c r="G125" s="150" t="s">
        <v>118</v>
      </c>
      <c r="H125" s="150" t="s">
        <v>119</v>
      </c>
      <c r="I125" s="150" t="s">
        <v>120</v>
      </c>
      <c r="J125" s="150" t="s">
        <v>103</v>
      </c>
      <c r="K125" s="151" t="s">
        <v>121</v>
      </c>
      <c r="L125" s="152"/>
      <c r="M125" s="85" t="s">
        <v>1</v>
      </c>
      <c r="N125" s="86" t="s">
        <v>41</v>
      </c>
      <c r="O125" s="86" t="s">
        <v>122</v>
      </c>
      <c r="P125" s="86" t="s">
        <v>123</v>
      </c>
      <c r="Q125" s="86" t="s">
        <v>124</v>
      </c>
      <c r="R125" s="86" t="s">
        <v>125</v>
      </c>
      <c r="S125" s="86" t="s">
        <v>126</v>
      </c>
      <c r="T125" s="87" t="s">
        <v>127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7"/>
      <c r="B126" s="38"/>
      <c r="C126" s="92" t="s">
        <v>128</v>
      </c>
      <c r="D126" s="37"/>
      <c r="E126" s="37"/>
      <c r="F126" s="37"/>
      <c r="G126" s="37"/>
      <c r="H126" s="37"/>
      <c r="I126" s="37"/>
      <c r="J126" s="153">
        <f>BK126</f>
        <v>0</v>
      </c>
      <c r="K126" s="37"/>
      <c r="L126" s="38"/>
      <c r="M126" s="88"/>
      <c r="N126" s="72"/>
      <c r="O126" s="89"/>
      <c r="P126" s="154">
        <f>P127</f>
        <v>0</v>
      </c>
      <c r="Q126" s="89"/>
      <c r="R126" s="154">
        <f>R127</f>
        <v>816.1389288769999</v>
      </c>
      <c r="S126" s="89"/>
      <c r="T126" s="155">
        <f>T127</f>
        <v>3266.54054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105</v>
      </c>
      <c r="BK126" s="156">
        <f>BK127</f>
        <v>0</v>
      </c>
    </row>
    <row r="127" s="12" customFormat="1" ht="25.92" customHeight="1">
      <c r="A127" s="12"/>
      <c r="B127" s="157"/>
      <c r="C127" s="12"/>
      <c r="D127" s="158" t="s">
        <v>76</v>
      </c>
      <c r="E127" s="159" t="s">
        <v>129</v>
      </c>
      <c r="F127" s="159" t="s">
        <v>130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P128+P180+P183+P188+P191+P249+P269+P336+P347</f>
        <v>0</v>
      </c>
      <c r="Q127" s="163"/>
      <c r="R127" s="164">
        <f>R128+R180+R183+R188+R191+R249+R269+R336+R347</f>
        <v>816.1389288769999</v>
      </c>
      <c r="S127" s="163"/>
      <c r="T127" s="165">
        <f>T128+T180+T183+T188+T191+T249+T269+T336+T347</f>
        <v>3266.54054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</v>
      </c>
      <c r="AT127" s="166" t="s">
        <v>76</v>
      </c>
      <c r="AU127" s="166" t="s">
        <v>77</v>
      </c>
      <c r="AY127" s="158" t="s">
        <v>131</v>
      </c>
      <c r="BK127" s="167">
        <f>BK128+BK180+BK183+BK188+BK191+BK249+BK269+BK336+BK347</f>
        <v>0</v>
      </c>
    </row>
    <row r="128" s="12" customFormat="1" ht="22.8" customHeight="1">
      <c r="A128" s="12"/>
      <c r="B128" s="157"/>
      <c r="C128" s="12"/>
      <c r="D128" s="158" t="s">
        <v>76</v>
      </c>
      <c r="E128" s="168" t="s">
        <v>8</v>
      </c>
      <c r="F128" s="168" t="s">
        <v>132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SUM(P129:P179)</f>
        <v>0</v>
      </c>
      <c r="Q128" s="163"/>
      <c r="R128" s="164">
        <f>SUM(R129:R179)</f>
        <v>0.2718662</v>
      </c>
      <c r="S128" s="163"/>
      <c r="T128" s="165">
        <f>SUM(T129:T179)</f>
        <v>3266.4845399999999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</v>
      </c>
      <c r="AT128" s="166" t="s">
        <v>76</v>
      </c>
      <c r="AU128" s="166" t="s">
        <v>8</v>
      </c>
      <c r="AY128" s="158" t="s">
        <v>131</v>
      </c>
      <c r="BK128" s="167">
        <f>SUM(BK129:BK179)</f>
        <v>0</v>
      </c>
    </row>
    <row r="129" s="2" customFormat="1" ht="24.15" customHeight="1">
      <c r="A129" s="37"/>
      <c r="B129" s="170"/>
      <c r="C129" s="171" t="s">
        <v>8</v>
      </c>
      <c r="D129" s="171" t="s">
        <v>133</v>
      </c>
      <c r="E129" s="172" t="s">
        <v>134</v>
      </c>
      <c r="F129" s="173" t="s">
        <v>135</v>
      </c>
      <c r="G129" s="174" t="s">
        <v>136</v>
      </c>
      <c r="H129" s="175">
        <v>3019.0859999999998</v>
      </c>
      <c r="I129" s="176"/>
      <c r="J129" s="177">
        <f>ROUND(I129*H129,0)</f>
        <v>0</v>
      </c>
      <c r="K129" s="173" t="s">
        <v>137</v>
      </c>
      <c r="L129" s="38"/>
      <c r="M129" s="178" t="s">
        <v>1</v>
      </c>
      <c r="N129" s="179" t="s">
        <v>42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0.44</v>
      </c>
      <c r="T129" s="181">
        <f>S129*H129</f>
        <v>1328.3978399999999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138</v>
      </c>
      <c r="AT129" s="182" t="s">
        <v>133</v>
      </c>
      <c r="AU129" s="182" t="s">
        <v>86</v>
      </c>
      <c r="AY129" s="18" t="s">
        <v>131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</v>
      </c>
      <c r="BK129" s="183">
        <f>ROUND(I129*H129,0)</f>
        <v>0</v>
      </c>
      <c r="BL129" s="18" t="s">
        <v>138</v>
      </c>
      <c r="BM129" s="182" t="s">
        <v>139</v>
      </c>
    </row>
    <row r="130" s="13" customFormat="1">
      <c r="A130" s="13"/>
      <c r="B130" s="184"/>
      <c r="C130" s="13"/>
      <c r="D130" s="185" t="s">
        <v>140</v>
      </c>
      <c r="E130" s="186" t="s">
        <v>1</v>
      </c>
      <c r="F130" s="187" t="s">
        <v>141</v>
      </c>
      <c r="G130" s="13"/>
      <c r="H130" s="188">
        <v>3019.0859999999998</v>
      </c>
      <c r="I130" s="189"/>
      <c r="J130" s="13"/>
      <c r="K130" s="13"/>
      <c r="L130" s="184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140</v>
      </c>
      <c r="AU130" s="186" t="s">
        <v>86</v>
      </c>
      <c r="AV130" s="13" t="s">
        <v>86</v>
      </c>
      <c r="AW130" s="13" t="s">
        <v>33</v>
      </c>
      <c r="AX130" s="13" t="s">
        <v>8</v>
      </c>
      <c r="AY130" s="186" t="s">
        <v>131</v>
      </c>
    </row>
    <row r="131" s="2" customFormat="1" ht="24.15" customHeight="1">
      <c r="A131" s="37"/>
      <c r="B131" s="170"/>
      <c r="C131" s="171" t="s">
        <v>86</v>
      </c>
      <c r="D131" s="171" t="s">
        <v>133</v>
      </c>
      <c r="E131" s="172" t="s">
        <v>142</v>
      </c>
      <c r="F131" s="173" t="s">
        <v>143</v>
      </c>
      <c r="G131" s="174" t="s">
        <v>136</v>
      </c>
      <c r="H131" s="175">
        <v>449.48200000000003</v>
      </c>
      <c r="I131" s="176"/>
      <c r="J131" s="177">
        <f>ROUND(I131*H131,0)</f>
        <v>0</v>
      </c>
      <c r="K131" s="173" t="s">
        <v>137</v>
      </c>
      <c r="L131" s="38"/>
      <c r="M131" s="178" t="s">
        <v>1</v>
      </c>
      <c r="N131" s="179" t="s">
        <v>42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0.57999999999999996</v>
      </c>
      <c r="T131" s="181">
        <f>S131*H131</f>
        <v>260.69956000000002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138</v>
      </c>
      <c r="AT131" s="182" t="s">
        <v>133</v>
      </c>
      <c r="AU131" s="182" t="s">
        <v>86</v>
      </c>
      <c r="AY131" s="18" t="s">
        <v>131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</v>
      </c>
      <c r="BK131" s="183">
        <f>ROUND(I131*H131,0)</f>
        <v>0</v>
      </c>
      <c r="BL131" s="18" t="s">
        <v>138</v>
      </c>
      <c r="BM131" s="182" t="s">
        <v>144</v>
      </c>
    </row>
    <row r="132" s="13" customFormat="1">
      <c r="A132" s="13"/>
      <c r="B132" s="184"/>
      <c r="C132" s="13"/>
      <c r="D132" s="185" t="s">
        <v>140</v>
      </c>
      <c r="E132" s="186" t="s">
        <v>1</v>
      </c>
      <c r="F132" s="187" t="s">
        <v>145</v>
      </c>
      <c r="G132" s="13"/>
      <c r="H132" s="188">
        <v>449.48200000000003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140</v>
      </c>
      <c r="AU132" s="186" t="s">
        <v>86</v>
      </c>
      <c r="AV132" s="13" t="s">
        <v>86</v>
      </c>
      <c r="AW132" s="13" t="s">
        <v>33</v>
      </c>
      <c r="AX132" s="13" t="s">
        <v>8</v>
      </c>
      <c r="AY132" s="186" t="s">
        <v>131</v>
      </c>
    </row>
    <row r="133" s="2" customFormat="1" ht="24.15" customHeight="1">
      <c r="A133" s="37"/>
      <c r="B133" s="170"/>
      <c r="C133" s="171" t="s">
        <v>146</v>
      </c>
      <c r="D133" s="171" t="s">
        <v>133</v>
      </c>
      <c r="E133" s="172" t="s">
        <v>147</v>
      </c>
      <c r="F133" s="173" t="s">
        <v>148</v>
      </c>
      <c r="G133" s="174" t="s">
        <v>136</v>
      </c>
      <c r="H133" s="175">
        <v>449.48200000000003</v>
      </c>
      <c r="I133" s="176"/>
      <c r="J133" s="177">
        <f>ROUND(I133*H133,0)</f>
        <v>0</v>
      </c>
      <c r="K133" s="173" t="s">
        <v>137</v>
      </c>
      <c r="L133" s="38"/>
      <c r="M133" s="178" t="s">
        <v>1</v>
      </c>
      <c r="N133" s="179" t="s">
        <v>42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0.75</v>
      </c>
      <c r="T133" s="181">
        <f>S133*H133</f>
        <v>337.11150000000004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138</v>
      </c>
      <c r="AT133" s="182" t="s">
        <v>133</v>
      </c>
      <c r="AU133" s="182" t="s">
        <v>86</v>
      </c>
      <c r="AY133" s="18" t="s">
        <v>131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</v>
      </c>
      <c r="BK133" s="183">
        <f>ROUND(I133*H133,0)</f>
        <v>0</v>
      </c>
      <c r="BL133" s="18" t="s">
        <v>138</v>
      </c>
      <c r="BM133" s="182" t="s">
        <v>149</v>
      </c>
    </row>
    <row r="134" s="13" customFormat="1">
      <c r="A134" s="13"/>
      <c r="B134" s="184"/>
      <c r="C134" s="13"/>
      <c r="D134" s="185" t="s">
        <v>140</v>
      </c>
      <c r="E134" s="186" t="s">
        <v>1</v>
      </c>
      <c r="F134" s="187" t="s">
        <v>145</v>
      </c>
      <c r="G134" s="13"/>
      <c r="H134" s="188">
        <v>449.48200000000003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140</v>
      </c>
      <c r="AU134" s="186" t="s">
        <v>86</v>
      </c>
      <c r="AV134" s="13" t="s">
        <v>86</v>
      </c>
      <c r="AW134" s="13" t="s">
        <v>33</v>
      </c>
      <c r="AX134" s="13" t="s">
        <v>8</v>
      </c>
      <c r="AY134" s="186" t="s">
        <v>131</v>
      </c>
    </row>
    <row r="135" s="2" customFormat="1" ht="24.15" customHeight="1">
      <c r="A135" s="37"/>
      <c r="B135" s="170"/>
      <c r="C135" s="171" t="s">
        <v>138</v>
      </c>
      <c r="D135" s="171" t="s">
        <v>133</v>
      </c>
      <c r="E135" s="172" t="s">
        <v>150</v>
      </c>
      <c r="F135" s="173" t="s">
        <v>151</v>
      </c>
      <c r="G135" s="174" t="s">
        <v>136</v>
      </c>
      <c r="H135" s="175">
        <v>3019.0859999999998</v>
      </c>
      <c r="I135" s="176"/>
      <c r="J135" s="177">
        <f>ROUND(I135*H135,0)</f>
        <v>0</v>
      </c>
      <c r="K135" s="173" t="s">
        <v>137</v>
      </c>
      <c r="L135" s="38"/>
      <c r="M135" s="178" t="s">
        <v>1</v>
      </c>
      <c r="N135" s="179" t="s">
        <v>42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0.23999999999999999</v>
      </c>
      <c r="T135" s="181">
        <f>S135*H135</f>
        <v>724.5806399999999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138</v>
      </c>
      <c r="AT135" s="182" t="s">
        <v>133</v>
      </c>
      <c r="AU135" s="182" t="s">
        <v>86</v>
      </c>
      <c r="AY135" s="18" t="s">
        <v>131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</v>
      </c>
      <c r="BK135" s="183">
        <f>ROUND(I135*H135,0)</f>
        <v>0</v>
      </c>
      <c r="BL135" s="18" t="s">
        <v>138</v>
      </c>
      <c r="BM135" s="182" t="s">
        <v>152</v>
      </c>
    </row>
    <row r="136" s="13" customFormat="1">
      <c r="A136" s="13"/>
      <c r="B136" s="184"/>
      <c r="C136" s="13"/>
      <c r="D136" s="185" t="s">
        <v>140</v>
      </c>
      <c r="E136" s="186" t="s">
        <v>1</v>
      </c>
      <c r="F136" s="187" t="s">
        <v>141</v>
      </c>
      <c r="G136" s="13"/>
      <c r="H136" s="188">
        <v>3019.0859999999998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140</v>
      </c>
      <c r="AU136" s="186" t="s">
        <v>86</v>
      </c>
      <c r="AV136" s="13" t="s">
        <v>86</v>
      </c>
      <c r="AW136" s="13" t="s">
        <v>33</v>
      </c>
      <c r="AX136" s="13" t="s">
        <v>8</v>
      </c>
      <c r="AY136" s="186" t="s">
        <v>131</v>
      </c>
    </row>
    <row r="137" s="2" customFormat="1" ht="33" customHeight="1">
      <c r="A137" s="37"/>
      <c r="B137" s="170"/>
      <c r="C137" s="171" t="s">
        <v>153</v>
      </c>
      <c r="D137" s="171" t="s">
        <v>133</v>
      </c>
      <c r="E137" s="172" t="s">
        <v>154</v>
      </c>
      <c r="F137" s="173" t="s">
        <v>155</v>
      </c>
      <c r="G137" s="174" t="s">
        <v>136</v>
      </c>
      <c r="H137" s="175">
        <v>2982.5</v>
      </c>
      <c r="I137" s="176"/>
      <c r="J137" s="177">
        <f>ROUND(I137*H137,0)</f>
        <v>0</v>
      </c>
      <c r="K137" s="173" t="s">
        <v>137</v>
      </c>
      <c r="L137" s="38"/>
      <c r="M137" s="178" t="s">
        <v>1</v>
      </c>
      <c r="N137" s="179" t="s">
        <v>42</v>
      </c>
      <c r="O137" s="76"/>
      <c r="P137" s="180">
        <f>O137*H137</f>
        <v>0</v>
      </c>
      <c r="Q137" s="180">
        <v>5.9759999999999997E-05</v>
      </c>
      <c r="R137" s="180">
        <f>Q137*H137</f>
        <v>0.17823419999999998</v>
      </c>
      <c r="S137" s="180">
        <v>0.11500000000000001</v>
      </c>
      <c r="T137" s="181">
        <f>S137*H137</f>
        <v>342.98750000000001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138</v>
      </c>
      <c r="AT137" s="182" t="s">
        <v>133</v>
      </c>
      <c r="AU137" s="182" t="s">
        <v>86</v>
      </c>
      <c r="AY137" s="18" t="s">
        <v>131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</v>
      </c>
      <c r="BK137" s="183">
        <f>ROUND(I137*H137,0)</f>
        <v>0</v>
      </c>
      <c r="BL137" s="18" t="s">
        <v>138</v>
      </c>
      <c r="BM137" s="182" t="s">
        <v>156</v>
      </c>
    </row>
    <row r="138" s="13" customFormat="1">
      <c r="A138" s="13"/>
      <c r="B138" s="184"/>
      <c r="C138" s="13"/>
      <c r="D138" s="185" t="s">
        <v>140</v>
      </c>
      <c r="E138" s="186" t="s">
        <v>1</v>
      </c>
      <c r="F138" s="187" t="s">
        <v>157</v>
      </c>
      <c r="G138" s="13"/>
      <c r="H138" s="188">
        <v>2982.5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140</v>
      </c>
      <c r="AU138" s="186" t="s">
        <v>86</v>
      </c>
      <c r="AV138" s="13" t="s">
        <v>86</v>
      </c>
      <c r="AW138" s="13" t="s">
        <v>33</v>
      </c>
      <c r="AX138" s="13" t="s">
        <v>8</v>
      </c>
      <c r="AY138" s="186" t="s">
        <v>131</v>
      </c>
    </row>
    <row r="139" s="2" customFormat="1" ht="16.5" customHeight="1">
      <c r="A139" s="37"/>
      <c r="B139" s="170"/>
      <c r="C139" s="171" t="s">
        <v>158</v>
      </c>
      <c r="D139" s="171" t="s">
        <v>133</v>
      </c>
      <c r="E139" s="172" t="s">
        <v>159</v>
      </c>
      <c r="F139" s="173" t="s">
        <v>160</v>
      </c>
      <c r="G139" s="174" t="s">
        <v>161</v>
      </c>
      <c r="H139" s="175">
        <v>554.39999999999998</v>
      </c>
      <c r="I139" s="176"/>
      <c r="J139" s="177">
        <f>ROUND(I139*H139,0)</f>
        <v>0</v>
      </c>
      <c r="K139" s="173" t="s">
        <v>137</v>
      </c>
      <c r="L139" s="38"/>
      <c r="M139" s="178" t="s">
        <v>1</v>
      </c>
      <c r="N139" s="179" t="s">
        <v>42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0.28999999999999998</v>
      </c>
      <c r="T139" s="181">
        <f>S139*H139</f>
        <v>160.77599999999998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138</v>
      </c>
      <c r="AT139" s="182" t="s">
        <v>133</v>
      </c>
      <c r="AU139" s="182" t="s">
        <v>86</v>
      </c>
      <c r="AY139" s="18" t="s">
        <v>131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</v>
      </c>
      <c r="BK139" s="183">
        <f>ROUND(I139*H139,0)</f>
        <v>0</v>
      </c>
      <c r="BL139" s="18" t="s">
        <v>138</v>
      </c>
      <c r="BM139" s="182" t="s">
        <v>162</v>
      </c>
    </row>
    <row r="140" s="13" customFormat="1">
      <c r="A140" s="13"/>
      <c r="B140" s="184"/>
      <c r="C140" s="13"/>
      <c r="D140" s="185" t="s">
        <v>140</v>
      </c>
      <c r="E140" s="186" t="s">
        <v>1</v>
      </c>
      <c r="F140" s="187" t="s">
        <v>163</v>
      </c>
      <c r="G140" s="13"/>
      <c r="H140" s="188">
        <v>554.39999999999998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140</v>
      </c>
      <c r="AU140" s="186" t="s">
        <v>86</v>
      </c>
      <c r="AV140" s="13" t="s">
        <v>86</v>
      </c>
      <c r="AW140" s="13" t="s">
        <v>33</v>
      </c>
      <c r="AX140" s="13" t="s">
        <v>8</v>
      </c>
      <c r="AY140" s="186" t="s">
        <v>131</v>
      </c>
    </row>
    <row r="141" s="2" customFormat="1" ht="16.5" customHeight="1">
      <c r="A141" s="37"/>
      <c r="B141" s="170"/>
      <c r="C141" s="171" t="s">
        <v>164</v>
      </c>
      <c r="D141" s="171" t="s">
        <v>133</v>
      </c>
      <c r="E141" s="172" t="s">
        <v>165</v>
      </c>
      <c r="F141" s="173" t="s">
        <v>166</v>
      </c>
      <c r="G141" s="174" t="s">
        <v>161</v>
      </c>
      <c r="H141" s="175">
        <v>465.89999999999998</v>
      </c>
      <c r="I141" s="176"/>
      <c r="J141" s="177">
        <f>ROUND(I141*H141,0)</f>
        <v>0</v>
      </c>
      <c r="K141" s="173" t="s">
        <v>137</v>
      </c>
      <c r="L141" s="38"/>
      <c r="M141" s="178" t="s">
        <v>1</v>
      </c>
      <c r="N141" s="179" t="s">
        <v>42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0.20499999999999999</v>
      </c>
      <c r="T141" s="181">
        <f>S141*H141</f>
        <v>95.509499999999989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138</v>
      </c>
      <c r="AT141" s="182" t="s">
        <v>133</v>
      </c>
      <c r="AU141" s="182" t="s">
        <v>86</v>
      </c>
      <c r="AY141" s="18" t="s">
        <v>131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</v>
      </c>
      <c r="BK141" s="183">
        <f>ROUND(I141*H141,0)</f>
        <v>0</v>
      </c>
      <c r="BL141" s="18" t="s">
        <v>138</v>
      </c>
      <c r="BM141" s="182" t="s">
        <v>167</v>
      </c>
    </row>
    <row r="142" s="13" customFormat="1">
      <c r="A142" s="13"/>
      <c r="B142" s="184"/>
      <c r="C142" s="13"/>
      <c r="D142" s="185" t="s">
        <v>140</v>
      </c>
      <c r="E142" s="186" t="s">
        <v>1</v>
      </c>
      <c r="F142" s="187" t="s">
        <v>168</v>
      </c>
      <c r="G142" s="13"/>
      <c r="H142" s="188">
        <v>393.19999999999999</v>
      </c>
      <c r="I142" s="189"/>
      <c r="J142" s="13"/>
      <c r="K142" s="13"/>
      <c r="L142" s="184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140</v>
      </c>
      <c r="AU142" s="186" t="s">
        <v>86</v>
      </c>
      <c r="AV142" s="13" t="s">
        <v>86</v>
      </c>
      <c r="AW142" s="13" t="s">
        <v>33</v>
      </c>
      <c r="AX142" s="13" t="s">
        <v>77</v>
      </c>
      <c r="AY142" s="186" t="s">
        <v>131</v>
      </c>
    </row>
    <row r="143" s="13" customFormat="1">
      <c r="A143" s="13"/>
      <c r="B143" s="184"/>
      <c r="C143" s="13"/>
      <c r="D143" s="185" t="s">
        <v>140</v>
      </c>
      <c r="E143" s="186" t="s">
        <v>1</v>
      </c>
      <c r="F143" s="187" t="s">
        <v>169</v>
      </c>
      <c r="G143" s="13"/>
      <c r="H143" s="188">
        <v>72.700000000000003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140</v>
      </c>
      <c r="AU143" s="186" t="s">
        <v>86</v>
      </c>
      <c r="AV143" s="13" t="s">
        <v>86</v>
      </c>
      <c r="AW143" s="13" t="s">
        <v>33</v>
      </c>
      <c r="AX143" s="13" t="s">
        <v>77</v>
      </c>
      <c r="AY143" s="186" t="s">
        <v>131</v>
      </c>
    </row>
    <row r="144" s="14" customFormat="1">
      <c r="A144" s="14"/>
      <c r="B144" s="193"/>
      <c r="C144" s="14"/>
      <c r="D144" s="185" t="s">
        <v>140</v>
      </c>
      <c r="E144" s="194" t="s">
        <v>1</v>
      </c>
      <c r="F144" s="195" t="s">
        <v>170</v>
      </c>
      <c r="G144" s="14"/>
      <c r="H144" s="196">
        <v>465.89999999999998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140</v>
      </c>
      <c r="AU144" s="194" t="s">
        <v>86</v>
      </c>
      <c r="AV144" s="14" t="s">
        <v>146</v>
      </c>
      <c r="AW144" s="14" t="s">
        <v>33</v>
      </c>
      <c r="AX144" s="14" t="s">
        <v>8</v>
      </c>
      <c r="AY144" s="194" t="s">
        <v>131</v>
      </c>
    </row>
    <row r="145" s="2" customFormat="1" ht="16.5" customHeight="1">
      <c r="A145" s="37"/>
      <c r="B145" s="170"/>
      <c r="C145" s="171" t="s">
        <v>171</v>
      </c>
      <c r="D145" s="171" t="s">
        <v>133</v>
      </c>
      <c r="E145" s="172" t="s">
        <v>172</v>
      </c>
      <c r="F145" s="173" t="s">
        <v>173</v>
      </c>
      <c r="G145" s="174" t="s">
        <v>161</v>
      </c>
      <c r="H145" s="175">
        <v>142.80000000000001</v>
      </c>
      <c r="I145" s="176"/>
      <c r="J145" s="177">
        <f>ROUND(I145*H145,0)</f>
        <v>0</v>
      </c>
      <c r="K145" s="173" t="s">
        <v>137</v>
      </c>
      <c r="L145" s="38"/>
      <c r="M145" s="178" t="s">
        <v>1</v>
      </c>
      <c r="N145" s="179" t="s">
        <v>42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0.11500000000000001</v>
      </c>
      <c r="T145" s="181">
        <f>S145*H145</f>
        <v>16.422000000000001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138</v>
      </c>
      <c r="AT145" s="182" t="s">
        <v>133</v>
      </c>
      <c r="AU145" s="182" t="s">
        <v>86</v>
      </c>
      <c r="AY145" s="18" t="s">
        <v>131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</v>
      </c>
      <c r="BK145" s="183">
        <f>ROUND(I145*H145,0)</f>
        <v>0</v>
      </c>
      <c r="BL145" s="18" t="s">
        <v>138</v>
      </c>
      <c r="BM145" s="182" t="s">
        <v>174</v>
      </c>
    </row>
    <row r="146" s="13" customFormat="1">
      <c r="A146" s="13"/>
      <c r="B146" s="184"/>
      <c r="C146" s="13"/>
      <c r="D146" s="185" t="s">
        <v>140</v>
      </c>
      <c r="E146" s="186" t="s">
        <v>1</v>
      </c>
      <c r="F146" s="187" t="s">
        <v>175</v>
      </c>
      <c r="G146" s="13"/>
      <c r="H146" s="188">
        <v>142.80000000000001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140</v>
      </c>
      <c r="AU146" s="186" t="s">
        <v>86</v>
      </c>
      <c r="AV146" s="13" t="s">
        <v>86</v>
      </c>
      <c r="AW146" s="13" t="s">
        <v>33</v>
      </c>
      <c r="AX146" s="13" t="s">
        <v>8</v>
      </c>
      <c r="AY146" s="186" t="s">
        <v>131</v>
      </c>
    </row>
    <row r="147" s="2" customFormat="1" ht="24.15" customHeight="1">
      <c r="A147" s="37"/>
      <c r="B147" s="170"/>
      <c r="C147" s="171" t="s">
        <v>176</v>
      </c>
      <c r="D147" s="171" t="s">
        <v>133</v>
      </c>
      <c r="E147" s="172" t="s">
        <v>177</v>
      </c>
      <c r="F147" s="173" t="s">
        <v>178</v>
      </c>
      <c r="G147" s="174" t="s">
        <v>136</v>
      </c>
      <c r="H147" s="175">
        <v>146.30000000000001</v>
      </c>
      <c r="I147" s="176"/>
      <c r="J147" s="177">
        <f>ROUND(I147*H147,0)</f>
        <v>0</v>
      </c>
      <c r="K147" s="173" t="s">
        <v>137</v>
      </c>
      <c r="L147" s="38"/>
      <c r="M147" s="178" t="s">
        <v>1</v>
      </c>
      <c r="N147" s="179" t="s">
        <v>42</v>
      </c>
      <c r="O147" s="76"/>
      <c r="P147" s="180">
        <f>O147*H147</f>
        <v>0</v>
      </c>
      <c r="Q147" s="180">
        <v>0.00064000000000000005</v>
      </c>
      <c r="R147" s="180">
        <f>Q147*H147</f>
        <v>0.093632000000000021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138</v>
      </c>
      <c r="AT147" s="182" t="s">
        <v>133</v>
      </c>
      <c r="AU147" s="182" t="s">
        <v>86</v>
      </c>
      <c r="AY147" s="18" t="s">
        <v>131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</v>
      </c>
      <c r="BK147" s="183">
        <f>ROUND(I147*H147,0)</f>
        <v>0</v>
      </c>
      <c r="BL147" s="18" t="s">
        <v>138</v>
      </c>
      <c r="BM147" s="182" t="s">
        <v>179</v>
      </c>
    </row>
    <row r="148" s="13" customFormat="1">
      <c r="A148" s="13"/>
      <c r="B148" s="184"/>
      <c r="C148" s="13"/>
      <c r="D148" s="185" t="s">
        <v>140</v>
      </c>
      <c r="E148" s="186" t="s">
        <v>1</v>
      </c>
      <c r="F148" s="187" t="s">
        <v>180</v>
      </c>
      <c r="G148" s="13"/>
      <c r="H148" s="188">
        <v>146.30000000000001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140</v>
      </c>
      <c r="AU148" s="186" t="s">
        <v>86</v>
      </c>
      <c r="AV148" s="13" t="s">
        <v>86</v>
      </c>
      <c r="AW148" s="13" t="s">
        <v>33</v>
      </c>
      <c r="AX148" s="13" t="s">
        <v>8</v>
      </c>
      <c r="AY148" s="186" t="s">
        <v>131</v>
      </c>
    </row>
    <row r="149" s="2" customFormat="1" ht="24.15" customHeight="1">
      <c r="A149" s="37"/>
      <c r="B149" s="170"/>
      <c r="C149" s="171" t="s">
        <v>181</v>
      </c>
      <c r="D149" s="171" t="s">
        <v>133</v>
      </c>
      <c r="E149" s="172" t="s">
        <v>182</v>
      </c>
      <c r="F149" s="173" t="s">
        <v>183</v>
      </c>
      <c r="G149" s="174" t="s">
        <v>136</v>
      </c>
      <c r="H149" s="175">
        <v>146.30000000000001</v>
      </c>
      <c r="I149" s="176"/>
      <c r="J149" s="177">
        <f>ROUND(I149*H149,0)</f>
        <v>0</v>
      </c>
      <c r="K149" s="173" t="s">
        <v>137</v>
      </c>
      <c r="L149" s="38"/>
      <c r="M149" s="178" t="s">
        <v>1</v>
      </c>
      <c r="N149" s="179" t="s">
        <v>42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138</v>
      </c>
      <c r="AT149" s="182" t="s">
        <v>133</v>
      </c>
      <c r="AU149" s="182" t="s">
        <v>86</v>
      </c>
      <c r="AY149" s="18" t="s">
        <v>131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</v>
      </c>
      <c r="BK149" s="183">
        <f>ROUND(I149*H149,0)</f>
        <v>0</v>
      </c>
      <c r="BL149" s="18" t="s">
        <v>138</v>
      </c>
      <c r="BM149" s="182" t="s">
        <v>184</v>
      </c>
    </row>
    <row r="150" s="13" customFormat="1">
      <c r="A150" s="13"/>
      <c r="B150" s="184"/>
      <c r="C150" s="13"/>
      <c r="D150" s="185" t="s">
        <v>140</v>
      </c>
      <c r="E150" s="186" t="s">
        <v>1</v>
      </c>
      <c r="F150" s="187" t="s">
        <v>180</v>
      </c>
      <c r="G150" s="13"/>
      <c r="H150" s="188">
        <v>146.30000000000001</v>
      </c>
      <c r="I150" s="189"/>
      <c r="J150" s="13"/>
      <c r="K150" s="13"/>
      <c r="L150" s="184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140</v>
      </c>
      <c r="AU150" s="186" t="s">
        <v>86</v>
      </c>
      <c r="AV150" s="13" t="s">
        <v>86</v>
      </c>
      <c r="AW150" s="13" t="s">
        <v>33</v>
      </c>
      <c r="AX150" s="13" t="s">
        <v>8</v>
      </c>
      <c r="AY150" s="186" t="s">
        <v>131</v>
      </c>
    </row>
    <row r="151" s="2" customFormat="1" ht="33" customHeight="1">
      <c r="A151" s="37"/>
      <c r="B151" s="170"/>
      <c r="C151" s="171" t="s">
        <v>82</v>
      </c>
      <c r="D151" s="171" t="s">
        <v>133</v>
      </c>
      <c r="E151" s="172" t="s">
        <v>185</v>
      </c>
      <c r="F151" s="173" t="s">
        <v>186</v>
      </c>
      <c r="G151" s="174" t="s">
        <v>187</v>
      </c>
      <c r="H151" s="175">
        <v>1700.2000000000001</v>
      </c>
      <c r="I151" s="176"/>
      <c r="J151" s="177">
        <f>ROUND(I151*H151,0)</f>
        <v>0</v>
      </c>
      <c r="K151" s="173" t="s">
        <v>137</v>
      </c>
      <c r="L151" s="38"/>
      <c r="M151" s="178" t="s">
        <v>1</v>
      </c>
      <c r="N151" s="179" t="s">
        <v>42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138</v>
      </c>
      <c r="AT151" s="182" t="s">
        <v>133</v>
      </c>
      <c r="AU151" s="182" t="s">
        <v>86</v>
      </c>
      <c r="AY151" s="18" t="s">
        <v>131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</v>
      </c>
      <c r="BK151" s="183">
        <f>ROUND(I151*H151,0)</f>
        <v>0</v>
      </c>
      <c r="BL151" s="18" t="s">
        <v>138</v>
      </c>
      <c r="BM151" s="182" t="s">
        <v>188</v>
      </c>
    </row>
    <row r="152" s="13" customFormat="1">
      <c r="A152" s="13"/>
      <c r="B152" s="184"/>
      <c r="C152" s="13"/>
      <c r="D152" s="185" t="s">
        <v>140</v>
      </c>
      <c r="E152" s="186" t="s">
        <v>1</v>
      </c>
      <c r="F152" s="187" t="s">
        <v>189</v>
      </c>
      <c r="G152" s="13"/>
      <c r="H152" s="188">
        <v>1402.9000000000001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140</v>
      </c>
      <c r="AU152" s="186" t="s">
        <v>86</v>
      </c>
      <c r="AV152" s="13" t="s">
        <v>86</v>
      </c>
      <c r="AW152" s="13" t="s">
        <v>33</v>
      </c>
      <c r="AX152" s="13" t="s">
        <v>77</v>
      </c>
      <c r="AY152" s="186" t="s">
        <v>131</v>
      </c>
    </row>
    <row r="153" s="13" customFormat="1">
      <c r="A153" s="13"/>
      <c r="B153" s="184"/>
      <c r="C153" s="13"/>
      <c r="D153" s="185" t="s">
        <v>140</v>
      </c>
      <c r="E153" s="186" t="s">
        <v>1</v>
      </c>
      <c r="F153" s="187" t="s">
        <v>190</v>
      </c>
      <c r="G153" s="13"/>
      <c r="H153" s="188">
        <v>297.30000000000001</v>
      </c>
      <c r="I153" s="189"/>
      <c r="J153" s="13"/>
      <c r="K153" s="13"/>
      <c r="L153" s="184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140</v>
      </c>
      <c r="AU153" s="186" t="s">
        <v>86</v>
      </c>
      <c r="AV153" s="13" t="s">
        <v>86</v>
      </c>
      <c r="AW153" s="13" t="s">
        <v>33</v>
      </c>
      <c r="AX153" s="13" t="s">
        <v>77</v>
      </c>
      <c r="AY153" s="186" t="s">
        <v>131</v>
      </c>
    </row>
    <row r="154" s="14" customFormat="1">
      <c r="A154" s="14"/>
      <c r="B154" s="193"/>
      <c r="C154" s="14"/>
      <c r="D154" s="185" t="s">
        <v>140</v>
      </c>
      <c r="E154" s="194" t="s">
        <v>1</v>
      </c>
      <c r="F154" s="195" t="s">
        <v>191</v>
      </c>
      <c r="G154" s="14"/>
      <c r="H154" s="196">
        <v>1700.2000000000001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140</v>
      </c>
      <c r="AU154" s="194" t="s">
        <v>86</v>
      </c>
      <c r="AV154" s="14" t="s">
        <v>146</v>
      </c>
      <c r="AW154" s="14" t="s">
        <v>33</v>
      </c>
      <c r="AX154" s="14" t="s">
        <v>8</v>
      </c>
      <c r="AY154" s="194" t="s">
        <v>131</v>
      </c>
    </row>
    <row r="155" s="2" customFormat="1" ht="33" customHeight="1">
      <c r="A155" s="37"/>
      <c r="B155" s="170"/>
      <c r="C155" s="171" t="s">
        <v>192</v>
      </c>
      <c r="D155" s="171" t="s">
        <v>133</v>
      </c>
      <c r="E155" s="172" t="s">
        <v>193</v>
      </c>
      <c r="F155" s="173" t="s">
        <v>194</v>
      </c>
      <c r="G155" s="174" t="s">
        <v>187</v>
      </c>
      <c r="H155" s="175">
        <v>130.19999999999999</v>
      </c>
      <c r="I155" s="176"/>
      <c r="J155" s="177">
        <f>ROUND(I155*H155,0)</f>
        <v>0</v>
      </c>
      <c r="K155" s="173" t="s">
        <v>137</v>
      </c>
      <c r="L155" s="38"/>
      <c r="M155" s="178" t="s">
        <v>1</v>
      </c>
      <c r="N155" s="179" t="s">
        <v>42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138</v>
      </c>
      <c r="AT155" s="182" t="s">
        <v>133</v>
      </c>
      <c r="AU155" s="182" t="s">
        <v>86</v>
      </c>
      <c r="AY155" s="18" t="s">
        <v>131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</v>
      </c>
      <c r="BK155" s="183">
        <f>ROUND(I155*H155,0)</f>
        <v>0</v>
      </c>
      <c r="BL155" s="18" t="s">
        <v>138</v>
      </c>
      <c r="BM155" s="182" t="s">
        <v>195</v>
      </c>
    </row>
    <row r="156" s="13" customFormat="1">
      <c r="A156" s="13"/>
      <c r="B156" s="184"/>
      <c r="C156" s="13"/>
      <c r="D156" s="185" t="s">
        <v>140</v>
      </c>
      <c r="E156" s="186" t="s">
        <v>1</v>
      </c>
      <c r="F156" s="187" t="s">
        <v>196</v>
      </c>
      <c r="G156" s="13"/>
      <c r="H156" s="188">
        <v>130.19999999999999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140</v>
      </c>
      <c r="AU156" s="186" t="s">
        <v>86</v>
      </c>
      <c r="AV156" s="13" t="s">
        <v>86</v>
      </c>
      <c r="AW156" s="13" t="s">
        <v>33</v>
      </c>
      <c r="AX156" s="13" t="s">
        <v>8</v>
      </c>
      <c r="AY156" s="186" t="s">
        <v>131</v>
      </c>
    </row>
    <row r="157" s="2" customFormat="1" ht="37.8" customHeight="1">
      <c r="A157" s="37"/>
      <c r="B157" s="170"/>
      <c r="C157" s="171" t="s">
        <v>197</v>
      </c>
      <c r="D157" s="171" t="s">
        <v>133</v>
      </c>
      <c r="E157" s="172" t="s">
        <v>198</v>
      </c>
      <c r="F157" s="173" t="s">
        <v>199</v>
      </c>
      <c r="G157" s="174" t="s">
        <v>187</v>
      </c>
      <c r="H157" s="175">
        <v>1830.4000000000001</v>
      </c>
      <c r="I157" s="176"/>
      <c r="J157" s="177">
        <f>ROUND(I157*H157,0)</f>
        <v>0</v>
      </c>
      <c r="K157" s="173" t="s">
        <v>137</v>
      </c>
      <c r="L157" s="38"/>
      <c r="M157" s="178" t="s">
        <v>1</v>
      </c>
      <c r="N157" s="179" t="s">
        <v>42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138</v>
      </c>
      <c r="AT157" s="182" t="s">
        <v>133</v>
      </c>
      <c r="AU157" s="182" t="s">
        <v>86</v>
      </c>
      <c r="AY157" s="18" t="s">
        <v>131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</v>
      </c>
      <c r="BK157" s="183">
        <f>ROUND(I157*H157,0)</f>
        <v>0</v>
      </c>
      <c r="BL157" s="18" t="s">
        <v>138</v>
      </c>
      <c r="BM157" s="182" t="s">
        <v>200</v>
      </c>
    </row>
    <row r="158" s="13" customFormat="1">
      <c r="A158" s="13"/>
      <c r="B158" s="184"/>
      <c r="C158" s="13"/>
      <c r="D158" s="185" t="s">
        <v>140</v>
      </c>
      <c r="E158" s="186" t="s">
        <v>1</v>
      </c>
      <c r="F158" s="187" t="s">
        <v>189</v>
      </c>
      <c r="G158" s="13"/>
      <c r="H158" s="188">
        <v>1402.9000000000001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140</v>
      </c>
      <c r="AU158" s="186" t="s">
        <v>86</v>
      </c>
      <c r="AV158" s="13" t="s">
        <v>86</v>
      </c>
      <c r="AW158" s="13" t="s">
        <v>33</v>
      </c>
      <c r="AX158" s="13" t="s">
        <v>77</v>
      </c>
      <c r="AY158" s="186" t="s">
        <v>131</v>
      </c>
    </row>
    <row r="159" s="13" customFormat="1">
      <c r="A159" s="13"/>
      <c r="B159" s="184"/>
      <c r="C159" s="13"/>
      <c r="D159" s="185" t="s">
        <v>140</v>
      </c>
      <c r="E159" s="186" t="s">
        <v>1</v>
      </c>
      <c r="F159" s="187" t="s">
        <v>190</v>
      </c>
      <c r="G159" s="13"/>
      <c r="H159" s="188">
        <v>297.30000000000001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140</v>
      </c>
      <c r="AU159" s="186" t="s">
        <v>86</v>
      </c>
      <c r="AV159" s="13" t="s">
        <v>86</v>
      </c>
      <c r="AW159" s="13" t="s">
        <v>33</v>
      </c>
      <c r="AX159" s="13" t="s">
        <v>77</v>
      </c>
      <c r="AY159" s="186" t="s">
        <v>131</v>
      </c>
    </row>
    <row r="160" s="13" customFormat="1">
      <c r="A160" s="13"/>
      <c r="B160" s="184"/>
      <c r="C160" s="13"/>
      <c r="D160" s="185" t="s">
        <v>140</v>
      </c>
      <c r="E160" s="186" t="s">
        <v>1</v>
      </c>
      <c r="F160" s="187" t="s">
        <v>196</v>
      </c>
      <c r="G160" s="13"/>
      <c r="H160" s="188">
        <v>130.19999999999999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140</v>
      </c>
      <c r="AU160" s="186" t="s">
        <v>86</v>
      </c>
      <c r="AV160" s="13" t="s">
        <v>86</v>
      </c>
      <c r="AW160" s="13" t="s">
        <v>33</v>
      </c>
      <c r="AX160" s="13" t="s">
        <v>77</v>
      </c>
      <c r="AY160" s="186" t="s">
        <v>131</v>
      </c>
    </row>
    <row r="161" s="14" customFormat="1">
      <c r="A161" s="14"/>
      <c r="B161" s="193"/>
      <c r="C161" s="14"/>
      <c r="D161" s="185" t="s">
        <v>140</v>
      </c>
      <c r="E161" s="194" t="s">
        <v>1</v>
      </c>
      <c r="F161" s="195" t="s">
        <v>170</v>
      </c>
      <c r="G161" s="14"/>
      <c r="H161" s="196">
        <v>1830.4000000000001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140</v>
      </c>
      <c r="AU161" s="194" t="s">
        <v>86</v>
      </c>
      <c r="AV161" s="14" t="s">
        <v>146</v>
      </c>
      <c r="AW161" s="14" t="s">
        <v>33</v>
      </c>
      <c r="AX161" s="14" t="s">
        <v>8</v>
      </c>
      <c r="AY161" s="194" t="s">
        <v>131</v>
      </c>
    </row>
    <row r="162" s="2" customFormat="1" ht="37.8" customHeight="1">
      <c r="A162" s="37"/>
      <c r="B162" s="170"/>
      <c r="C162" s="171" t="s">
        <v>201</v>
      </c>
      <c r="D162" s="171" t="s">
        <v>133</v>
      </c>
      <c r="E162" s="172" t="s">
        <v>202</v>
      </c>
      <c r="F162" s="173" t="s">
        <v>203</v>
      </c>
      <c r="G162" s="174" t="s">
        <v>187</v>
      </c>
      <c r="H162" s="175">
        <v>31116.799999999999</v>
      </c>
      <c r="I162" s="176"/>
      <c r="J162" s="177">
        <f>ROUND(I162*H162,0)</f>
        <v>0</v>
      </c>
      <c r="K162" s="173" t="s">
        <v>137</v>
      </c>
      <c r="L162" s="38"/>
      <c r="M162" s="178" t="s">
        <v>1</v>
      </c>
      <c r="N162" s="179" t="s">
        <v>42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138</v>
      </c>
      <c r="AT162" s="182" t="s">
        <v>133</v>
      </c>
      <c r="AU162" s="182" t="s">
        <v>86</v>
      </c>
      <c r="AY162" s="18" t="s">
        <v>131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</v>
      </c>
      <c r="BK162" s="183">
        <f>ROUND(I162*H162,0)</f>
        <v>0</v>
      </c>
      <c r="BL162" s="18" t="s">
        <v>138</v>
      </c>
      <c r="BM162" s="182" t="s">
        <v>204</v>
      </c>
    </row>
    <row r="163" s="13" customFormat="1">
      <c r="A163" s="13"/>
      <c r="B163" s="184"/>
      <c r="C163" s="13"/>
      <c r="D163" s="185" t="s">
        <v>140</v>
      </c>
      <c r="E163" s="186" t="s">
        <v>1</v>
      </c>
      <c r="F163" s="187" t="s">
        <v>189</v>
      </c>
      <c r="G163" s="13"/>
      <c r="H163" s="188">
        <v>1402.9000000000001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140</v>
      </c>
      <c r="AU163" s="186" t="s">
        <v>86</v>
      </c>
      <c r="AV163" s="13" t="s">
        <v>86</v>
      </c>
      <c r="AW163" s="13" t="s">
        <v>33</v>
      </c>
      <c r="AX163" s="13" t="s">
        <v>77</v>
      </c>
      <c r="AY163" s="186" t="s">
        <v>131</v>
      </c>
    </row>
    <row r="164" s="13" customFormat="1">
      <c r="A164" s="13"/>
      <c r="B164" s="184"/>
      <c r="C164" s="13"/>
      <c r="D164" s="185" t="s">
        <v>140</v>
      </c>
      <c r="E164" s="186" t="s">
        <v>1</v>
      </c>
      <c r="F164" s="187" t="s">
        <v>190</v>
      </c>
      <c r="G164" s="13"/>
      <c r="H164" s="188">
        <v>297.30000000000001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140</v>
      </c>
      <c r="AU164" s="186" t="s">
        <v>86</v>
      </c>
      <c r="AV164" s="13" t="s">
        <v>86</v>
      </c>
      <c r="AW164" s="13" t="s">
        <v>33</v>
      </c>
      <c r="AX164" s="13" t="s">
        <v>77</v>
      </c>
      <c r="AY164" s="186" t="s">
        <v>131</v>
      </c>
    </row>
    <row r="165" s="13" customFormat="1">
      <c r="A165" s="13"/>
      <c r="B165" s="184"/>
      <c r="C165" s="13"/>
      <c r="D165" s="185" t="s">
        <v>140</v>
      </c>
      <c r="E165" s="186" t="s">
        <v>1</v>
      </c>
      <c r="F165" s="187" t="s">
        <v>196</v>
      </c>
      <c r="G165" s="13"/>
      <c r="H165" s="188">
        <v>130.19999999999999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140</v>
      </c>
      <c r="AU165" s="186" t="s">
        <v>86</v>
      </c>
      <c r="AV165" s="13" t="s">
        <v>86</v>
      </c>
      <c r="AW165" s="13" t="s">
        <v>33</v>
      </c>
      <c r="AX165" s="13" t="s">
        <v>77</v>
      </c>
      <c r="AY165" s="186" t="s">
        <v>131</v>
      </c>
    </row>
    <row r="166" s="14" customFormat="1">
      <c r="A166" s="14"/>
      <c r="B166" s="193"/>
      <c r="C166" s="14"/>
      <c r="D166" s="185" t="s">
        <v>140</v>
      </c>
      <c r="E166" s="194" t="s">
        <v>1</v>
      </c>
      <c r="F166" s="195" t="s">
        <v>170</v>
      </c>
      <c r="G166" s="14"/>
      <c r="H166" s="196">
        <v>1830.4000000000001</v>
      </c>
      <c r="I166" s="197"/>
      <c r="J166" s="14"/>
      <c r="K166" s="14"/>
      <c r="L166" s="193"/>
      <c r="M166" s="198"/>
      <c r="N166" s="199"/>
      <c r="O166" s="199"/>
      <c r="P166" s="199"/>
      <c r="Q166" s="199"/>
      <c r="R166" s="199"/>
      <c r="S166" s="199"/>
      <c r="T166" s="20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4" t="s">
        <v>140</v>
      </c>
      <c r="AU166" s="194" t="s">
        <v>86</v>
      </c>
      <c r="AV166" s="14" t="s">
        <v>146</v>
      </c>
      <c r="AW166" s="14" t="s">
        <v>33</v>
      </c>
      <c r="AX166" s="14" t="s">
        <v>8</v>
      </c>
      <c r="AY166" s="194" t="s">
        <v>131</v>
      </c>
    </row>
    <row r="167" s="13" customFormat="1">
      <c r="A167" s="13"/>
      <c r="B167" s="184"/>
      <c r="C167" s="13"/>
      <c r="D167" s="185" t="s">
        <v>140</v>
      </c>
      <c r="E167" s="13"/>
      <c r="F167" s="187" t="s">
        <v>205</v>
      </c>
      <c r="G167" s="13"/>
      <c r="H167" s="188">
        <v>31116.799999999999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140</v>
      </c>
      <c r="AU167" s="186" t="s">
        <v>86</v>
      </c>
      <c r="AV167" s="13" t="s">
        <v>86</v>
      </c>
      <c r="AW167" s="13" t="s">
        <v>3</v>
      </c>
      <c r="AX167" s="13" t="s">
        <v>8</v>
      </c>
      <c r="AY167" s="186" t="s">
        <v>131</v>
      </c>
    </row>
    <row r="168" s="2" customFormat="1" ht="33" customHeight="1">
      <c r="A168" s="37"/>
      <c r="B168" s="170"/>
      <c r="C168" s="171" t="s">
        <v>9</v>
      </c>
      <c r="D168" s="171" t="s">
        <v>133</v>
      </c>
      <c r="E168" s="172" t="s">
        <v>206</v>
      </c>
      <c r="F168" s="173" t="s">
        <v>207</v>
      </c>
      <c r="G168" s="174" t="s">
        <v>208</v>
      </c>
      <c r="H168" s="175">
        <v>3294.7199999999998</v>
      </c>
      <c r="I168" s="176"/>
      <c r="J168" s="177">
        <f>ROUND(I168*H168,0)</f>
        <v>0</v>
      </c>
      <c r="K168" s="173" t="s">
        <v>137</v>
      </c>
      <c r="L168" s="38"/>
      <c r="M168" s="178" t="s">
        <v>1</v>
      </c>
      <c r="N168" s="179" t="s">
        <v>42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138</v>
      </c>
      <c r="AT168" s="182" t="s">
        <v>133</v>
      </c>
      <c r="AU168" s="182" t="s">
        <v>86</v>
      </c>
      <c r="AY168" s="18" t="s">
        <v>131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</v>
      </c>
      <c r="BK168" s="183">
        <f>ROUND(I168*H168,0)</f>
        <v>0</v>
      </c>
      <c r="BL168" s="18" t="s">
        <v>138</v>
      </c>
      <c r="BM168" s="182" t="s">
        <v>209</v>
      </c>
    </row>
    <row r="169" s="13" customFormat="1">
      <c r="A169" s="13"/>
      <c r="B169" s="184"/>
      <c r="C169" s="13"/>
      <c r="D169" s="185" t="s">
        <v>140</v>
      </c>
      <c r="E169" s="186" t="s">
        <v>1</v>
      </c>
      <c r="F169" s="187" t="s">
        <v>210</v>
      </c>
      <c r="G169" s="13"/>
      <c r="H169" s="188">
        <v>2525.2199999999998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140</v>
      </c>
      <c r="AU169" s="186" t="s">
        <v>86</v>
      </c>
      <c r="AV169" s="13" t="s">
        <v>86</v>
      </c>
      <c r="AW169" s="13" t="s">
        <v>33</v>
      </c>
      <c r="AX169" s="13" t="s">
        <v>77</v>
      </c>
      <c r="AY169" s="186" t="s">
        <v>131</v>
      </c>
    </row>
    <row r="170" s="13" customFormat="1">
      <c r="A170" s="13"/>
      <c r="B170" s="184"/>
      <c r="C170" s="13"/>
      <c r="D170" s="185" t="s">
        <v>140</v>
      </c>
      <c r="E170" s="186" t="s">
        <v>1</v>
      </c>
      <c r="F170" s="187" t="s">
        <v>211</v>
      </c>
      <c r="G170" s="13"/>
      <c r="H170" s="188">
        <v>535.13999999999999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140</v>
      </c>
      <c r="AU170" s="186" t="s">
        <v>86</v>
      </c>
      <c r="AV170" s="13" t="s">
        <v>86</v>
      </c>
      <c r="AW170" s="13" t="s">
        <v>33</v>
      </c>
      <c r="AX170" s="13" t="s">
        <v>77</v>
      </c>
      <c r="AY170" s="186" t="s">
        <v>131</v>
      </c>
    </row>
    <row r="171" s="13" customFormat="1">
      <c r="A171" s="13"/>
      <c r="B171" s="184"/>
      <c r="C171" s="13"/>
      <c r="D171" s="185" t="s">
        <v>140</v>
      </c>
      <c r="E171" s="186" t="s">
        <v>1</v>
      </c>
      <c r="F171" s="187" t="s">
        <v>212</v>
      </c>
      <c r="G171" s="13"/>
      <c r="H171" s="188">
        <v>234.36000000000001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140</v>
      </c>
      <c r="AU171" s="186" t="s">
        <v>86</v>
      </c>
      <c r="AV171" s="13" t="s">
        <v>86</v>
      </c>
      <c r="AW171" s="13" t="s">
        <v>33</v>
      </c>
      <c r="AX171" s="13" t="s">
        <v>77</v>
      </c>
      <c r="AY171" s="186" t="s">
        <v>131</v>
      </c>
    </row>
    <row r="172" s="14" customFormat="1">
      <c r="A172" s="14"/>
      <c r="B172" s="193"/>
      <c r="C172" s="14"/>
      <c r="D172" s="185" t="s">
        <v>140</v>
      </c>
      <c r="E172" s="194" t="s">
        <v>1</v>
      </c>
      <c r="F172" s="195" t="s">
        <v>170</v>
      </c>
      <c r="G172" s="14"/>
      <c r="H172" s="196">
        <v>3294.7199999999998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140</v>
      </c>
      <c r="AU172" s="194" t="s">
        <v>86</v>
      </c>
      <c r="AV172" s="14" t="s">
        <v>146</v>
      </c>
      <c r="AW172" s="14" t="s">
        <v>33</v>
      </c>
      <c r="AX172" s="14" t="s">
        <v>8</v>
      </c>
      <c r="AY172" s="194" t="s">
        <v>131</v>
      </c>
    </row>
    <row r="173" s="2" customFormat="1" ht="24.15" customHeight="1">
      <c r="A173" s="37"/>
      <c r="B173" s="170"/>
      <c r="C173" s="171" t="s">
        <v>213</v>
      </c>
      <c r="D173" s="171" t="s">
        <v>133</v>
      </c>
      <c r="E173" s="172" t="s">
        <v>214</v>
      </c>
      <c r="F173" s="173" t="s">
        <v>215</v>
      </c>
      <c r="G173" s="174" t="s">
        <v>136</v>
      </c>
      <c r="H173" s="175">
        <v>3400.2979999999998</v>
      </c>
      <c r="I173" s="176"/>
      <c r="J173" s="177">
        <f>ROUND(I173*H173,0)</f>
        <v>0</v>
      </c>
      <c r="K173" s="173" t="s">
        <v>137</v>
      </c>
      <c r="L173" s="38"/>
      <c r="M173" s="178" t="s">
        <v>1</v>
      </c>
      <c r="N173" s="179" t="s">
        <v>42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138</v>
      </c>
      <c r="AT173" s="182" t="s">
        <v>133</v>
      </c>
      <c r="AU173" s="182" t="s">
        <v>86</v>
      </c>
      <c r="AY173" s="18" t="s">
        <v>131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</v>
      </c>
      <c r="BK173" s="183">
        <f>ROUND(I173*H173,0)</f>
        <v>0</v>
      </c>
      <c r="BL173" s="18" t="s">
        <v>138</v>
      </c>
      <c r="BM173" s="182" t="s">
        <v>216</v>
      </c>
    </row>
    <row r="174" s="13" customFormat="1">
      <c r="A174" s="13"/>
      <c r="B174" s="184"/>
      <c r="C174" s="13"/>
      <c r="D174" s="185" t="s">
        <v>140</v>
      </c>
      <c r="E174" s="186" t="s">
        <v>1</v>
      </c>
      <c r="F174" s="187" t="s">
        <v>217</v>
      </c>
      <c r="G174" s="13"/>
      <c r="H174" s="188">
        <v>2747.9099999999999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140</v>
      </c>
      <c r="AU174" s="186" t="s">
        <v>86</v>
      </c>
      <c r="AV174" s="13" t="s">
        <v>86</v>
      </c>
      <c r="AW174" s="13" t="s">
        <v>33</v>
      </c>
      <c r="AX174" s="13" t="s">
        <v>77</v>
      </c>
      <c r="AY174" s="186" t="s">
        <v>131</v>
      </c>
    </row>
    <row r="175" s="13" customFormat="1">
      <c r="A175" s="13"/>
      <c r="B175" s="184"/>
      <c r="C175" s="13"/>
      <c r="D175" s="185" t="s">
        <v>140</v>
      </c>
      <c r="E175" s="186" t="s">
        <v>1</v>
      </c>
      <c r="F175" s="187" t="s">
        <v>218</v>
      </c>
      <c r="G175" s="13"/>
      <c r="H175" s="188">
        <v>247.5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140</v>
      </c>
      <c r="AU175" s="186" t="s">
        <v>86</v>
      </c>
      <c r="AV175" s="13" t="s">
        <v>86</v>
      </c>
      <c r="AW175" s="13" t="s">
        <v>33</v>
      </c>
      <c r="AX175" s="13" t="s">
        <v>77</v>
      </c>
      <c r="AY175" s="186" t="s">
        <v>131</v>
      </c>
    </row>
    <row r="176" s="14" customFormat="1">
      <c r="A176" s="14"/>
      <c r="B176" s="193"/>
      <c r="C176" s="14"/>
      <c r="D176" s="185" t="s">
        <v>140</v>
      </c>
      <c r="E176" s="194" t="s">
        <v>1</v>
      </c>
      <c r="F176" s="195" t="s">
        <v>170</v>
      </c>
      <c r="G176" s="14"/>
      <c r="H176" s="196">
        <v>2995.4099999999999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140</v>
      </c>
      <c r="AU176" s="194" t="s">
        <v>86</v>
      </c>
      <c r="AV176" s="14" t="s">
        <v>146</v>
      </c>
      <c r="AW176" s="14" t="s">
        <v>33</v>
      </c>
      <c r="AX176" s="14" t="s">
        <v>77</v>
      </c>
      <c r="AY176" s="194" t="s">
        <v>131</v>
      </c>
    </row>
    <row r="177" s="13" customFormat="1">
      <c r="A177" s="13"/>
      <c r="B177" s="184"/>
      <c r="C177" s="13"/>
      <c r="D177" s="185" t="s">
        <v>140</v>
      </c>
      <c r="E177" s="186" t="s">
        <v>1</v>
      </c>
      <c r="F177" s="187" t="s">
        <v>219</v>
      </c>
      <c r="G177" s="13"/>
      <c r="H177" s="188">
        <v>404.88799999999998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140</v>
      </c>
      <c r="AU177" s="186" t="s">
        <v>86</v>
      </c>
      <c r="AV177" s="13" t="s">
        <v>86</v>
      </c>
      <c r="AW177" s="13" t="s">
        <v>33</v>
      </c>
      <c r="AX177" s="13" t="s">
        <v>77</v>
      </c>
      <c r="AY177" s="186" t="s">
        <v>131</v>
      </c>
    </row>
    <row r="178" s="14" customFormat="1">
      <c r="A178" s="14"/>
      <c r="B178" s="193"/>
      <c r="C178" s="14"/>
      <c r="D178" s="185" t="s">
        <v>140</v>
      </c>
      <c r="E178" s="194" t="s">
        <v>1</v>
      </c>
      <c r="F178" s="195" t="s">
        <v>170</v>
      </c>
      <c r="G178" s="14"/>
      <c r="H178" s="196">
        <v>404.88799999999998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140</v>
      </c>
      <c r="AU178" s="194" t="s">
        <v>86</v>
      </c>
      <c r="AV178" s="14" t="s">
        <v>146</v>
      </c>
      <c r="AW178" s="14" t="s">
        <v>33</v>
      </c>
      <c r="AX178" s="14" t="s">
        <v>77</v>
      </c>
      <c r="AY178" s="194" t="s">
        <v>131</v>
      </c>
    </row>
    <row r="179" s="15" customFormat="1">
      <c r="A179" s="15"/>
      <c r="B179" s="201"/>
      <c r="C179" s="15"/>
      <c r="D179" s="185" t="s">
        <v>140</v>
      </c>
      <c r="E179" s="202" t="s">
        <v>1</v>
      </c>
      <c r="F179" s="203" t="s">
        <v>220</v>
      </c>
      <c r="G179" s="15"/>
      <c r="H179" s="204">
        <v>3400.2979999999998</v>
      </c>
      <c r="I179" s="205"/>
      <c r="J179" s="15"/>
      <c r="K179" s="15"/>
      <c r="L179" s="201"/>
      <c r="M179" s="206"/>
      <c r="N179" s="207"/>
      <c r="O179" s="207"/>
      <c r="P179" s="207"/>
      <c r="Q179" s="207"/>
      <c r="R179" s="207"/>
      <c r="S179" s="207"/>
      <c r="T179" s="20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02" t="s">
        <v>140</v>
      </c>
      <c r="AU179" s="202" t="s">
        <v>86</v>
      </c>
      <c r="AV179" s="15" t="s">
        <v>138</v>
      </c>
      <c r="AW179" s="15" t="s">
        <v>33</v>
      </c>
      <c r="AX179" s="15" t="s">
        <v>8</v>
      </c>
      <c r="AY179" s="202" t="s">
        <v>131</v>
      </c>
    </row>
    <row r="180" s="12" customFormat="1" ht="22.8" customHeight="1">
      <c r="A180" s="12"/>
      <c r="B180" s="157"/>
      <c r="C180" s="12"/>
      <c r="D180" s="158" t="s">
        <v>76</v>
      </c>
      <c r="E180" s="168" t="s">
        <v>86</v>
      </c>
      <c r="F180" s="168" t="s">
        <v>221</v>
      </c>
      <c r="G180" s="12"/>
      <c r="H180" s="12"/>
      <c r="I180" s="160"/>
      <c r="J180" s="169">
        <f>BK180</f>
        <v>0</v>
      </c>
      <c r="K180" s="12"/>
      <c r="L180" s="157"/>
      <c r="M180" s="162"/>
      <c r="N180" s="163"/>
      <c r="O180" s="163"/>
      <c r="P180" s="164">
        <f>SUM(P181:P182)</f>
        <v>0</v>
      </c>
      <c r="Q180" s="163"/>
      <c r="R180" s="164">
        <f>SUM(R181:R182)</f>
        <v>203.68269064</v>
      </c>
      <c r="S180" s="163"/>
      <c r="T180" s="165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8" t="s">
        <v>8</v>
      </c>
      <c r="AT180" s="166" t="s">
        <v>76</v>
      </c>
      <c r="AU180" s="166" t="s">
        <v>8</v>
      </c>
      <c r="AY180" s="158" t="s">
        <v>131</v>
      </c>
      <c r="BK180" s="167">
        <f>SUM(BK181:BK182)</f>
        <v>0</v>
      </c>
    </row>
    <row r="181" s="2" customFormat="1" ht="37.8" customHeight="1">
      <c r="A181" s="37"/>
      <c r="B181" s="170"/>
      <c r="C181" s="171" t="s">
        <v>222</v>
      </c>
      <c r="D181" s="171" t="s">
        <v>133</v>
      </c>
      <c r="E181" s="172" t="s">
        <v>223</v>
      </c>
      <c r="F181" s="173" t="s">
        <v>224</v>
      </c>
      <c r="G181" s="174" t="s">
        <v>161</v>
      </c>
      <c r="H181" s="175">
        <v>856.60000000000002</v>
      </c>
      <c r="I181" s="176"/>
      <c r="J181" s="177">
        <f>ROUND(I181*H181,0)</f>
        <v>0</v>
      </c>
      <c r="K181" s="173" t="s">
        <v>137</v>
      </c>
      <c r="L181" s="38"/>
      <c r="M181" s="178" t="s">
        <v>1</v>
      </c>
      <c r="N181" s="179" t="s">
        <v>42</v>
      </c>
      <c r="O181" s="76"/>
      <c r="P181" s="180">
        <f>O181*H181</f>
        <v>0</v>
      </c>
      <c r="Q181" s="180">
        <v>0.2377804</v>
      </c>
      <c r="R181" s="180">
        <f>Q181*H181</f>
        <v>203.68269064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138</v>
      </c>
      <c r="AT181" s="182" t="s">
        <v>133</v>
      </c>
      <c r="AU181" s="182" t="s">
        <v>86</v>
      </c>
      <c r="AY181" s="18" t="s">
        <v>131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</v>
      </c>
      <c r="BK181" s="183">
        <f>ROUND(I181*H181,0)</f>
        <v>0</v>
      </c>
      <c r="BL181" s="18" t="s">
        <v>138</v>
      </c>
      <c r="BM181" s="182" t="s">
        <v>225</v>
      </c>
    </row>
    <row r="182" s="13" customFormat="1">
      <c r="A182" s="13"/>
      <c r="B182" s="184"/>
      <c r="C182" s="13"/>
      <c r="D182" s="185" t="s">
        <v>140</v>
      </c>
      <c r="E182" s="186" t="s">
        <v>1</v>
      </c>
      <c r="F182" s="187" t="s">
        <v>226</v>
      </c>
      <c r="G182" s="13"/>
      <c r="H182" s="188">
        <v>856.60000000000002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140</v>
      </c>
      <c r="AU182" s="186" t="s">
        <v>86</v>
      </c>
      <c r="AV182" s="13" t="s">
        <v>86</v>
      </c>
      <c r="AW182" s="13" t="s">
        <v>33</v>
      </c>
      <c r="AX182" s="13" t="s">
        <v>8</v>
      </c>
      <c r="AY182" s="186" t="s">
        <v>131</v>
      </c>
    </row>
    <row r="183" s="12" customFormat="1" ht="22.8" customHeight="1">
      <c r="A183" s="12"/>
      <c r="B183" s="157"/>
      <c r="C183" s="12"/>
      <c r="D183" s="158" t="s">
        <v>76</v>
      </c>
      <c r="E183" s="168" t="s">
        <v>146</v>
      </c>
      <c r="F183" s="168" t="s">
        <v>227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SUM(P184:P187)</f>
        <v>0</v>
      </c>
      <c r="Q183" s="163"/>
      <c r="R183" s="164">
        <f>SUM(R184:R187)</f>
        <v>0.099234199999999995</v>
      </c>
      <c r="S183" s="163"/>
      <c r="T183" s="165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</v>
      </c>
      <c r="AT183" s="166" t="s">
        <v>76</v>
      </c>
      <c r="AU183" s="166" t="s">
        <v>8</v>
      </c>
      <c r="AY183" s="158" t="s">
        <v>131</v>
      </c>
      <c r="BK183" s="167">
        <f>SUM(BK184:BK187)</f>
        <v>0</v>
      </c>
    </row>
    <row r="184" s="2" customFormat="1" ht="16.5" customHeight="1">
      <c r="A184" s="37"/>
      <c r="B184" s="170"/>
      <c r="C184" s="171" t="s">
        <v>228</v>
      </c>
      <c r="D184" s="171" t="s">
        <v>133</v>
      </c>
      <c r="E184" s="172" t="s">
        <v>229</v>
      </c>
      <c r="F184" s="173" t="s">
        <v>230</v>
      </c>
      <c r="G184" s="174" t="s">
        <v>161</v>
      </c>
      <c r="H184" s="175">
        <v>107.8</v>
      </c>
      <c r="I184" s="176"/>
      <c r="J184" s="177">
        <f>ROUND(I184*H184,0)</f>
        <v>0</v>
      </c>
      <c r="K184" s="173" t="s">
        <v>137</v>
      </c>
      <c r="L184" s="38"/>
      <c r="M184" s="178" t="s">
        <v>1</v>
      </c>
      <c r="N184" s="179" t="s">
        <v>42</v>
      </c>
      <c r="O184" s="76"/>
      <c r="P184" s="180">
        <f>O184*H184</f>
        <v>0</v>
      </c>
      <c r="Q184" s="180">
        <v>0.00045150000000000002</v>
      </c>
      <c r="R184" s="180">
        <f>Q184*H184</f>
        <v>0.048671699999999998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138</v>
      </c>
      <c r="AT184" s="182" t="s">
        <v>133</v>
      </c>
      <c r="AU184" s="182" t="s">
        <v>86</v>
      </c>
      <c r="AY184" s="18" t="s">
        <v>131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</v>
      </c>
      <c r="BK184" s="183">
        <f>ROUND(I184*H184,0)</f>
        <v>0</v>
      </c>
      <c r="BL184" s="18" t="s">
        <v>138</v>
      </c>
      <c r="BM184" s="182" t="s">
        <v>231</v>
      </c>
    </row>
    <row r="185" s="13" customFormat="1">
      <c r="A185" s="13"/>
      <c r="B185" s="184"/>
      <c r="C185" s="13"/>
      <c r="D185" s="185" t="s">
        <v>140</v>
      </c>
      <c r="E185" s="186" t="s">
        <v>1</v>
      </c>
      <c r="F185" s="187" t="s">
        <v>232</v>
      </c>
      <c r="G185" s="13"/>
      <c r="H185" s="188">
        <v>107.8</v>
      </c>
      <c r="I185" s="189"/>
      <c r="J185" s="13"/>
      <c r="K185" s="13"/>
      <c r="L185" s="184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140</v>
      </c>
      <c r="AU185" s="186" t="s">
        <v>86</v>
      </c>
      <c r="AV185" s="13" t="s">
        <v>86</v>
      </c>
      <c r="AW185" s="13" t="s">
        <v>33</v>
      </c>
      <c r="AX185" s="13" t="s">
        <v>8</v>
      </c>
      <c r="AY185" s="186" t="s">
        <v>131</v>
      </c>
    </row>
    <row r="186" s="2" customFormat="1" ht="21.75" customHeight="1">
      <c r="A186" s="37"/>
      <c r="B186" s="170"/>
      <c r="C186" s="171" t="s">
        <v>233</v>
      </c>
      <c r="D186" s="171" t="s">
        <v>133</v>
      </c>
      <c r="E186" s="172" t="s">
        <v>234</v>
      </c>
      <c r="F186" s="173" t="s">
        <v>235</v>
      </c>
      <c r="G186" s="174" t="s">
        <v>161</v>
      </c>
      <c r="H186" s="175">
        <v>62.5</v>
      </c>
      <c r="I186" s="176"/>
      <c r="J186" s="177">
        <f>ROUND(I186*H186,0)</f>
        <v>0</v>
      </c>
      <c r="K186" s="173" t="s">
        <v>137</v>
      </c>
      <c r="L186" s="38"/>
      <c r="M186" s="178" t="s">
        <v>1</v>
      </c>
      <c r="N186" s="179" t="s">
        <v>42</v>
      </c>
      <c r="O186" s="76"/>
      <c r="P186" s="180">
        <f>O186*H186</f>
        <v>0</v>
      </c>
      <c r="Q186" s="180">
        <v>0.00080900000000000004</v>
      </c>
      <c r="R186" s="180">
        <f>Q186*H186</f>
        <v>0.050562500000000003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138</v>
      </c>
      <c r="AT186" s="182" t="s">
        <v>133</v>
      </c>
      <c r="AU186" s="182" t="s">
        <v>86</v>
      </c>
      <c r="AY186" s="18" t="s">
        <v>131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</v>
      </c>
      <c r="BK186" s="183">
        <f>ROUND(I186*H186,0)</f>
        <v>0</v>
      </c>
      <c r="BL186" s="18" t="s">
        <v>138</v>
      </c>
      <c r="BM186" s="182" t="s">
        <v>236</v>
      </c>
    </row>
    <row r="187" s="13" customFormat="1">
      <c r="A187" s="13"/>
      <c r="B187" s="184"/>
      <c r="C187" s="13"/>
      <c r="D187" s="185" t="s">
        <v>140</v>
      </c>
      <c r="E187" s="186" t="s">
        <v>1</v>
      </c>
      <c r="F187" s="187" t="s">
        <v>237</v>
      </c>
      <c r="G187" s="13"/>
      <c r="H187" s="188">
        <v>62.5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140</v>
      </c>
      <c r="AU187" s="186" t="s">
        <v>86</v>
      </c>
      <c r="AV187" s="13" t="s">
        <v>86</v>
      </c>
      <c r="AW187" s="13" t="s">
        <v>33</v>
      </c>
      <c r="AX187" s="13" t="s">
        <v>8</v>
      </c>
      <c r="AY187" s="186" t="s">
        <v>131</v>
      </c>
    </row>
    <row r="188" s="12" customFormat="1" ht="22.8" customHeight="1">
      <c r="A188" s="12"/>
      <c r="B188" s="157"/>
      <c r="C188" s="12"/>
      <c r="D188" s="158" t="s">
        <v>76</v>
      </c>
      <c r="E188" s="168" t="s">
        <v>138</v>
      </c>
      <c r="F188" s="168" t="s">
        <v>238</v>
      </c>
      <c r="G188" s="12"/>
      <c r="H188" s="12"/>
      <c r="I188" s="160"/>
      <c r="J188" s="169">
        <f>BK188</f>
        <v>0</v>
      </c>
      <c r="K188" s="12"/>
      <c r="L188" s="157"/>
      <c r="M188" s="162"/>
      <c r="N188" s="163"/>
      <c r="O188" s="163"/>
      <c r="P188" s="164">
        <f>SUM(P189:P190)</f>
        <v>0</v>
      </c>
      <c r="Q188" s="163"/>
      <c r="R188" s="164">
        <f>SUM(R189:R190)</f>
        <v>2.5093800000000002</v>
      </c>
      <c r="S188" s="163"/>
      <c r="T188" s="165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8" t="s">
        <v>8</v>
      </c>
      <c r="AT188" s="166" t="s">
        <v>76</v>
      </c>
      <c r="AU188" s="166" t="s">
        <v>8</v>
      </c>
      <c r="AY188" s="158" t="s">
        <v>131</v>
      </c>
      <c r="BK188" s="167">
        <f>SUM(BK189:BK190)</f>
        <v>0</v>
      </c>
    </row>
    <row r="189" s="2" customFormat="1" ht="21.75" customHeight="1">
      <c r="A189" s="37"/>
      <c r="B189" s="170"/>
      <c r="C189" s="171" t="s">
        <v>239</v>
      </c>
      <c r="D189" s="171" t="s">
        <v>133</v>
      </c>
      <c r="E189" s="172" t="s">
        <v>240</v>
      </c>
      <c r="F189" s="173" t="s">
        <v>241</v>
      </c>
      <c r="G189" s="174" t="s">
        <v>242</v>
      </c>
      <c r="H189" s="175">
        <v>10</v>
      </c>
      <c r="I189" s="176"/>
      <c r="J189" s="177">
        <f>ROUND(I189*H189,0)</f>
        <v>0</v>
      </c>
      <c r="K189" s="173" t="s">
        <v>137</v>
      </c>
      <c r="L189" s="38"/>
      <c r="M189" s="178" t="s">
        <v>1</v>
      </c>
      <c r="N189" s="179" t="s">
        <v>42</v>
      </c>
      <c r="O189" s="76"/>
      <c r="P189" s="180">
        <f>O189*H189</f>
        <v>0</v>
      </c>
      <c r="Q189" s="180">
        <v>0.223938</v>
      </c>
      <c r="R189" s="180">
        <f>Q189*H189</f>
        <v>2.2393800000000001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138</v>
      </c>
      <c r="AT189" s="182" t="s">
        <v>133</v>
      </c>
      <c r="AU189" s="182" t="s">
        <v>86</v>
      </c>
      <c r="AY189" s="18" t="s">
        <v>131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</v>
      </c>
      <c r="BK189" s="183">
        <f>ROUND(I189*H189,0)</f>
        <v>0</v>
      </c>
      <c r="BL189" s="18" t="s">
        <v>138</v>
      </c>
      <c r="BM189" s="182" t="s">
        <v>243</v>
      </c>
    </row>
    <row r="190" s="2" customFormat="1" ht="24.15" customHeight="1">
      <c r="A190" s="37"/>
      <c r="B190" s="170"/>
      <c r="C190" s="209" t="s">
        <v>7</v>
      </c>
      <c r="D190" s="209" t="s">
        <v>244</v>
      </c>
      <c r="E190" s="210" t="s">
        <v>245</v>
      </c>
      <c r="F190" s="211" t="s">
        <v>246</v>
      </c>
      <c r="G190" s="212" t="s">
        <v>242</v>
      </c>
      <c r="H190" s="213">
        <v>10</v>
      </c>
      <c r="I190" s="214"/>
      <c r="J190" s="215">
        <f>ROUND(I190*H190,0)</f>
        <v>0</v>
      </c>
      <c r="K190" s="211" t="s">
        <v>137</v>
      </c>
      <c r="L190" s="216"/>
      <c r="M190" s="217" t="s">
        <v>1</v>
      </c>
      <c r="N190" s="218" t="s">
        <v>42</v>
      </c>
      <c r="O190" s="76"/>
      <c r="P190" s="180">
        <f>O190*H190</f>
        <v>0</v>
      </c>
      <c r="Q190" s="180">
        <v>0.027</v>
      </c>
      <c r="R190" s="180">
        <f>Q190*H190</f>
        <v>0.27000000000000002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171</v>
      </c>
      <c r="AT190" s="182" t="s">
        <v>244</v>
      </c>
      <c r="AU190" s="182" t="s">
        <v>86</v>
      </c>
      <c r="AY190" s="18" t="s">
        <v>131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</v>
      </c>
      <c r="BK190" s="183">
        <f>ROUND(I190*H190,0)</f>
        <v>0</v>
      </c>
      <c r="BL190" s="18" t="s">
        <v>138</v>
      </c>
      <c r="BM190" s="182" t="s">
        <v>247</v>
      </c>
    </row>
    <row r="191" s="12" customFormat="1" ht="22.8" customHeight="1">
      <c r="A191" s="12"/>
      <c r="B191" s="157"/>
      <c r="C191" s="12"/>
      <c r="D191" s="158" t="s">
        <v>76</v>
      </c>
      <c r="E191" s="168" t="s">
        <v>153</v>
      </c>
      <c r="F191" s="168" t="s">
        <v>248</v>
      </c>
      <c r="G191" s="12"/>
      <c r="H191" s="12"/>
      <c r="I191" s="160"/>
      <c r="J191" s="169">
        <f>BK191</f>
        <v>0</v>
      </c>
      <c r="K191" s="12"/>
      <c r="L191" s="157"/>
      <c r="M191" s="162"/>
      <c r="N191" s="163"/>
      <c r="O191" s="163"/>
      <c r="P191" s="164">
        <f>SUM(P192:P248)</f>
        <v>0</v>
      </c>
      <c r="Q191" s="163"/>
      <c r="R191" s="164">
        <f>SUM(R192:R248)</f>
        <v>166.290098</v>
      </c>
      <c r="S191" s="163"/>
      <c r="T191" s="165">
        <f>SUM(T192:T248)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8" t="s">
        <v>8</v>
      </c>
      <c r="AT191" s="166" t="s">
        <v>76</v>
      </c>
      <c r="AU191" s="166" t="s">
        <v>8</v>
      </c>
      <c r="AY191" s="158" t="s">
        <v>131</v>
      </c>
      <c r="BK191" s="167">
        <f>SUM(BK192:BK248)</f>
        <v>0</v>
      </c>
    </row>
    <row r="192" s="2" customFormat="1" ht="24.15" customHeight="1">
      <c r="A192" s="37"/>
      <c r="B192" s="170"/>
      <c r="C192" s="171" t="s">
        <v>249</v>
      </c>
      <c r="D192" s="171" t="s">
        <v>133</v>
      </c>
      <c r="E192" s="172" t="s">
        <v>250</v>
      </c>
      <c r="F192" s="173" t="s">
        <v>251</v>
      </c>
      <c r="G192" s="174" t="s">
        <v>136</v>
      </c>
      <c r="H192" s="175">
        <v>404.88799999999998</v>
      </c>
      <c r="I192" s="176"/>
      <c r="J192" s="177">
        <f>ROUND(I192*H192,0)</f>
        <v>0</v>
      </c>
      <c r="K192" s="173" t="s">
        <v>1</v>
      </c>
      <c r="L192" s="38"/>
      <c r="M192" s="178" t="s">
        <v>1</v>
      </c>
      <c r="N192" s="179" t="s">
        <v>42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138</v>
      </c>
      <c r="AT192" s="182" t="s">
        <v>133</v>
      </c>
      <c r="AU192" s="182" t="s">
        <v>86</v>
      </c>
      <c r="AY192" s="18" t="s">
        <v>131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</v>
      </c>
      <c r="BK192" s="183">
        <f>ROUND(I192*H192,0)</f>
        <v>0</v>
      </c>
      <c r="BL192" s="18" t="s">
        <v>138</v>
      </c>
      <c r="BM192" s="182" t="s">
        <v>252</v>
      </c>
    </row>
    <row r="193" s="13" customFormat="1">
      <c r="A193" s="13"/>
      <c r="B193" s="184"/>
      <c r="C193" s="13"/>
      <c r="D193" s="185" t="s">
        <v>140</v>
      </c>
      <c r="E193" s="186" t="s">
        <v>1</v>
      </c>
      <c r="F193" s="187" t="s">
        <v>219</v>
      </c>
      <c r="G193" s="13"/>
      <c r="H193" s="188">
        <v>404.88799999999998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140</v>
      </c>
      <c r="AU193" s="186" t="s">
        <v>86</v>
      </c>
      <c r="AV193" s="13" t="s">
        <v>86</v>
      </c>
      <c r="AW193" s="13" t="s">
        <v>33</v>
      </c>
      <c r="AX193" s="13" t="s">
        <v>77</v>
      </c>
      <c r="AY193" s="186" t="s">
        <v>131</v>
      </c>
    </row>
    <row r="194" s="14" customFormat="1">
      <c r="A194" s="14"/>
      <c r="B194" s="193"/>
      <c r="C194" s="14"/>
      <c r="D194" s="185" t="s">
        <v>140</v>
      </c>
      <c r="E194" s="194" t="s">
        <v>1</v>
      </c>
      <c r="F194" s="195" t="s">
        <v>253</v>
      </c>
      <c r="G194" s="14"/>
      <c r="H194" s="196">
        <v>404.88799999999998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140</v>
      </c>
      <c r="AU194" s="194" t="s">
        <v>86</v>
      </c>
      <c r="AV194" s="14" t="s">
        <v>146</v>
      </c>
      <c r="AW194" s="14" t="s">
        <v>33</v>
      </c>
      <c r="AX194" s="14" t="s">
        <v>8</v>
      </c>
      <c r="AY194" s="194" t="s">
        <v>131</v>
      </c>
    </row>
    <row r="195" s="2" customFormat="1" ht="24.15" customHeight="1">
      <c r="A195" s="37"/>
      <c r="B195" s="170"/>
      <c r="C195" s="171" t="s">
        <v>254</v>
      </c>
      <c r="D195" s="171" t="s">
        <v>133</v>
      </c>
      <c r="E195" s="172" t="s">
        <v>255</v>
      </c>
      <c r="F195" s="173" t="s">
        <v>256</v>
      </c>
      <c r="G195" s="174" t="s">
        <v>136</v>
      </c>
      <c r="H195" s="175">
        <v>3481.991</v>
      </c>
      <c r="I195" s="176"/>
      <c r="J195" s="177">
        <f>ROUND(I195*H195,0)</f>
        <v>0</v>
      </c>
      <c r="K195" s="173" t="s">
        <v>137</v>
      </c>
      <c r="L195" s="38"/>
      <c r="M195" s="178" t="s">
        <v>1</v>
      </c>
      <c r="N195" s="179" t="s">
        <v>42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138</v>
      </c>
      <c r="AT195" s="182" t="s">
        <v>133</v>
      </c>
      <c r="AU195" s="182" t="s">
        <v>86</v>
      </c>
      <c r="AY195" s="18" t="s">
        <v>131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</v>
      </c>
      <c r="BK195" s="183">
        <f>ROUND(I195*H195,0)</f>
        <v>0</v>
      </c>
      <c r="BL195" s="18" t="s">
        <v>138</v>
      </c>
      <c r="BM195" s="182" t="s">
        <v>257</v>
      </c>
    </row>
    <row r="196" s="13" customFormat="1">
      <c r="A196" s="13"/>
      <c r="B196" s="184"/>
      <c r="C196" s="13"/>
      <c r="D196" s="185" t="s">
        <v>140</v>
      </c>
      <c r="E196" s="186" t="s">
        <v>1</v>
      </c>
      <c r="F196" s="187" t="s">
        <v>258</v>
      </c>
      <c r="G196" s="13"/>
      <c r="H196" s="188">
        <v>2822.8530000000001</v>
      </c>
      <c r="I196" s="189"/>
      <c r="J196" s="13"/>
      <c r="K196" s="13"/>
      <c r="L196" s="184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140</v>
      </c>
      <c r="AU196" s="186" t="s">
        <v>86</v>
      </c>
      <c r="AV196" s="13" t="s">
        <v>86</v>
      </c>
      <c r="AW196" s="13" t="s">
        <v>33</v>
      </c>
      <c r="AX196" s="13" t="s">
        <v>77</v>
      </c>
      <c r="AY196" s="186" t="s">
        <v>131</v>
      </c>
    </row>
    <row r="197" s="13" customFormat="1">
      <c r="A197" s="13"/>
      <c r="B197" s="184"/>
      <c r="C197" s="13"/>
      <c r="D197" s="185" t="s">
        <v>140</v>
      </c>
      <c r="E197" s="186" t="s">
        <v>1</v>
      </c>
      <c r="F197" s="187" t="s">
        <v>259</v>
      </c>
      <c r="G197" s="13"/>
      <c r="H197" s="188">
        <v>254.25</v>
      </c>
      <c r="I197" s="189"/>
      <c r="J197" s="13"/>
      <c r="K197" s="13"/>
      <c r="L197" s="184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140</v>
      </c>
      <c r="AU197" s="186" t="s">
        <v>86</v>
      </c>
      <c r="AV197" s="13" t="s">
        <v>86</v>
      </c>
      <c r="AW197" s="13" t="s">
        <v>33</v>
      </c>
      <c r="AX197" s="13" t="s">
        <v>77</v>
      </c>
      <c r="AY197" s="186" t="s">
        <v>131</v>
      </c>
    </row>
    <row r="198" s="14" customFormat="1">
      <c r="A198" s="14"/>
      <c r="B198" s="193"/>
      <c r="C198" s="14"/>
      <c r="D198" s="185" t="s">
        <v>140</v>
      </c>
      <c r="E198" s="194" t="s">
        <v>1</v>
      </c>
      <c r="F198" s="195" t="s">
        <v>260</v>
      </c>
      <c r="G198" s="14"/>
      <c r="H198" s="196">
        <v>3077.1030000000001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140</v>
      </c>
      <c r="AU198" s="194" t="s">
        <v>86</v>
      </c>
      <c r="AV198" s="14" t="s">
        <v>146</v>
      </c>
      <c r="AW198" s="14" t="s">
        <v>33</v>
      </c>
      <c r="AX198" s="14" t="s">
        <v>77</v>
      </c>
      <c r="AY198" s="194" t="s">
        <v>131</v>
      </c>
    </row>
    <row r="199" s="13" customFormat="1">
      <c r="A199" s="13"/>
      <c r="B199" s="184"/>
      <c r="C199" s="13"/>
      <c r="D199" s="185" t="s">
        <v>140</v>
      </c>
      <c r="E199" s="186" t="s">
        <v>1</v>
      </c>
      <c r="F199" s="187" t="s">
        <v>219</v>
      </c>
      <c r="G199" s="13"/>
      <c r="H199" s="188">
        <v>404.88799999999998</v>
      </c>
      <c r="I199" s="189"/>
      <c r="J199" s="13"/>
      <c r="K199" s="13"/>
      <c r="L199" s="184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6" t="s">
        <v>140</v>
      </c>
      <c r="AU199" s="186" t="s">
        <v>86</v>
      </c>
      <c r="AV199" s="13" t="s">
        <v>86</v>
      </c>
      <c r="AW199" s="13" t="s">
        <v>33</v>
      </c>
      <c r="AX199" s="13" t="s">
        <v>77</v>
      </c>
      <c r="AY199" s="186" t="s">
        <v>131</v>
      </c>
    </row>
    <row r="200" s="14" customFormat="1">
      <c r="A200" s="14"/>
      <c r="B200" s="193"/>
      <c r="C200" s="14"/>
      <c r="D200" s="185" t="s">
        <v>140</v>
      </c>
      <c r="E200" s="194" t="s">
        <v>1</v>
      </c>
      <c r="F200" s="195" t="s">
        <v>261</v>
      </c>
      <c r="G200" s="14"/>
      <c r="H200" s="196">
        <v>404.88799999999998</v>
      </c>
      <c r="I200" s="197"/>
      <c r="J200" s="14"/>
      <c r="K200" s="14"/>
      <c r="L200" s="193"/>
      <c r="M200" s="198"/>
      <c r="N200" s="199"/>
      <c r="O200" s="199"/>
      <c r="P200" s="199"/>
      <c r="Q200" s="199"/>
      <c r="R200" s="199"/>
      <c r="S200" s="199"/>
      <c r="T200" s="20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4" t="s">
        <v>140</v>
      </c>
      <c r="AU200" s="194" t="s">
        <v>86</v>
      </c>
      <c r="AV200" s="14" t="s">
        <v>146</v>
      </c>
      <c r="AW200" s="14" t="s">
        <v>33</v>
      </c>
      <c r="AX200" s="14" t="s">
        <v>77</v>
      </c>
      <c r="AY200" s="194" t="s">
        <v>131</v>
      </c>
    </row>
    <row r="201" s="15" customFormat="1">
      <c r="A201" s="15"/>
      <c r="B201" s="201"/>
      <c r="C201" s="15"/>
      <c r="D201" s="185" t="s">
        <v>140</v>
      </c>
      <c r="E201" s="202" t="s">
        <v>1</v>
      </c>
      <c r="F201" s="203" t="s">
        <v>220</v>
      </c>
      <c r="G201" s="15"/>
      <c r="H201" s="204">
        <v>3481.991</v>
      </c>
      <c r="I201" s="205"/>
      <c r="J201" s="15"/>
      <c r="K201" s="15"/>
      <c r="L201" s="201"/>
      <c r="M201" s="206"/>
      <c r="N201" s="207"/>
      <c r="O201" s="207"/>
      <c r="P201" s="207"/>
      <c r="Q201" s="207"/>
      <c r="R201" s="207"/>
      <c r="S201" s="207"/>
      <c r="T201" s="20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02" t="s">
        <v>140</v>
      </c>
      <c r="AU201" s="202" t="s">
        <v>86</v>
      </c>
      <c r="AV201" s="15" t="s">
        <v>138</v>
      </c>
      <c r="AW201" s="15" t="s">
        <v>33</v>
      </c>
      <c r="AX201" s="15" t="s">
        <v>8</v>
      </c>
      <c r="AY201" s="202" t="s">
        <v>131</v>
      </c>
    </row>
    <row r="202" s="2" customFormat="1" ht="24.15" customHeight="1">
      <c r="A202" s="37"/>
      <c r="B202" s="170"/>
      <c r="C202" s="171" t="s">
        <v>262</v>
      </c>
      <c r="D202" s="171" t="s">
        <v>133</v>
      </c>
      <c r="E202" s="172" t="s">
        <v>263</v>
      </c>
      <c r="F202" s="173" t="s">
        <v>264</v>
      </c>
      <c r="G202" s="174" t="s">
        <v>136</v>
      </c>
      <c r="H202" s="175">
        <v>3481.991</v>
      </c>
      <c r="I202" s="176"/>
      <c r="J202" s="177">
        <f>ROUND(I202*H202,0)</f>
        <v>0</v>
      </c>
      <c r="K202" s="173" t="s">
        <v>137</v>
      </c>
      <c r="L202" s="38"/>
      <c r="M202" s="178" t="s">
        <v>1</v>
      </c>
      <c r="N202" s="179" t="s">
        <v>42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138</v>
      </c>
      <c r="AT202" s="182" t="s">
        <v>133</v>
      </c>
      <c r="AU202" s="182" t="s">
        <v>86</v>
      </c>
      <c r="AY202" s="18" t="s">
        <v>131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</v>
      </c>
      <c r="BK202" s="183">
        <f>ROUND(I202*H202,0)</f>
        <v>0</v>
      </c>
      <c r="BL202" s="18" t="s">
        <v>138</v>
      </c>
      <c r="BM202" s="182" t="s">
        <v>265</v>
      </c>
    </row>
    <row r="203" s="13" customFormat="1">
      <c r="A203" s="13"/>
      <c r="B203" s="184"/>
      <c r="C203" s="13"/>
      <c r="D203" s="185" t="s">
        <v>140</v>
      </c>
      <c r="E203" s="186" t="s">
        <v>1</v>
      </c>
      <c r="F203" s="187" t="s">
        <v>258</v>
      </c>
      <c r="G203" s="13"/>
      <c r="H203" s="188">
        <v>2822.8530000000001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140</v>
      </c>
      <c r="AU203" s="186" t="s">
        <v>86</v>
      </c>
      <c r="AV203" s="13" t="s">
        <v>86</v>
      </c>
      <c r="AW203" s="13" t="s">
        <v>33</v>
      </c>
      <c r="AX203" s="13" t="s">
        <v>77</v>
      </c>
      <c r="AY203" s="186" t="s">
        <v>131</v>
      </c>
    </row>
    <row r="204" s="13" customFormat="1">
      <c r="A204" s="13"/>
      <c r="B204" s="184"/>
      <c r="C204" s="13"/>
      <c r="D204" s="185" t="s">
        <v>140</v>
      </c>
      <c r="E204" s="186" t="s">
        <v>1</v>
      </c>
      <c r="F204" s="187" t="s">
        <v>259</v>
      </c>
      <c r="G204" s="13"/>
      <c r="H204" s="188">
        <v>254.25</v>
      </c>
      <c r="I204" s="189"/>
      <c r="J204" s="13"/>
      <c r="K204" s="13"/>
      <c r="L204" s="184"/>
      <c r="M204" s="190"/>
      <c r="N204" s="191"/>
      <c r="O204" s="191"/>
      <c r="P204" s="191"/>
      <c r="Q204" s="191"/>
      <c r="R204" s="191"/>
      <c r="S204" s="191"/>
      <c r="T204" s="19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140</v>
      </c>
      <c r="AU204" s="186" t="s">
        <v>86</v>
      </c>
      <c r="AV204" s="13" t="s">
        <v>86</v>
      </c>
      <c r="AW204" s="13" t="s">
        <v>33</v>
      </c>
      <c r="AX204" s="13" t="s">
        <v>77</v>
      </c>
      <c r="AY204" s="186" t="s">
        <v>131</v>
      </c>
    </row>
    <row r="205" s="14" customFormat="1">
      <c r="A205" s="14"/>
      <c r="B205" s="193"/>
      <c r="C205" s="14"/>
      <c r="D205" s="185" t="s">
        <v>140</v>
      </c>
      <c r="E205" s="194" t="s">
        <v>1</v>
      </c>
      <c r="F205" s="195" t="s">
        <v>260</v>
      </c>
      <c r="G205" s="14"/>
      <c r="H205" s="196">
        <v>3077.1030000000001</v>
      </c>
      <c r="I205" s="197"/>
      <c r="J205" s="14"/>
      <c r="K205" s="14"/>
      <c r="L205" s="193"/>
      <c r="M205" s="198"/>
      <c r="N205" s="199"/>
      <c r="O205" s="199"/>
      <c r="P205" s="199"/>
      <c r="Q205" s="199"/>
      <c r="R205" s="199"/>
      <c r="S205" s="199"/>
      <c r="T205" s="20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4" t="s">
        <v>140</v>
      </c>
      <c r="AU205" s="194" t="s">
        <v>86</v>
      </c>
      <c r="AV205" s="14" t="s">
        <v>146</v>
      </c>
      <c r="AW205" s="14" t="s">
        <v>33</v>
      </c>
      <c r="AX205" s="14" t="s">
        <v>77</v>
      </c>
      <c r="AY205" s="194" t="s">
        <v>131</v>
      </c>
    </row>
    <row r="206" s="13" customFormat="1">
      <c r="A206" s="13"/>
      <c r="B206" s="184"/>
      <c r="C206" s="13"/>
      <c r="D206" s="185" t="s">
        <v>140</v>
      </c>
      <c r="E206" s="186" t="s">
        <v>1</v>
      </c>
      <c r="F206" s="187" t="s">
        <v>219</v>
      </c>
      <c r="G206" s="13"/>
      <c r="H206" s="188">
        <v>404.88799999999998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140</v>
      </c>
      <c r="AU206" s="186" t="s">
        <v>86</v>
      </c>
      <c r="AV206" s="13" t="s">
        <v>86</v>
      </c>
      <c r="AW206" s="13" t="s">
        <v>33</v>
      </c>
      <c r="AX206" s="13" t="s">
        <v>77</v>
      </c>
      <c r="AY206" s="186" t="s">
        <v>131</v>
      </c>
    </row>
    <row r="207" s="14" customFormat="1">
      <c r="A207" s="14"/>
      <c r="B207" s="193"/>
      <c r="C207" s="14"/>
      <c r="D207" s="185" t="s">
        <v>140</v>
      </c>
      <c r="E207" s="194" t="s">
        <v>1</v>
      </c>
      <c r="F207" s="195" t="s">
        <v>261</v>
      </c>
      <c r="G207" s="14"/>
      <c r="H207" s="196">
        <v>404.88799999999998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140</v>
      </c>
      <c r="AU207" s="194" t="s">
        <v>86</v>
      </c>
      <c r="AV207" s="14" t="s">
        <v>146</v>
      </c>
      <c r="AW207" s="14" t="s">
        <v>33</v>
      </c>
      <c r="AX207" s="14" t="s">
        <v>77</v>
      </c>
      <c r="AY207" s="194" t="s">
        <v>131</v>
      </c>
    </row>
    <row r="208" s="15" customFormat="1">
      <c r="A208" s="15"/>
      <c r="B208" s="201"/>
      <c r="C208" s="15"/>
      <c r="D208" s="185" t="s">
        <v>140</v>
      </c>
      <c r="E208" s="202" t="s">
        <v>1</v>
      </c>
      <c r="F208" s="203" t="s">
        <v>220</v>
      </c>
      <c r="G208" s="15"/>
      <c r="H208" s="204">
        <v>3481.991</v>
      </c>
      <c r="I208" s="205"/>
      <c r="J208" s="15"/>
      <c r="K208" s="15"/>
      <c r="L208" s="201"/>
      <c r="M208" s="206"/>
      <c r="N208" s="207"/>
      <c r="O208" s="207"/>
      <c r="P208" s="207"/>
      <c r="Q208" s="207"/>
      <c r="R208" s="207"/>
      <c r="S208" s="207"/>
      <c r="T208" s="20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02" t="s">
        <v>140</v>
      </c>
      <c r="AU208" s="202" t="s">
        <v>86</v>
      </c>
      <c r="AV208" s="15" t="s">
        <v>138</v>
      </c>
      <c r="AW208" s="15" t="s">
        <v>33</v>
      </c>
      <c r="AX208" s="15" t="s">
        <v>8</v>
      </c>
      <c r="AY208" s="202" t="s">
        <v>131</v>
      </c>
    </row>
    <row r="209" s="2" customFormat="1" ht="16.5" customHeight="1">
      <c r="A209" s="37"/>
      <c r="B209" s="170"/>
      <c r="C209" s="171" t="s">
        <v>266</v>
      </c>
      <c r="D209" s="171" t="s">
        <v>133</v>
      </c>
      <c r="E209" s="172" t="s">
        <v>267</v>
      </c>
      <c r="F209" s="173" t="s">
        <v>268</v>
      </c>
      <c r="G209" s="174" t="s">
        <v>136</v>
      </c>
      <c r="H209" s="175">
        <v>404.88799999999998</v>
      </c>
      <c r="I209" s="176"/>
      <c r="J209" s="177">
        <f>ROUND(I209*H209,0)</f>
        <v>0</v>
      </c>
      <c r="K209" s="173" t="s">
        <v>137</v>
      </c>
      <c r="L209" s="38"/>
      <c r="M209" s="178" t="s">
        <v>1</v>
      </c>
      <c r="N209" s="179" t="s">
        <v>42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138</v>
      </c>
      <c r="AT209" s="182" t="s">
        <v>133</v>
      </c>
      <c r="AU209" s="182" t="s">
        <v>86</v>
      </c>
      <c r="AY209" s="18" t="s">
        <v>131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</v>
      </c>
      <c r="BK209" s="183">
        <f>ROUND(I209*H209,0)</f>
        <v>0</v>
      </c>
      <c r="BL209" s="18" t="s">
        <v>138</v>
      </c>
      <c r="BM209" s="182" t="s">
        <v>269</v>
      </c>
    </row>
    <row r="210" s="13" customFormat="1">
      <c r="A210" s="13"/>
      <c r="B210" s="184"/>
      <c r="C210" s="13"/>
      <c r="D210" s="185" t="s">
        <v>140</v>
      </c>
      <c r="E210" s="186" t="s">
        <v>1</v>
      </c>
      <c r="F210" s="187" t="s">
        <v>219</v>
      </c>
      <c r="G210" s="13"/>
      <c r="H210" s="188">
        <v>404.88799999999998</v>
      </c>
      <c r="I210" s="189"/>
      <c r="J210" s="13"/>
      <c r="K210" s="13"/>
      <c r="L210" s="184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140</v>
      </c>
      <c r="AU210" s="186" t="s">
        <v>86</v>
      </c>
      <c r="AV210" s="13" t="s">
        <v>86</v>
      </c>
      <c r="AW210" s="13" t="s">
        <v>33</v>
      </c>
      <c r="AX210" s="13" t="s">
        <v>77</v>
      </c>
      <c r="AY210" s="186" t="s">
        <v>131</v>
      </c>
    </row>
    <row r="211" s="14" customFormat="1">
      <c r="A211" s="14"/>
      <c r="B211" s="193"/>
      <c r="C211" s="14"/>
      <c r="D211" s="185" t="s">
        <v>140</v>
      </c>
      <c r="E211" s="194" t="s">
        <v>1</v>
      </c>
      <c r="F211" s="195" t="s">
        <v>170</v>
      </c>
      <c r="G211" s="14"/>
      <c r="H211" s="196">
        <v>404.88799999999998</v>
      </c>
      <c r="I211" s="197"/>
      <c r="J211" s="14"/>
      <c r="K211" s="14"/>
      <c r="L211" s="193"/>
      <c r="M211" s="198"/>
      <c r="N211" s="199"/>
      <c r="O211" s="199"/>
      <c r="P211" s="199"/>
      <c r="Q211" s="199"/>
      <c r="R211" s="199"/>
      <c r="S211" s="199"/>
      <c r="T211" s="20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4" t="s">
        <v>140</v>
      </c>
      <c r="AU211" s="194" t="s">
        <v>86</v>
      </c>
      <c r="AV211" s="14" t="s">
        <v>146</v>
      </c>
      <c r="AW211" s="14" t="s">
        <v>33</v>
      </c>
      <c r="AX211" s="14" t="s">
        <v>8</v>
      </c>
      <c r="AY211" s="194" t="s">
        <v>131</v>
      </c>
    </row>
    <row r="212" s="2" customFormat="1" ht="16.5" customHeight="1">
      <c r="A212" s="37"/>
      <c r="B212" s="170"/>
      <c r="C212" s="171" t="s">
        <v>270</v>
      </c>
      <c r="D212" s="171" t="s">
        <v>133</v>
      </c>
      <c r="E212" s="172" t="s">
        <v>271</v>
      </c>
      <c r="F212" s="173" t="s">
        <v>272</v>
      </c>
      <c r="G212" s="174" t="s">
        <v>136</v>
      </c>
      <c r="H212" s="175">
        <v>3213.2579999999998</v>
      </c>
      <c r="I212" s="176"/>
      <c r="J212" s="177">
        <f>ROUND(I212*H212,0)</f>
        <v>0</v>
      </c>
      <c r="K212" s="173" t="s">
        <v>137</v>
      </c>
      <c r="L212" s="38"/>
      <c r="M212" s="178" t="s">
        <v>1</v>
      </c>
      <c r="N212" s="179" t="s">
        <v>42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138</v>
      </c>
      <c r="AT212" s="182" t="s">
        <v>133</v>
      </c>
      <c r="AU212" s="182" t="s">
        <v>86</v>
      </c>
      <c r="AY212" s="18" t="s">
        <v>131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</v>
      </c>
      <c r="BK212" s="183">
        <f>ROUND(I212*H212,0)</f>
        <v>0</v>
      </c>
      <c r="BL212" s="18" t="s">
        <v>138</v>
      </c>
      <c r="BM212" s="182" t="s">
        <v>273</v>
      </c>
    </row>
    <row r="213" s="13" customFormat="1">
      <c r="A213" s="13"/>
      <c r="B213" s="184"/>
      <c r="C213" s="13"/>
      <c r="D213" s="185" t="s">
        <v>140</v>
      </c>
      <c r="E213" s="186" t="s">
        <v>1</v>
      </c>
      <c r="F213" s="187" t="s">
        <v>274</v>
      </c>
      <c r="G213" s="13"/>
      <c r="H213" s="188">
        <v>2947.7579999999998</v>
      </c>
      <c r="I213" s="189"/>
      <c r="J213" s="13"/>
      <c r="K213" s="13"/>
      <c r="L213" s="184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140</v>
      </c>
      <c r="AU213" s="186" t="s">
        <v>86</v>
      </c>
      <c r="AV213" s="13" t="s">
        <v>86</v>
      </c>
      <c r="AW213" s="13" t="s">
        <v>33</v>
      </c>
      <c r="AX213" s="13" t="s">
        <v>77</v>
      </c>
      <c r="AY213" s="186" t="s">
        <v>131</v>
      </c>
    </row>
    <row r="214" s="13" customFormat="1">
      <c r="A214" s="13"/>
      <c r="B214" s="184"/>
      <c r="C214" s="13"/>
      <c r="D214" s="185" t="s">
        <v>140</v>
      </c>
      <c r="E214" s="186" t="s">
        <v>1</v>
      </c>
      <c r="F214" s="187" t="s">
        <v>275</v>
      </c>
      <c r="G214" s="13"/>
      <c r="H214" s="188">
        <v>265.5</v>
      </c>
      <c r="I214" s="189"/>
      <c r="J214" s="13"/>
      <c r="K214" s="13"/>
      <c r="L214" s="184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6" t="s">
        <v>140</v>
      </c>
      <c r="AU214" s="186" t="s">
        <v>86</v>
      </c>
      <c r="AV214" s="13" t="s">
        <v>86</v>
      </c>
      <c r="AW214" s="13" t="s">
        <v>33</v>
      </c>
      <c r="AX214" s="13" t="s">
        <v>77</v>
      </c>
      <c r="AY214" s="186" t="s">
        <v>131</v>
      </c>
    </row>
    <row r="215" s="14" customFormat="1">
      <c r="A215" s="14"/>
      <c r="B215" s="193"/>
      <c r="C215" s="14"/>
      <c r="D215" s="185" t="s">
        <v>140</v>
      </c>
      <c r="E215" s="194" t="s">
        <v>1</v>
      </c>
      <c r="F215" s="195" t="s">
        <v>170</v>
      </c>
      <c r="G215" s="14"/>
      <c r="H215" s="196">
        <v>3213.2579999999998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140</v>
      </c>
      <c r="AU215" s="194" t="s">
        <v>86</v>
      </c>
      <c r="AV215" s="14" t="s">
        <v>146</v>
      </c>
      <c r="AW215" s="14" t="s">
        <v>33</v>
      </c>
      <c r="AX215" s="14" t="s">
        <v>8</v>
      </c>
      <c r="AY215" s="194" t="s">
        <v>131</v>
      </c>
    </row>
    <row r="216" s="2" customFormat="1" ht="24.15" customHeight="1">
      <c r="A216" s="37"/>
      <c r="B216" s="170"/>
      <c r="C216" s="171" t="s">
        <v>276</v>
      </c>
      <c r="D216" s="171" t="s">
        <v>133</v>
      </c>
      <c r="E216" s="172" t="s">
        <v>277</v>
      </c>
      <c r="F216" s="173" t="s">
        <v>278</v>
      </c>
      <c r="G216" s="174" t="s">
        <v>136</v>
      </c>
      <c r="H216" s="175">
        <v>2498.0999999999999</v>
      </c>
      <c r="I216" s="176"/>
      <c r="J216" s="177">
        <f>ROUND(I216*H216,0)</f>
        <v>0</v>
      </c>
      <c r="K216" s="173" t="s">
        <v>137</v>
      </c>
      <c r="L216" s="38"/>
      <c r="M216" s="178" t="s">
        <v>1</v>
      </c>
      <c r="N216" s="179" t="s">
        <v>42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138</v>
      </c>
      <c r="AT216" s="182" t="s">
        <v>133</v>
      </c>
      <c r="AU216" s="182" t="s">
        <v>86</v>
      </c>
      <c r="AY216" s="18" t="s">
        <v>131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</v>
      </c>
      <c r="BK216" s="183">
        <f>ROUND(I216*H216,0)</f>
        <v>0</v>
      </c>
      <c r="BL216" s="18" t="s">
        <v>138</v>
      </c>
      <c r="BM216" s="182" t="s">
        <v>279</v>
      </c>
    </row>
    <row r="217" s="13" customFormat="1">
      <c r="A217" s="13"/>
      <c r="B217" s="184"/>
      <c r="C217" s="13"/>
      <c r="D217" s="185" t="s">
        <v>140</v>
      </c>
      <c r="E217" s="186" t="s">
        <v>1</v>
      </c>
      <c r="F217" s="187" t="s">
        <v>280</v>
      </c>
      <c r="G217" s="13"/>
      <c r="H217" s="188">
        <v>2498.0999999999999</v>
      </c>
      <c r="I217" s="189"/>
      <c r="J217" s="13"/>
      <c r="K217" s="13"/>
      <c r="L217" s="184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140</v>
      </c>
      <c r="AU217" s="186" t="s">
        <v>86</v>
      </c>
      <c r="AV217" s="13" t="s">
        <v>86</v>
      </c>
      <c r="AW217" s="13" t="s">
        <v>33</v>
      </c>
      <c r="AX217" s="13" t="s">
        <v>8</v>
      </c>
      <c r="AY217" s="186" t="s">
        <v>131</v>
      </c>
    </row>
    <row r="218" s="2" customFormat="1" ht="24.15" customHeight="1">
      <c r="A218" s="37"/>
      <c r="B218" s="170"/>
      <c r="C218" s="171" t="s">
        <v>281</v>
      </c>
      <c r="D218" s="171" t="s">
        <v>133</v>
      </c>
      <c r="E218" s="172" t="s">
        <v>282</v>
      </c>
      <c r="F218" s="173" t="s">
        <v>283</v>
      </c>
      <c r="G218" s="174" t="s">
        <v>136</v>
      </c>
      <c r="H218" s="175">
        <v>378.39999999999998</v>
      </c>
      <c r="I218" s="176"/>
      <c r="J218" s="177">
        <f>ROUND(I218*H218,0)</f>
        <v>0</v>
      </c>
      <c r="K218" s="173" t="s">
        <v>137</v>
      </c>
      <c r="L218" s="38"/>
      <c r="M218" s="178" t="s">
        <v>1</v>
      </c>
      <c r="N218" s="179" t="s">
        <v>42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138</v>
      </c>
      <c r="AT218" s="182" t="s">
        <v>133</v>
      </c>
      <c r="AU218" s="182" t="s">
        <v>86</v>
      </c>
      <c r="AY218" s="18" t="s">
        <v>131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</v>
      </c>
      <c r="BK218" s="183">
        <f>ROUND(I218*H218,0)</f>
        <v>0</v>
      </c>
      <c r="BL218" s="18" t="s">
        <v>138</v>
      </c>
      <c r="BM218" s="182" t="s">
        <v>284</v>
      </c>
    </row>
    <row r="219" s="13" customFormat="1">
      <c r="A219" s="13"/>
      <c r="B219" s="184"/>
      <c r="C219" s="13"/>
      <c r="D219" s="185" t="s">
        <v>140</v>
      </c>
      <c r="E219" s="186" t="s">
        <v>1</v>
      </c>
      <c r="F219" s="187" t="s">
        <v>285</v>
      </c>
      <c r="G219" s="13"/>
      <c r="H219" s="188">
        <v>316.89999999999998</v>
      </c>
      <c r="I219" s="189"/>
      <c r="J219" s="13"/>
      <c r="K219" s="13"/>
      <c r="L219" s="184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140</v>
      </c>
      <c r="AU219" s="186" t="s">
        <v>86</v>
      </c>
      <c r="AV219" s="13" t="s">
        <v>86</v>
      </c>
      <c r="AW219" s="13" t="s">
        <v>33</v>
      </c>
      <c r="AX219" s="13" t="s">
        <v>77</v>
      </c>
      <c r="AY219" s="186" t="s">
        <v>131</v>
      </c>
    </row>
    <row r="220" s="13" customFormat="1">
      <c r="A220" s="13"/>
      <c r="B220" s="184"/>
      <c r="C220" s="13"/>
      <c r="D220" s="185" t="s">
        <v>140</v>
      </c>
      <c r="E220" s="186" t="s">
        <v>1</v>
      </c>
      <c r="F220" s="187" t="s">
        <v>286</v>
      </c>
      <c r="G220" s="13"/>
      <c r="H220" s="188">
        <v>61.5</v>
      </c>
      <c r="I220" s="189"/>
      <c r="J220" s="13"/>
      <c r="K220" s="13"/>
      <c r="L220" s="184"/>
      <c r="M220" s="190"/>
      <c r="N220" s="191"/>
      <c r="O220" s="191"/>
      <c r="P220" s="191"/>
      <c r="Q220" s="191"/>
      <c r="R220" s="191"/>
      <c r="S220" s="191"/>
      <c r="T220" s="19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6" t="s">
        <v>140</v>
      </c>
      <c r="AU220" s="186" t="s">
        <v>86</v>
      </c>
      <c r="AV220" s="13" t="s">
        <v>86</v>
      </c>
      <c r="AW220" s="13" t="s">
        <v>33</v>
      </c>
      <c r="AX220" s="13" t="s">
        <v>77</v>
      </c>
      <c r="AY220" s="186" t="s">
        <v>131</v>
      </c>
    </row>
    <row r="221" s="14" customFormat="1">
      <c r="A221" s="14"/>
      <c r="B221" s="193"/>
      <c r="C221" s="14"/>
      <c r="D221" s="185" t="s">
        <v>140</v>
      </c>
      <c r="E221" s="194" t="s">
        <v>1</v>
      </c>
      <c r="F221" s="195" t="s">
        <v>170</v>
      </c>
      <c r="G221" s="14"/>
      <c r="H221" s="196">
        <v>378.39999999999998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140</v>
      </c>
      <c r="AU221" s="194" t="s">
        <v>86</v>
      </c>
      <c r="AV221" s="14" t="s">
        <v>146</v>
      </c>
      <c r="AW221" s="14" t="s">
        <v>33</v>
      </c>
      <c r="AX221" s="14" t="s">
        <v>8</v>
      </c>
      <c r="AY221" s="194" t="s">
        <v>131</v>
      </c>
    </row>
    <row r="222" s="2" customFormat="1" ht="33" customHeight="1">
      <c r="A222" s="37"/>
      <c r="B222" s="170"/>
      <c r="C222" s="171" t="s">
        <v>287</v>
      </c>
      <c r="D222" s="171" t="s">
        <v>133</v>
      </c>
      <c r="E222" s="172" t="s">
        <v>288</v>
      </c>
      <c r="F222" s="173" t="s">
        <v>289</v>
      </c>
      <c r="G222" s="174" t="s">
        <v>136</v>
      </c>
      <c r="H222" s="175">
        <v>2498.0999999999999</v>
      </c>
      <c r="I222" s="176"/>
      <c r="J222" s="177">
        <f>ROUND(I222*H222,0)</f>
        <v>0</v>
      </c>
      <c r="K222" s="173" t="s">
        <v>137</v>
      </c>
      <c r="L222" s="38"/>
      <c r="M222" s="178" t="s">
        <v>1</v>
      </c>
      <c r="N222" s="179" t="s">
        <v>42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138</v>
      </c>
      <c r="AT222" s="182" t="s">
        <v>133</v>
      </c>
      <c r="AU222" s="182" t="s">
        <v>86</v>
      </c>
      <c r="AY222" s="18" t="s">
        <v>131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</v>
      </c>
      <c r="BK222" s="183">
        <f>ROUND(I222*H222,0)</f>
        <v>0</v>
      </c>
      <c r="BL222" s="18" t="s">
        <v>138</v>
      </c>
      <c r="BM222" s="182" t="s">
        <v>290</v>
      </c>
    </row>
    <row r="223" s="13" customFormat="1">
      <c r="A223" s="13"/>
      <c r="B223" s="184"/>
      <c r="C223" s="13"/>
      <c r="D223" s="185" t="s">
        <v>140</v>
      </c>
      <c r="E223" s="186" t="s">
        <v>1</v>
      </c>
      <c r="F223" s="187" t="s">
        <v>280</v>
      </c>
      <c r="G223" s="13"/>
      <c r="H223" s="188">
        <v>2498.0999999999999</v>
      </c>
      <c r="I223" s="189"/>
      <c r="J223" s="13"/>
      <c r="K223" s="13"/>
      <c r="L223" s="184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6" t="s">
        <v>140</v>
      </c>
      <c r="AU223" s="186" t="s">
        <v>86</v>
      </c>
      <c r="AV223" s="13" t="s">
        <v>86</v>
      </c>
      <c r="AW223" s="13" t="s">
        <v>33</v>
      </c>
      <c r="AX223" s="13" t="s">
        <v>8</v>
      </c>
      <c r="AY223" s="186" t="s">
        <v>131</v>
      </c>
    </row>
    <row r="224" s="2" customFormat="1" ht="24.15" customHeight="1">
      <c r="A224" s="37"/>
      <c r="B224" s="170"/>
      <c r="C224" s="171" t="s">
        <v>291</v>
      </c>
      <c r="D224" s="171" t="s">
        <v>133</v>
      </c>
      <c r="E224" s="172" t="s">
        <v>292</v>
      </c>
      <c r="F224" s="173" t="s">
        <v>293</v>
      </c>
      <c r="G224" s="174" t="s">
        <v>136</v>
      </c>
      <c r="H224" s="175">
        <v>225</v>
      </c>
      <c r="I224" s="176"/>
      <c r="J224" s="177">
        <f>ROUND(I224*H224,0)</f>
        <v>0</v>
      </c>
      <c r="K224" s="173" t="s">
        <v>137</v>
      </c>
      <c r="L224" s="38"/>
      <c r="M224" s="178" t="s">
        <v>1</v>
      </c>
      <c r="N224" s="179" t="s">
        <v>42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138</v>
      </c>
      <c r="AT224" s="182" t="s">
        <v>133</v>
      </c>
      <c r="AU224" s="182" t="s">
        <v>86</v>
      </c>
      <c r="AY224" s="18" t="s">
        <v>131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</v>
      </c>
      <c r="BK224" s="183">
        <f>ROUND(I224*H224,0)</f>
        <v>0</v>
      </c>
      <c r="BL224" s="18" t="s">
        <v>138</v>
      </c>
      <c r="BM224" s="182" t="s">
        <v>294</v>
      </c>
    </row>
    <row r="225" s="13" customFormat="1">
      <c r="A225" s="13"/>
      <c r="B225" s="184"/>
      <c r="C225" s="13"/>
      <c r="D225" s="185" t="s">
        <v>140</v>
      </c>
      <c r="E225" s="186" t="s">
        <v>1</v>
      </c>
      <c r="F225" s="187" t="s">
        <v>295</v>
      </c>
      <c r="G225" s="13"/>
      <c r="H225" s="188">
        <v>225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140</v>
      </c>
      <c r="AU225" s="186" t="s">
        <v>86</v>
      </c>
      <c r="AV225" s="13" t="s">
        <v>86</v>
      </c>
      <c r="AW225" s="13" t="s">
        <v>33</v>
      </c>
      <c r="AX225" s="13" t="s">
        <v>8</v>
      </c>
      <c r="AY225" s="186" t="s">
        <v>131</v>
      </c>
    </row>
    <row r="226" s="2" customFormat="1" ht="24.15" customHeight="1">
      <c r="A226" s="37"/>
      <c r="B226" s="170"/>
      <c r="C226" s="171" t="s">
        <v>89</v>
      </c>
      <c r="D226" s="171" t="s">
        <v>133</v>
      </c>
      <c r="E226" s="172" t="s">
        <v>296</v>
      </c>
      <c r="F226" s="173" t="s">
        <v>297</v>
      </c>
      <c r="G226" s="174" t="s">
        <v>136</v>
      </c>
      <c r="H226" s="175">
        <v>5008.6000000000004</v>
      </c>
      <c r="I226" s="176"/>
      <c r="J226" s="177">
        <f>ROUND(I226*H226,0)</f>
        <v>0</v>
      </c>
      <c r="K226" s="173" t="s">
        <v>137</v>
      </c>
      <c r="L226" s="38"/>
      <c r="M226" s="178" t="s">
        <v>1</v>
      </c>
      <c r="N226" s="179" t="s">
        <v>42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138</v>
      </c>
      <c r="AT226" s="182" t="s">
        <v>133</v>
      </c>
      <c r="AU226" s="182" t="s">
        <v>86</v>
      </c>
      <c r="AY226" s="18" t="s">
        <v>131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</v>
      </c>
      <c r="BK226" s="183">
        <f>ROUND(I226*H226,0)</f>
        <v>0</v>
      </c>
      <c r="BL226" s="18" t="s">
        <v>138</v>
      </c>
      <c r="BM226" s="182" t="s">
        <v>298</v>
      </c>
    </row>
    <row r="227" s="13" customFormat="1">
      <c r="A227" s="13"/>
      <c r="B227" s="184"/>
      <c r="C227" s="13"/>
      <c r="D227" s="185" t="s">
        <v>140</v>
      </c>
      <c r="E227" s="186" t="s">
        <v>1</v>
      </c>
      <c r="F227" s="187" t="s">
        <v>299</v>
      </c>
      <c r="G227" s="13"/>
      <c r="H227" s="188">
        <v>4996.1999999999998</v>
      </c>
      <c r="I227" s="189"/>
      <c r="J227" s="13"/>
      <c r="K227" s="13"/>
      <c r="L227" s="184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140</v>
      </c>
      <c r="AU227" s="186" t="s">
        <v>86</v>
      </c>
      <c r="AV227" s="13" t="s">
        <v>86</v>
      </c>
      <c r="AW227" s="13" t="s">
        <v>33</v>
      </c>
      <c r="AX227" s="13" t="s">
        <v>77</v>
      </c>
      <c r="AY227" s="186" t="s">
        <v>131</v>
      </c>
    </row>
    <row r="228" s="13" customFormat="1">
      <c r="A228" s="13"/>
      <c r="B228" s="184"/>
      <c r="C228" s="13"/>
      <c r="D228" s="185" t="s">
        <v>140</v>
      </c>
      <c r="E228" s="186" t="s">
        <v>1</v>
      </c>
      <c r="F228" s="187" t="s">
        <v>300</v>
      </c>
      <c r="G228" s="13"/>
      <c r="H228" s="188">
        <v>12.4</v>
      </c>
      <c r="I228" s="189"/>
      <c r="J228" s="13"/>
      <c r="K228" s="13"/>
      <c r="L228" s="184"/>
      <c r="M228" s="190"/>
      <c r="N228" s="191"/>
      <c r="O228" s="191"/>
      <c r="P228" s="191"/>
      <c r="Q228" s="191"/>
      <c r="R228" s="191"/>
      <c r="S228" s="191"/>
      <c r="T228" s="19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140</v>
      </c>
      <c r="AU228" s="186" t="s">
        <v>86</v>
      </c>
      <c r="AV228" s="13" t="s">
        <v>86</v>
      </c>
      <c r="AW228" s="13" t="s">
        <v>33</v>
      </c>
      <c r="AX228" s="13" t="s">
        <v>77</v>
      </c>
      <c r="AY228" s="186" t="s">
        <v>131</v>
      </c>
    </row>
    <row r="229" s="14" customFormat="1">
      <c r="A229" s="14"/>
      <c r="B229" s="193"/>
      <c r="C229" s="14"/>
      <c r="D229" s="185" t="s">
        <v>140</v>
      </c>
      <c r="E229" s="194" t="s">
        <v>1</v>
      </c>
      <c r="F229" s="195" t="s">
        <v>170</v>
      </c>
      <c r="G229" s="14"/>
      <c r="H229" s="196">
        <v>5008.5999999999995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140</v>
      </c>
      <c r="AU229" s="194" t="s">
        <v>86</v>
      </c>
      <c r="AV229" s="14" t="s">
        <v>146</v>
      </c>
      <c r="AW229" s="14" t="s">
        <v>33</v>
      </c>
      <c r="AX229" s="14" t="s">
        <v>8</v>
      </c>
      <c r="AY229" s="194" t="s">
        <v>131</v>
      </c>
    </row>
    <row r="230" s="2" customFormat="1" ht="33" customHeight="1">
      <c r="A230" s="37"/>
      <c r="B230" s="170"/>
      <c r="C230" s="171" t="s">
        <v>301</v>
      </c>
      <c r="D230" s="171" t="s">
        <v>133</v>
      </c>
      <c r="E230" s="172" t="s">
        <v>302</v>
      </c>
      <c r="F230" s="173" t="s">
        <v>303</v>
      </c>
      <c r="G230" s="174" t="s">
        <v>136</v>
      </c>
      <c r="H230" s="175">
        <v>2510.5</v>
      </c>
      <c r="I230" s="176"/>
      <c r="J230" s="177">
        <f>ROUND(I230*H230,0)</f>
        <v>0</v>
      </c>
      <c r="K230" s="173" t="s">
        <v>137</v>
      </c>
      <c r="L230" s="38"/>
      <c r="M230" s="178" t="s">
        <v>1</v>
      </c>
      <c r="N230" s="179" t="s">
        <v>42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138</v>
      </c>
      <c r="AT230" s="182" t="s">
        <v>133</v>
      </c>
      <c r="AU230" s="182" t="s">
        <v>86</v>
      </c>
      <c r="AY230" s="18" t="s">
        <v>131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</v>
      </c>
      <c r="BK230" s="183">
        <f>ROUND(I230*H230,0)</f>
        <v>0</v>
      </c>
      <c r="BL230" s="18" t="s">
        <v>138</v>
      </c>
      <c r="BM230" s="182" t="s">
        <v>304</v>
      </c>
    </row>
    <row r="231" s="13" customFormat="1">
      <c r="A231" s="13"/>
      <c r="B231" s="184"/>
      <c r="C231" s="13"/>
      <c r="D231" s="185" t="s">
        <v>140</v>
      </c>
      <c r="E231" s="186" t="s">
        <v>1</v>
      </c>
      <c r="F231" s="187" t="s">
        <v>280</v>
      </c>
      <c r="G231" s="13"/>
      <c r="H231" s="188">
        <v>2498.0999999999999</v>
      </c>
      <c r="I231" s="189"/>
      <c r="J231" s="13"/>
      <c r="K231" s="13"/>
      <c r="L231" s="184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6" t="s">
        <v>140</v>
      </c>
      <c r="AU231" s="186" t="s">
        <v>86</v>
      </c>
      <c r="AV231" s="13" t="s">
        <v>86</v>
      </c>
      <c r="AW231" s="13" t="s">
        <v>33</v>
      </c>
      <c r="AX231" s="13" t="s">
        <v>77</v>
      </c>
      <c r="AY231" s="186" t="s">
        <v>131</v>
      </c>
    </row>
    <row r="232" s="13" customFormat="1">
      <c r="A232" s="13"/>
      <c r="B232" s="184"/>
      <c r="C232" s="13"/>
      <c r="D232" s="185" t="s">
        <v>140</v>
      </c>
      <c r="E232" s="186" t="s">
        <v>1</v>
      </c>
      <c r="F232" s="187" t="s">
        <v>300</v>
      </c>
      <c r="G232" s="13"/>
      <c r="H232" s="188">
        <v>12.4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140</v>
      </c>
      <c r="AU232" s="186" t="s">
        <v>86</v>
      </c>
      <c r="AV232" s="13" t="s">
        <v>86</v>
      </c>
      <c r="AW232" s="13" t="s">
        <v>33</v>
      </c>
      <c r="AX232" s="13" t="s">
        <v>77</v>
      </c>
      <c r="AY232" s="186" t="s">
        <v>131</v>
      </c>
    </row>
    <row r="233" s="14" customFormat="1">
      <c r="A233" s="14"/>
      <c r="B233" s="193"/>
      <c r="C233" s="14"/>
      <c r="D233" s="185" t="s">
        <v>140</v>
      </c>
      <c r="E233" s="194" t="s">
        <v>1</v>
      </c>
      <c r="F233" s="195" t="s">
        <v>170</v>
      </c>
      <c r="G233" s="14"/>
      <c r="H233" s="196">
        <v>2510.5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140</v>
      </c>
      <c r="AU233" s="194" t="s">
        <v>86</v>
      </c>
      <c r="AV233" s="14" t="s">
        <v>146</v>
      </c>
      <c r="AW233" s="14" t="s">
        <v>33</v>
      </c>
      <c r="AX233" s="14" t="s">
        <v>8</v>
      </c>
      <c r="AY233" s="194" t="s">
        <v>131</v>
      </c>
    </row>
    <row r="234" s="2" customFormat="1" ht="24.15" customHeight="1">
      <c r="A234" s="37"/>
      <c r="B234" s="170"/>
      <c r="C234" s="171" t="s">
        <v>305</v>
      </c>
      <c r="D234" s="171" t="s">
        <v>133</v>
      </c>
      <c r="E234" s="172" t="s">
        <v>306</v>
      </c>
      <c r="F234" s="173" t="s">
        <v>307</v>
      </c>
      <c r="G234" s="174" t="s">
        <v>136</v>
      </c>
      <c r="H234" s="175">
        <v>2498.0999999999999</v>
      </c>
      <c r="I234" s="176"/>
      <c r="J234" s="177">
        <f>ROUND(I234*H234,0)</f>
        <v>0</v>
      </c>
      <c r="K234" s="173" t="s">
        <v>137</v>
      </c>
      <c r="L234" s="38"/>
      <c r="M234" s="178" t="s">
        <v>1</v>
      </c>
      <c r="N234" s="179" t="s">
        <v>42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138</v>
      </c>
      <c r="AT234" s="182" t="s">
        <v>133</v>
      </c>
      <c r="AU234" s="182" t="s">
        <v>86</v>
      </c>
      <c r="AY234" s="18" t="s">
        <v>131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</v>
      </c>
      <c r="BK234" s="183">
        <f>ROUND(I234*H234,0)</f>
        <v>0</v>
      </c>
      <c r="BL234" s="18" t="s">
        <v>138</v>
      </c>
      <c r="BM234" s="182" t="s">
        <v>308</v>
      </c>
    </row>
    <row r="235" s="13" customFormat="1">
      <c r="A235" s="13"/>
      <c r="B235" s="184"/>
      <c r="C235" s="13"/>
      <c r="D235" s="185" t="s">
        <v>140</v>
      </c>
      <c r="E235" s="186" t="s">
        <v>1</v>
      </c>
      <c r="F235" s="187" t="s">
        <v>280</v>
      </c>
      <c r="G235" s="13"/>
      <c r="H235" s="188">
        <v>2498.0999999999999</v>
      </c>
      <c r="I235" s="189"/>
      <c r="J235" s="13"/>
      <c r="K235" s="13"/>
      <c r="L235" s="184"/>
      <c r="M235" s="190"/>
      <c r="N235" s="191"/>
      <c r="O235" s="191"/>
      <c r="P235" s="191"/>
      <c r="Q235" s="191"/>
      <c r="R235" s="191"/>
      <c r="S235" s="191"/>
      <c r="T235" s="19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140</v>
      </c>
      <c r="AU235" s="186" t="s">
        <v>86</v>
      </c>
      <c r="AV235" s="13" t="s">
        <v>86</v>
      </c>
      <c r="AW235" s="13" t="s">
        <v>33</v>
      </c>
      <c r="AX235" s="13" t="s">
        <v>8</v>
      </c>
      <c r="AY235" s="186" t="s">
        <v>131</v>
      </c>
    </row>
    <row r="236" s="2" customFormat="1" ht="24.15" customHeight="1">
      <c r="A236" s="37"/>
      <c r="B236" s="170"/>
      <c r="C236" s="171" t="s">
        <v>309</v>
      </c>
      <c r="D236" s="171" t="s">
        <v>133</v>
      </c>
      <c r="E236" s="172" t="s">
        <v>310</v>
      </c>
      <c r="F236" s="173" t="s">
        <v>311</v>
      </c>
      <c r="G236" s="174" t="s">
        <v>136</v>
      </c>
      <c r="H236" s="175">
        <v>603.39999999999998</v>
      </c>
      <c r="I236" s="176"/>
      <c r="J236" s="177">
        <f>ROUND(I236*H236,0)</f>
        <v>0</v>
      </c>
      <c r="K236" s="173" t="s">
        <v>137</v>
      </c>
      <c r="L236" s="38"/>
      <c r="M236" s="178" t="s">
        <v>1</v>
      </c>
      <c r="N236" s="179" t="s">
        <v>42</v>
      </c>
      <c r="O236" s="76"/>
      <c r="P236" s="180">
        <f>O236*H236</f>
        <v>0</v>
      </c>
      <c r="Q236" s="180">
        <v>0.11162</v>
      </c>
      <c r="R236" s="180">
        <f>Q236*H236</f>
        <v>67.351507999999995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138</v>
      </c>
      <c r="AT236" s="182" t="s">
        <v>133</v>
      </c>
      <c r="AU236" s="182" t="s">
        <v>86</v>
      </c>
      <c r="AY236" s="18" t="s">
        <v>131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</v>
      </c>
      <c r="BK236" s="183">
        <f>ROUND(I236*H236,0)</f>
        <v>0</v>
      </c>
      <c r="BL236" s="18" t="s">
        <v>138</v>
      </c>
      <c r="BM236" s="182" t="s">
        <v>312</v>
      </c>
    </row>
    <row r="237" s="13" customFormat="1">
      <c r="A237" s="13"/>
      <c r="B237" s="184"/>
      <c r="C237" s="13"/>
      <c r="D237" s="185" t="s">
        <v>140</v>
      </c>
      <c r="E237" s="186" t="s">
        <v>1</v>
      </c>
      <c r="F237" s="187" t="s">
        <v>295</v>
      </c>
      <c r="G237" s="13"/>
      <c r="H237" s="188">
        <v>225</v>
      </c>
      <c r="I237" s="189"/>
      <c r="J237" s="13"/>
      <c r="K237" s="13"/>
      <c r="L237" s="184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140</v>
      </c>
      <c r="AU237" s="186" t="s">
        <v>86</v>
      </c>
      <c r="AV237" s="13" t="s">
        <v>86</v>
      </c>
      <c r="AW237" s="13" t="s">
        <v>33</v>
      </c>
      <c r="AX237" s="13" t="s">
        <v>77</v>
      </c>
      <c r="AY237" s="186" t="s">
        <v>131</v>
      </c>
    </row>
    <row r="238" s="14" customFormat="1">
      <c r="A238" s="14"/>
      <c r="B238" s="193"/>
      <c r="C238" s="14"/>
      <c r="D238" s="185" t="s">
        <v>140</v>
      </c>
      <c r="E238" s="194" t="s">
        <v>1</v>
      </c>
      <c r="F238" s="195" t="s">
        <v>170</v>
      </c>
      <c r="G238" s="14"/>
      <c r="H238" s="196">
        <v>225</v>
      </c>
      <c r="I238" s="197"/>
      <c r="J238" s="14"/>
      <c r="K238" s="14"/>
      <c r="L238" s="193"/>
      <c r="M238" s="198"/>
      <c r="N238" s="199"/>
      <c r="O238" s="199"/>
      <c r="P238" s="199"/>
      <c r="Q238" s="199"/>
      <c r="R238" s="199"/>
      <c r="S238" s="199"/>
      <c r="T238" s="20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4" t="s">
        <v>140</v>
      </c>
      <c r="AU238" s="194" t="s">
        <v>86</v>
      </c>
      <c r="AV238" s="14" t="s">
        <v>146</v>
      </c>
      <c r="AW238" s="14" t="s">
        <v>33</v>
      </c>
      <c r="AX238" s="14" t="s">
        <v>77</v>
      </c>
      <c r="AY238" s="194" t="s">
        <v>131</v>
      </c>
    </row>
    <row r="239" s="13" customFormat="1">
      <c r="A239" s="13"/>
      <c r="B239" s="184"/>
      <c r="C239" s="13"/>
      <c r="D239" s="185" t="s">
        <v>140</v>
      </c>
      <c r="E239" s="186" t="s">
        <v>1</v>
      </c>
      <c r="F239" s="187" t="s">
        <v>285</v>
      </c>
      <c r="G239" s="13"/>
      <c r="H239" s="188">
        <v>316.89999999999998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140</v>
      </c>
      <c r="AU239" s="186" t="s">
        <v>86</v>
      </c>
      <c r="AV239" s="13" t="s">
        <v>86</v>
      </c>
      <c r="AW239" s="13" t="s">
        <v>33</v>
      </c>
      <c r="AX239" s="13" t="s">
        <v>77</v>
      </c>
      <c r="AY239" s="186" t="s">
        <v>131</v>
      </c>
    </row>
    <row r="240" s="13" customFormat="1">
      <c r="A240" s="13"/>
      <c r="B240" s="184"/>
      <c r="C240" s="13"/>
      <c r="D240" s="185" t="s">
        <v>140</v>
      </c>
      <c r="E240" s="186" t="s">
        <v>1</v>
      </c>
      <c r="F240" s="187" t="s">
        <v>286</v>
      </c>
      <c r="G240" s="13"/>
      <c r="H240" s="188">
        <v>61.5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140</v>
      </c>
      <c r="AU240" s="186" t="s">
        <v>86</v>
      </c>
      <c r="AV240" s="13" t="s">
        <v>86</v>
      </c>
      <c r="AW240" s="13" t="s">
        <v>33</v>
      </c>
      <c r="AX240" s="13" t="s">
        <v>77</v>
      </c>
      <c r="AY240" s="186" t="s">
        <v>131</v>
      </c>
    </row>
    <row r="241" s="14" customFormat="1">
      <c r="A241" s="14"/>
      <c r="B241" s="193"/>
      <c r="C241" s="14"/>
      <c r="D241" s="185" t="s">
        <v>140</v>
      </c>
      <c r="E241" s="194" t="s">
        <v>1</v>
      </c>
      <c r="F241" s="195" t="s">
        <v>170</v>
      </c>
      <c r="G241" s="14"/>
      <c r="H241" s="196">
        <v>378.39999999999998</v>
      </c>
      <c r="I241" s="197"/>
      <c r="J241" s="14"/>
      <c r="K241" s="14"/>
      <c r="L241" s="193"/>
      <c r="M241" s="198"/>
      <c r="N241" s="199"/>
      <c r="O241" s="199"/>
      <c r="P241" s="199"/>
      <c r="Q241" s="199"/>
      <c r="R241" s="199"/>
      <c r="S241" s="199"/>
      <c r="T241" s="20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4" t="s">
        <v>140</v>
      </c>
      <c r="AU241" s="194" t="s">
        <v>86</v>
      </c>
      <c r="AV241" s="14" t="s">
        <v>146</v>
      </c>
      <c r="AW241" s="14" t="s">
        <v>33</v>
      </c>
      <c r="AX241" s="14" t="s">
        <v>77</v>
      </c>
      <c r="AY241" s="194" t="s">
        <v>131</v>
      </c>
    </row>
    <row r="242" s="15" customFormat="1">
      <c r="A242" s="15"/>
      <c r="B242" s="201"/>
      <c r="C242" s="15"/>
      <c r="D242" s="185" t="s">
        <v>140</v>
      </c>
      <c r="E242" s="202" t="s">
        <v>1</v>
      </c>
      <c r="F242" s="203" t="s">
        <v>220</v>
      </c>
      <c r="G242" s="15"/>
      <c r="H242" s="204">
        <v>603.39999999999998</v>
      </c>
      <c r="I242" s="205"/>
      <c r="J242" s="15"/>
      <c r="K242" s="15"/>
      <c r="L242" s="201"/>
      <c r="M242" s="206"/>
      <c r="N242" s="207"/>
      <c r="O242" s="207"/>
      <c r="P242" s="207"/>
      <c r="Q242" s="207"/>
      <c r="R242" s="207"/>
      <c r="S242" s="207"/>
      <c r="T242" s="20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02" t="s">
        <v>140</v>
      </c>
      <c r="AU242" s="202" t="s">
        <v>86</v>
      </c>
      <c r="AV242" s="15" t="s">
        <v>138</v>
      </c>
      <c r="AW242" s="15" t="s">
        <v>33</v>
      </c>
      <c r="AX242" s="15" t="s">
        <v>8</v>
      </c>
      <c r="AY242" s="202" t="s">
        <v>131</v>
      </c>
    </row>
    <row r="243" s="2" customFormat="1" ht="21.75" customHeight="1">
      <c r="A243" s="37"/>
      <c r="B243" s="170"/>
      <c r="C243" s="209" t="s">
        <v>313</v>
      </c>
      <c r="D243" s="209" t="s">
        <v>244</v>
      </c>
      <c r="E243" s="210" t="s">
        <v>314</v>
      </c>
      <c r="F243" s="211" t="s">
        <v>315</v>
      </c>
      <c r="G243" s="212" t="s">
        <v>136</v>
      </c>
      <c r="H243" s="213">
        <v>227.25</v>
      </c>
      <c r="I243" s="214"/>
      <c r="J243" s="215">
        <f>ROUND(I243*H243,0)</f>
        <v>0</v>
      </c>
      <c r="K243" s="211" t="s">
        <v>137</v>
      </c>
      <c r="L243" s="216"/>
      <c r="M243" s="217" t="s">
        <v>1</v>
      </c>
      <c r="N243" s="218" t="s">
        <v>42</v>
      </c>
      <c r="O243" s="76"/>
      <c r="P243" s="180">
        <f>O243*H243</f>
        <v>0</v>
      </c>
      <c r="Q243" s="180">
        <v>0.17599999999999999</v>
      </c>
      <c r="R243" s="180">
        <f>Q243*H243</f>
        <v>39.995999999999995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171</v>
      </c>
      <c r="AT243" s="182" t="s">
        <v>244</v>
      </c>
      <c r="AU243" s="182" t="s">
        <v>86</v>
      </c>
      <c r="AY243" s="18" t="s">
        <v>131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</v>
      </c>
      <c r="BK243" s="183">
        <f>ROUND(I243*H243,0)</f>
        <v>0</v>
      </c>
      <c r="BL243" s="18" t="s">
        <v>138</v>
      </c>
      <c r="BM243" s="182" t="s">
        <v>316</v>
      </c>
    </row>
    <row r="244" s="13" customFormat="1">
      <c r="A244" s="13"/>
      <c r="B244" s="184"/>
      <c r="C244" s="13"/>
      <c r="D244" s="185" t="s">
        <v>140</v>
      </c>
      <c r="E244" s="186" t="s">
        <v>1</v>
      </c>
      <c r="F244" s="187" t="s">
        <v>317</v>
      </c>
      <c r="G244" s="13"/>
      <c r="H244" s="188">
        <v>227.25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140</v>
      </c>
      <c r="AU244" s="186" t="s">
        <v>86</v>
      </c>
      <c r="AV244" s="13" t="s">
        <v>86</v>
      </c>
      <c r="AW244" s="13" t="s">
        <v>33</v>
      </c>
      <c r="AX244" s="13" t="s">
        <v>8</v>
      </c>
      <c r="AY244" s="186" t="s">
        <v>131</v>
      </c>
    </row>
    <row r="245" s="2" customFormat="1" ht="24.15" customHeight="1">
      <c r="A245" s="37"/>
      <c r="B245" s="170"/>
      <c r="C245" s="209" t="s">
        <v>318</v>
      </c>
      <c r="D245" s="209" t="s">
        <v>244</v>
      </c>
      <c r="E245" s="210" t="s">
        <v>319</v>
      </c>
      <c r="F245" s="211" t="s">
        <v>320</v>
      </c>
      <c r="G245" s="212" t="s">
        <v>136</v>
      </c>
      <c r="H245" s="213">
        <v>320.06900000000002</v>
      </c>
      <c r="I245" s="214"/>
      <c r="J245" s="215">
        <f>ROUND(I245*H245,0)</f>
        <v>0</v>
      </c>
      <c r="K245" s="211" t="s">
        <v>1</v>
      </c>
      <c r="L245" s="216"/>
      <c r="M245" s="217" t="s">
        <v>1</v>
      </c>
      <c r="N245" s="218" t="s">
        <v>42</v>
      </c>
      <c r="O245" s="76"/>
      <c r="P245" s="180">
        <f>O245*H245</f>
        <v>0</v>
      </c>
      <c r="Q245" s="180">
        <v>0.14999999999999999</v>
      </c>
      <c r="R245" s="180">
        <f>Q245*H245</f>
        <v>48.010350000000003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171</v>
      </c>
      <c r="AT245" s="182" t="s">
        <v>244</v>
      </c>
      <c r="AU245" s="182" t="s">
        <v>86</v>
      </c>
      <c r="AY245" s="18" t="s">
        <v>131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</v>
      </c>
      <c r="BK245" s="183">
        <f>ROUND(I245*H245,0)</f>
        <v>0</v>
      </c>
      <c r="BL245" s="18" t="s">
        <v>138</v>
      </c>
      <c r="BM245" s="182" t="s">
        <v>321</v>
      </c>
    </row>
    <row r="246" s="13" customFormat="1">
      <c r="A246" s="13"/>
      <c r="B246" s="184"/>
      <c r="C246" s="13"/>
      <c r="D246" s="185" t="s">
        <v>140</v>
      </c>
      <c r="E246" s="186" t="s">
        <v>1</v>
      </c>
      <c r="F246" s="187" t="s">
        <v>322</v>
      </c>
      <c r="G246" s="13"/>
      <c r="H246" s="188">
        <v>320.06900000000002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140</v>
      </c>
      <c r="AU246" s="186" t="s">
        <v>86</v>
      </c>
      <c r="AV246" s="13" t="s">
        <v>86</v>
      </c>
      <c r="AW246" s="13" t="s">
        <v>33</v>
      </c>
      <c r="AX246" s="13" t="s">
        <v>8</v>
      </c>
      <c r="AY246" s="186" t="s">
        <v>131</v>
      </c>
    </row>
    <row r="247" s="2" customFormat="1" ht="24.15" customHeight="1">
      <c r="A247" s="37"/>
      <c r="B247" s="170"/>
      <c r="C247" s="209" t="s">
        <v>323</v>
      </c>
      <c r="D247" s="209" t="s">
        <v>244</v>
      </c>
      <c r="E247" s="210" t="s">
        <v>324</v>
      </c>
      <c r="F247" s="211" t="s">
        <v>325</v>
      </c>
      <c r="G247" s="212" t="s">
        <v>136</v>
      </c>
      <c r="H247" s="213">
        <v>62.115000000000002</v>
      </c>
      <c r="I247" s="214"/>
      <c r="J247" s="215">
        <f>ROUND(I247*H247,0)</f>
        <v>0</v>
      </c>
      <c r="K247" s="211" t="s">
        <v>1</v>
      </c>
      <c r="L247" s="216"/>
      <c r="M247" s="217" t="s">
        <v>1</v>
      </c>
      <c r="N247" s="218" t="s">
        <v>42</v>
      </c>
      <c r="O247" s="76"/>
      <c r="P247" s="180">
        <f>O247*H247</f>
        <v>0</v>
      </c>
      <c r="Q247" s="180">
        <v>0.17599999999999999</v>
      </c>
      <c r="R247" s="180">
        <f>Q247*H247</f>
        <v>10.93224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171</v>
      </c>
      <c r="AT247" s="182" t="s">
        <v>244</v>
      </c>
      <c r="AU247" s="182" t="s">
        <v>86</v>
      </c>
      <c r="AY247" s="18" t="s">
        <v>131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</v>
      </c>
      <c r="BK247" s="183">
        <f>ROUND(I247*H247,0)</f>
        <v>0</v>
      </c>
      <c r="BL247" s="18" t="s">
        <v>138</v>
      </c>
      <c r="BM247" s="182" t="s">
        <v>326</v>
      </c>
    </row>
    <row r="248" s="13" customFormat="1">
      <c r="A248" s="13"/>
      <c r="B248" s="184"/>
      <c r="C248" s="13"/>
      <c r="D248" s="185" t="s">
        <v>140</v>
      </c>
      <c r="E248" s="186" t="s">
        <v>1</v>
      </c>
      <c r="F248" s="187" t="s">
        <v>327</v>
      </c>
      <c r="G248" s="13"/>
      <c r="H248" s="188">
        <v>62.115000000000002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140</v>
      </c>
      <c r="AU248" s="186" t="s">
        <v>86</v>
      </c>
      <c r="AV248" s="13" t="s">
        <v>86</v>
      </c>
      <c r="AW248" s="13" t="s">
        <v>33</v>
      </c>
      <c r="AX248" s="13" t="s">
        <v>8</v>
      </c>
      <c r="AY248" s="186" t="s">
        <v>131</v>
      </c>
    </row>
    <row r="249" s="12" customFormat="1" ht="22.8" customHeight="1">
      <c r="A249" s="12"/>
      <c r="B249" s="157"/>
      <c r="C249" s="12"/>
      <c r="D249" s="158" t="s">
        <v>76</v>
      </c>
      <c r="E249" s="168" t="s">
        <v>171</v>
      </c>
      <c r="F249" s="168" t="s">
        <v>328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SUM(P250:P268)</f>
        <v>0</v>
      </c>
      <c r="Q249" s="163"/>
      <c r="R249" s="164">
        <f>SUM(R250:R268)</f>
        <v>7.6643006800000002</v>
      </c>
      <c r="S249" s="163"/>
      <c r="T249" s="165">
        <f>SUM(T250:T268)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8</v>
      </c>
      <c r="AT249" s="166" t="s">
        <v>76</v>
      </c>
      <c r="AU249" s="166" t="s">
        <v>8</v>
      </c>
      <c r="AY249" s="158" t="s">
        <v>131</v>
      </c>
      <c r="BK249" s="167">
        <f>SUM(BK250:BK268)</f>
        <v>0</v>
      </c>
    </row>
    <row r="250" s="2" customFormat="1" ht="24.15" customHeight="1">
      <c r="A250" s="37"/>
      <c r="B250" s="170"/>
      <c r="C250" s="171" t="s">
        <v>329</v>
      </c>
      <c r="D250" s="171" t="s">
        <v>133</v>
      </c>
      <c r="E250" s="172" t="s">
        <v>330</v>
      </c>
      <c r="F250" s="173" t="s">
        <v>331</v>
      </c>
      <c r="G250" s="174" t="s">
        <v>161</v>
      </c>
      <c r="H250" s="175">
        <v>26.699999999999999</v>
      </c>
      <c r="I250" s="176"/>
      <c r="J250" s="177">
        <f>ROUND(I250*H250,0)</f>
        <v>0</v>
      </c>
      <c r="K250" s="173" t="s">
        <v>137</v>
      </c>
      <c r="L250" s="38"/>
      <c r="M250" s="178" t="s">
        <v>1</v>
      </c>
      <c r="N250" s="179" t="s">
        <v>42</v>
      </c>
      <c r="O250" s="76"/>
      <c r="P250" s="180">
        <f>O250*H250</f>
        <v>0</v>
      </c>
      <c r="Q250" s="180">
        <v>0.012350399999999999</v>
      </c>
      <c r="R250" s="180">
        <f>Q250*H250</f>
        <v>0.32975568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138</v>
      </c>
      <c r="AT250" s="182" t="s">
        <v>133</v>
      </c>
      <c r="AU250" s="182" t="s">
        <v>86</v>
      </c>
      <c r="AY250" s="18" t="s">
        <v>131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</v>
      </c>
      <c r="BK250" s="183">
        <f>ROUND(I250*H250,0)</f>
        <v>0</v>
      </c>
      <c r="BL250" s="18" t="s">
        <v>138</v>
      </c>
      <c r="BM250" s="182" t="s">
        <v>332</v>
      </c>
    </row>
    <row r="251" s="13" customFormat="1">
      <c r="A251" s="13"/>
      <c r="B251" s="184"/>
      <c r="C251" s="13"/>
      <c r="D251" s="185" t="s">
        <v>140</v>
      </c>
      <c r="E251" s="186" t="s">
        <v>1</v>
      </c>
      <c r="F251" s="187" t="s">
        <v>333</v>
      </c>
      <c r="G251" s="13"/>
      <c r="H251" s="188">
        <v>26.699999999999999</v>
      </c>
      <c r="I251" s="189"/>
      <c r="J251" s="13"/>
      <c r="K251" s="13"/>
      <c r="L251" s="184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6" t="s">
        <v>140</v>
      </c>
      <c r="AU251" s="186" t="s">
        <v>86</v>
      </c>
      <c r="AV251" s="13" t="s">
        <v>86</v>
      </c>
      <c r="AW251" s="13" t="s">
        <v>33</v>
      </c>
      <c r="AX251" s="13" t="s">
        <v>8</v>
      </c>
      <c r="AY251" s="186" t="s">
        <v>131</v>
      </c>
    </row>
    <row r="252" s="2" customFormat="1" ht="33" customHeight="1">
      <c r="A252" s="37"/>
      <c r="B252" s="170"/>
      <c r="C252" s="171" t="s">
        <v>334</v>
      </c>
      <c r="D252" s="171" t="s">
        <v>133</v>
      </c>
      <c r="E252" s="172" t="s">
        <v>335</v>
      </c>
      <c r="F252" s="173" t="s">
        <v>336</v>
      </c>
      <c r="G252" s="174" t="s">
        <v>242</v>
      </c>
      <c r="H252" s="175">
        <v>20</v>
      </c>
      <c r="I252" s="176"/>
      <c r="J252" s="177">
        <f>ROUND(I252*H252,0)</f>
        <v>0</v>
      </c>
      <c r="K252" s="173" t="s">
        <v>137</v>
      </c>
      <c r="L252" s="38"/>
      <c r="M252" s="178" t="s">
        <v>1</v>
      </c>
      <c r="N252" s="179" t="s">
        <v>42</v>
      </c>
      <c r="O252" s="76"/>
      <c r="P252" s="180">
        <f>O252*H252</f>
        <v>0</v>
      </c>
      <c r="Q252" s="180">
        <v>3.7500000000000001E-06</v>
      </c>
      <c r="R252" s="180">
        <f>Q252*H252</f>
        <v>7.5000000000000007E-05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138</v>
      </c>
      <c r="AT252" s="182" t="s">
        <v>133</v>
      </c>
      <c r="AU252" s="182" t="s">
        <v>86</v>
      </c>
      <c r="AY252" s="18" t="s">
        <v>131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</v>
      </c>
      <c r="BK252" s="183">
        <f>ROUND(I252*H252,0)</f>
        <v>0</v>
      </c>
      <c r="BL252" s="18" t="s">
        <v>138</v>
      </c>
      <c r="BM252" s="182" t="s">
        <v>337</v>
      </c>
    </row>
    <row r="253" s="13" customFormat="1">
      <c r="A253" s="13"/>
      <c r="B253" s="184"/>
      <c r="C253" s="13"/>
      <c r="D253" s="185" t="s">
        <v>140</v>
      </c>
      <c r="E253" s="186" t="s">
        <v>1</v>
      </c>
      <c r="F253" s="187" t="s">
        <v>338</v>
      </c>
      <c r="G253" s="13"/>
      <c r="H253" s="188">
        <v>20</v>
      </c>
      <c r="I253" s="189"/>
      <c r="J253" s="13"/>
      <c r="K253" s="13"/>
      <c r="L253" s="184"/>
      <c r="M253" s="190"/>
      <c r="N253" s="191"/>
      <c r="O253" s="191"/>
      <c r="P253" s="191"/>
      <c r="Q253" s="191"/>
      <c r="R253" s="191"/>
      <c r="S253" s="191"/>
      <c r="T253" s="19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6" t="s">
        <v>140</v>
      </c>
      <c r="AU253" s="186" t="s">
        <v>86</v>
      </c>
      <c r="AV253" s="13" t="s">
        <v>86</v>
      </c>
      <c r="AW253" s="13" t="s">
        <v>33</v>
      </c>
      <c r="AX253" s="13" t="s">
        <v>8</v>
      </c>
      <c r="AY253" s="186" t="s">
        <v>131</v>
      </c>
    </row>
    <row r="254" s="2" customFormat="1" ht="16.5" customHeight="1">
      <c r="A254" s="37"/>
      <c r="B254" s="170"/>
      <c r="C254" s="209" t="s">
        <v>339</v>
      </c>
      <c r="D254" s="209" t="s">
        <v>244</v>
      </c>
      <c r="E254" s="210" t="s">
        <v>340</v>
      </c>
      <c r="F254" s="211" t="s">
        <v>341</v>
      </c>
      <c r="G254" s="212" t="s">
        <v>242</v>
      </c>
      <c r="H254" s="213">
        <v>20</v>
      </c>
      <c r="I254" s="214"/>
      <c r="J254" s="215">
        <f>ROUND(I254*H254,0)</f>
        <v>0</v>
      </c>
      <c r="K254" s="211" t="s">
        <v>137</v>
      </c>
      <c r="L254" s="216"/>
      <c r="M254" s="217" t="s">
        <v>1</v>
      </c>
      <c r="N254" s="218" t="s">
        <v>42</v>
      </c>
      <c r="O254" s="76"/>
      <c r="P254" s="180">
        <f>O254*H254</f>
        <v>0</v>
      </c>
      <c r="Q254" s="180">
        <v>0.00072000000000000005</v>
      </c>
      <c r="R254" s="180">
        <f>Q254*H254</f>
        <v>0.014400000000000001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171</v>
      </c>
      <c r="AT254" s="182" t="s">
        <v>244</v>
      </c>
      <c r="AU254" s="182" t="s">
        <v>86</v>
      </c>
      <c r="AY254" s="18" t="s">
        <v>131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</v>
      </c>
      <c r="BK254" s="183">
        <f>ROUND(I254*H254,0)</f>
        <v>0</v>
      </c>
      <c r="BL254" s="18" t="s">
        <v>138</v>
      </c>
      <c r="BM254" s="182" t="s">
        <v>342</v>
      </c>
    </row>
    <row r="255" s="2" customFormat="1" ht="24.15" customHeight="1">
      <c r="A255" s="37"/>
      <c r="B255" s="170"/>
      <c r="C255" s="171" t="s">
        <v>92</v>
      </c>
      <c r="D255" s="171" t="s">
        <v>133</v>
      </c>
      <c r="E255" s="172" t="s">
        <v>343</v>
      </c>
      <c r="F255" s="173" t="s">
        <v>344</v>
      </c>
      <c r="G255" s="174" t="s">
        <v>242</v>
      </c>
      <c r="H255" s="175">
        <v>10</v>
      </c>
      <c r="I255" s="176"/>
      <c r="J255" s="177">
        <f>ROUND(I255*H255,0)</f>
        <v>0</v>
      </c>
      <c r="K255" s="173" t="s">
        <v>137</v>
      </c>
      <c r="L255" s="38"/>
      <c r="M255" s="178" t="s">
        <v>1</v>
      </c>
      <c r="N255" s="179" t="s">
        <v>42</v>
      </c>
      <c r="O255" s="76"/>
      <c r="P255" s="180">
        <f>O255*H255</f>
        <v>0</v>
      </c>
      <c r="Q255" s="180">
        <v>0.124223</v>
      </c>
      <c r="R255" s="180">
        <f>Q255*H255</f>
        <v>1.24223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138</v>
      </c>
      <c r="AT255" s="182" t="s">
        <v>133</v>
      </c>
      <c r="AU255" s="182" t="s">
        <v>86</v>
      </c>
      <c r="AY255" s="18" t="s">
        <v>131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</v>
      </c>
      <c r="BK255" s="183">
        <f>ROUND(I255*H255,0)</f>
        <v>0</v>
      </c>
      <c r="BL255" s="18" t="s">
        <v>138</v>
      </c>
      <c r="BM255" s="182" t="s">
        <v>345</v>
      </c>
    </row>
    <row r="256" s="13" customFormat="1">
      <c r="A256" s="13"/>
      <c r="B256" s="184"/>
      <c r="C256" s="13"/>
      <c r="D256" s="185" t="s">
        <v>140</v>
      </c>
      <c r="E256" s="186" t="s">
        <v>1</v>
      </c>
      <c r="F256" s="187" t="s">
        <v>346</v>
      </c>
      <c r="G256" s="13"/>
      <c r="H256" s="188">
        <v>9</v>
      </c>
      <c r="I256" s="189"/>
      <c r="J256" s="13"/>
      <c r="K256" s="13"/>
      <c r="L256" s="184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6" t="s">
        <v>140</v>
      </c>
      <c r="AU256" s="186" t="s">
        <v>86</v>
      </c>
      <c r="AV256" s="13" t="s">
        <v>86</v>
      </c>
      <c r="AW256" s="13" t="s">
        <v>33</v>
      </c>
      <c r="AX256" s="13" t="s">
        <v>77</v>
      </c>
      <c r="AY256" s="186" t="s">
        <v>131</v>
      </c>
    </row>
    <row r="257" s="13" customFormat="1">
      <c r="A257" s="13"/>
      <c r="B257" s="184"/>
      <c r="C257" s="13"/>
      <c r="D257" s="185" t="s">
        <v>140</v>
      </c>
      <c r="E257" s="186" t="s">
        <v>1</v>
      </c>
      <c r="F257" s="187" t="s">
        <v>347</v>
      </c>
      <c r="G257" s="13"/>
      <c r="H257" s="188">
        <v>1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140</v>
      </c>
      <c r="AU257" s="186" t="s">
        <v>86</v>
      </c>
      <c r="AV257" s="13" t="s">
        <v>86</v>
      </c>
      <c r="AW257" s="13" t="s">
        <v>33</v>
      </c>
      <c r="AX257" s="13" t="s">
        <v>77</v>
      </c>
      <c r="AY257" s="186" t="s">
        <v>131</v>
      </c>
    </row>
    <row r="258" s="14" customFormat="1">
      <c r="A258" s="14"/>
      <c r="B258" s="193"/>
      <c r="C258" s="14"/>
      <c r="D258" s="185" t="s">
        <v>140</v>
      </c>
      <c r="E258" s="194" t="s">
        <v>1</v>
      </c>
      <c r="F258" s="195" t="s">
        <v>170</v>
      </c>
      <c r="G258" s="14"/>
      <c r="H258" s="196">
        <v>10</v>
      </c>
      <c r="I258" s="197"/>
      <c r="J258" s="14"/>
      <c r="K258" s="14"/>
      <c r="L258" s="193"/>
      <c r="M258" s="198"/>
      <c r="N258" s="199"/>
      <c r="O258" s="199"/>
      <c r="P258" s="199"/>
      <c r="Q258" s="199"/>
      <c r="R258" s="199"/>
      <c r="S258" s="199"/>
      <c r="T258" s="20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4" t="s">
        <v>140</v>
      </c>
      <c r="AU258" s="194" t="s">
        <v>86</v>
      </c>
      <c r="AV258" s="14" t="s">
        <v>146</v>
      </c>
      <c r="AW258" s="14" t="s">
        <v>33</v>
      </c>
      <c r="AX258" s="14" t="s">
        <v>8</v>
      </c>
      <c r="AY258" s="194" t="s">
        <v>131</v>
      </c>
    </row>
    <row r="259" s="2" customFormat="1" ht="24.15" customHeight="1">
      <c r="A259" s="37"/>
      <c r="B259" s="170"/>
      <c r="C259" s="209" t="s">
        <v>348</v>
      </c>
      <c r="D259" s="209" t="s">
        <v>244</v>
      </c>
      <c r="E259" s="210" t="s">
        <v>349</v>
      </c>
      <c r="F259" s="211" t="s">
        <v>350</v>
      </c>
      <c r="G259" s="212" t="s">
        <v>242</v>
      </c>
      <c r="H259" s="213">
        <v>10</v>
      </c>
      <c r="I259" s="214"/>
      <c r="J259" s="215">
        <f>ROUND(I259*H259,0)</f>
        <v>0</v>
      </c>
      <c r="K259" s="211" t="s">
        <v>137</v>
      </c>
      <c r="L259" s="216"/>
      <c r="M259" s="217" t="s">
        <v>1</v>
      </c>
      <c r="N259" s="218" t="s">
        <v>42</v>
      </c>
      <c r="O259" s="76"/>
      <c r="P259" s="180">
        <f>O259*H259</f>
        <v>0</v>
      </c>
      <c r="Q259" s="180">
        <v>0.097000000000000003</v>
      </c>
      <c r="R259" s="180">
        <f>Q259*H259</f>
        <v>0.96999999999999997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171</v>
      </c>
      <c r="AT259" s="182" t="s">
        <v>244</v>
      </c>
      <c r="AU259" s="182" t="s">
        <v>86</v>
      </c>
      <c r="AY259" s="18" t="s">
        <v>131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</v>
      </c>
      <c r="BK259" s="183">
        <f>ROUND(I259*H259,0)</f>
        <v>0</v>
      </c>
      <c r="BL259" s="18" t="s">
        <v>138</v>
      </c>
      <c r="BM259" s="182" t="s">
        <v>351</v>
      </c>
    </row>
    <row r="260" s="2" customFormat="1" ht="24.15" customHeight="1">
      <c r="A260" s="37"/>
      <c r="B260" s="170"/>
      <c r="C260" s="171" t="s">
        <v>352</v>
      </c>
      <c r="D260" s="171" t="s">
        <v>133</v>
      </c>
      <c r="E260" s="172" t="s">
        <v>353</v>
      </c>
      <c r="F260" s="173" t="s">
        <v>354</v>
      </c>
      <c r="G260" s="174" t="s">
        <v>242</v>
      </c>
      <c r="H260" s="175">
        <v>10</v>
      </c>
      <c r="I260" s="176"/>
      <c r="J260" s="177">
        <f>ROUND(I260*H260,0)</f>
        <v>0</v>
      </c>
      <c r="K260" s="173" t="s">
        <v>137</v>
      </c>
      <c r="L260" s="38"/>
      <c r="M260" s="178" t="s">
        <v>1</v>
      </c>
      <c r="N260" s="179" t="s">
        <v>42</v>
      </c>
      <c r="O260" s="76"/>
      <c r="P260" s="180">
        <f>O260*H260</f>
        <v>0</v>
      </c>
      <c r="Q260" s="180">
        <v>0.029722999999999999</v>
      </c>
      <c r="R260" s="180">
        <f>Q260*H260</f>
        <v>0.29722999999999999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138</v>
      </c>
      <c r="AT260" s="182" t="s">
        <v>133</v>
      </c>
      <c r="AU260" s="182" t="s">
        <v>86</v>
      </c>
      <c r="AY260" s="18" t="s">
        <v>131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</v>
      </c>
      <c r="BK260" s="183">
        <f>ROUND(I260*H260,0)</f>
        <v>0</v>
      </c>
      <c r="BL260" s="18" t="s">
        <v>138</v>
      </c>
      <c r="BM260" s="182" t="s">
        <v>355</v>
      </c>
    </row>
    <row r="261" s="2" customFormat="1" ht="21.75" customHeight="1">
      <c r="A261" s="37"/>
      <c r="B261" s="170"/>
      <c r="C261" s="209" t="s">
        <v>356</v>
      </c>
      <c r="D261" s="209" t="s">
        <v>244</v>
      </c>
      <c r="E261" s="210" t="s">
        <v>357</v>
      </c>
      <c r="F261" s="211" t="s">
        <v>358</v>
      </c>
      <c r="G261" s="212" t="s">
        <v>242</v>
      </c>
      <c r="H261" s="213">
        <v>10</v>
      </c>
      <c r="I261" s="214"/>
      <c r="J261" s="215">
        <f>ROUND(I261*H261,0)</f>
        <v>0</v>
      </c>
      <c r="K261" s="211" t="s">
        <v>137</v>
      </c>
      <c r="L261" s="216"/>
      <c r="M261" s="217" t="s">
        <v>1</v>
      </c>
      <c r="N261" s="218" t="s">
        <v>42</v>
      </c>
      <c r="O261" s="76"/>
      <c r="P261" s="180">
        <f>O261*H261</f>
        <v>0</v>
      </c>
      <c r="Q261" s="180">
        <v>0.111</v>
      </c>
      <c r="R261" s="180">
        <f>Q261*H261</f>
        <v>1.1100000000000001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171</v>
      </c>
      <c r="AT261" s="182" t="s">
        <v>244</v>
      </c>
      <c r="AU261" s="182" t="s">
        <v>86</v>
      </c>
      <c r="AY261" s="18" t="s">
        <v>131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</v>
      </c>
      <c r="BK261" s="183">
        <f>ROUND(I261*H261,0)</f>
        <v>0</v>
      </c>
      <c r="BL261" s="18" t="s">
        <v>138</v>
      </c>
      <c r="BM261" s="182" t="s">
        <v>359</v>
      </c>
    </row>
    <row r="262" s="2" customFormat="1" ht="24.15" customHeight="1">
      <c r="A262" s="37"/>
      <c r="B262" s="170"/>
      <c r="C262" s="171" t="s">
        <v>360</v>
      </c>
      <c r="D262" s="171" t="s">
        <v>133</v>
      </c>
      <c r="E262" s="172" t="s">
        <v>361</v>
      </c>
      <c r="F262" s="173" t="s">
        <v>362</v>
      </c>
      <c r="G262" s="174" t="s">
        <v>242</v>
      </c>
      <c r="H262" s="175">
        <v>10</v>
      </c>
      <c r="I262" s="176"/>
      <c r="J262" s="177">
        <f>ROUND(I262*H262,0)</f>
        <v>0</v>
      </c>
      <c r="K262" s="173" t="s">
        <v>137</v>
      </c>
      <c r="L262" s="38"/>
      <c r="M262" s="178" t="s">
        <v>1</v>
      </c>
      <c r="N262" s="179" t="s">
        <v>42</v>
      </c>
      <c r="O262" s="76"/>
      <c r="P262" s="180">
        <f>O262*H262</f>
        <v>0</v>
      </c>
      <c r="Q262" s="180">
        <v>0.029722999999999999</v>
      </c>
      <c r="R262" s="180">
        <f>Q262*H262</f>
        <v>0.29722999999999999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138</v>
      </c>
      <c r="AT262" s="182" t="s">
        <v>133</v>
      </c>
      <c r="AU262" s="182" t="s">
        <v>86</v>
      </c>
      <c r="AY262" s="18" t="s">
        <v>131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</v>
      </c>
      <c r="BK262" s="183">
        <f>ROUND(I262*H262,0)</f>
        <v>0</v>
      </c>
      <c r="BL262" s="18" t="s">
        <v>138</v>
      </c>
      <c r="BM262" s="182" t="s">
        <v>363</v>
      </c>
    </row>
    <row r="263" s="2" customFormat="1" ht="24.15" customHeight="1">
      <c r="A263" s="37"/>
      <c r="B263" s="170"/>
      <c r="C263" s="209" t="s">
        <v>364</v>
      </c>
      <c r="D263" s="209" t="s">
        <v>244</v>
      </c>
      <c r="E263" s="210" t="s">
        <v>365</v>
      </c>
      <c r="F263" s="211" t="s">
        <v>366</v>
      </c>
      <c r="G263" s="212" t="s">
        <v>242</v>
      </c>
      <c r="H263" s="213">
        <v>10</v>
      </c>
      <c r="I263" s="214"/>
      <c r="J263" s="215">
        <f>ROUND(I263*H263,0)</f>
        <v>0</v>
      </c>
      <c r="K263" s="211" t="s">
        <v>137</v>
      </c>
      <c r="L263" s="216"/>
      <c r="M263" s="217" t="s">
        <v>1</v>
      </c>
      <c r="N263" s="218" t="s">
        <v>42</v>
      </c>
      <c r="O263" s="76"/>
      <c r="P263" s="180">
        <f>O263*H263</f>
        <v>0</v>
      </c>
      <c r="Q263" s="180">
        <v>0.057000000000000002</v>
      </c>
      <c r="R263" s="180">
        <f>Q263*H263</f>
        <v>0.57000000000000006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171</v>
      </c>
      <c r="AT263" s="182" t="s">
        <v>244</v>
      </c>
      <c r="AU263" s="182" t="s">
        <v>86</v>
      </c>
      <c r="AY263" s="18" t="s">
        <v>131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</v>
      </c>
      <c r="BK263" s="183">
        <f>ROUND(I263*H263,0)</f>
        <v>0</v>
      </c>
      <c r="BL263" s="18" t="s">
        <v>138</v>
      </c>
      <c r="BM263" s="182" t="s">
        <v>367</v>
      </c>
    </row>
    <row r="264" s="2" customFormat="1" ht="24.15" customHeight="1">
      <c r="A264" s="37"/>
      <c r="B264" s="170"/>
      <c r="C264" s="171" t="s">
        <v>368</v>
      </c>
      <c r="D264" s="171" t="s">
        <v>133</v>
      </c>
      <c r="E264" s="172" t="s">
        <v>369</v>
      </c>
      <c r="F264" s="173" t="s">
        <v>370</v>
      </c>
      <c r="G264" s="174" t="s">
        <v>242</v>
      </c>
      <c r="H264" s="175">
        <v>10</v>
      </c>
      <c r="I264" s="176"/>
      <c r="J264" s="177">
        <f>ROUND(I264*H264,0)</f>
        <v>0</v>
      </c>
      <c r="K264" s="173" t="s">
        <v>137</v>
      </c>
      <c r="L264" s="38"/>
      <c r="M264" s="178" t="s">
        <v>1</v>
      </c>
      <c r="N264" s="179" t="s">
        <v>42</v>
      </c>
      <c r="O264" s="76"/>
      <c r="P264" s="180">
        <f>O264*H264</f>
        <v>0</v>
      </c>
      <c r="Q264" s="180">
        <v>0.217338</v>
      </c>
      <c r="R264" s="180">
        <f>Q264*H264</f>
        <v>2.1733799999999999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138</v>
      </c>
      <c r="AT264" s="182" t="s">
        <v>133</v>
      </c>
      <c r="AU264" s="182" t="s">
        <v>86</v>
      </c>
      <c r="AY264" s="18" t="s">
        <v>131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</v>
      </c>
      <c r="BK264" s="183">
        <f>ROUND(I264*H264,0)</f>
        <v>0</v>
      </c>
      <c r="BL264" s="18" t="s">
        <v>138</v>
      </c>
      <c r="BM264" s="182" t="s">
        <v>371</v>
      </c>
    </row>
    <row r="265" s="2" customFormat="1" ht="16.5" customHeight="1">
      <c r="A265" s="37"/>
      <c r="B265" s="170"/>
      <c r="C265" s="209" t="s">
        <v>372</v>
      </c>
      <c r="D265" s="209" t="s">
        <v>244</v>
      </c>
      <c r="E265" s="210" t="s">
        <v>373</v>
      </c>
      <c r="F265" s="211" t="s">
        <v>374</v>
      </c>
      <c r="G265" s="212" t="s">
        <v>242</v>
      </c>
      <c r="H265" s="213">
        <v>9</v>
      </c>
      <c r="I265" s="214"/>
      <c r="J265" s="215">
        <f>ROUND(I265*H265,0)</f>
        <v>0</v>
      </c>
      <c r="K265" s="211" t="s">
        <v>137</v>
      </c>
      <c r="L265" s="216"/>
      <c r="M265" s="217" t="s">
        <v>1</v>
      </c>
      <c r="N265" s="218" t="s">
        <v>42</v>
      </c>
      <c r="O265" s="76"/>
      <c r="P265" s="180">
        <f>O265*H265</f>
        <v>0</v>
      </c>
      <c r="Q265" s="180">
        <v>0.059999999999999998</v>
      </c>
      <c r="R265" s="180">
        <f>Q265*H265</f>
        <v>0.54000000000000004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171</v>
      </c>
      <c r="AT265" s="182" t="s">
        <v>244</v>
      </c>
      <c r="AU265" s="182" t="s">
        <v>86</v>
      </c>
      <c r="AY265" s="18" t="s">
        <v>131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</v>
      </c>
      <c r="BK265" s="183">
        <f>ROUND(I265*H265,0)</f>
        <v>0</v>
      </c>
      <c r="BL265" s="18" t="s">
        <v>138</v>
      </c>
      <c r="BM265" s="182" t="s">
        <v>375</v>
      </c>
    </row>
    <row r="266" s="2" customFormat="1" ht="16.5" customHeight="1">
      <c r="A266" s="37"/>
      <c r="B266" s="170"/>
      <c r="C266" s="209" t="s">
        <v>376</v>
      </c>
      <c r="D266" s="209" t="s">
        <v>244</v>
      </c>
      <c r="E266" s="210" t="s">
        <v>377</v>
      </c>
      <c r="F266" s="211" t="s">
        <v>378</v>
      </c>
      <c r="G266" s="212" t="s">
        <v>242</v>
      </c>
      <c r="H266" s="213">
        <v>1</v>
      </c>
      <c r="I266" s="214"/>
      <c r="J266" s="215">
        <f>ROUND(I266*H266,0)</f>
        <v>0</v>
      </c>
      <c r="K266" s="211" t="s">
        <v>1</v>
      </c>
      <c r="L266" s="216"/>
      <c r="M266" s="217" t="s">
        <v>1</v>
      </c>
      <c r="N266" s="218" t="s">
        <v>42</v>
      </c>
      <c r="O266" s="76"/>
      <c r="P266" s="180">
        <f>O266*H266</f>
        <v>0</v>
      </c>
      <c r="Q266" s="180">
        <v>0.059999999999999998</v>
      </c>
      <c r="R266" s="180">
        <f>Q266*H266</f>
        <v>0.059999999999999998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171</v>
      </c>
      <c r="AT266" s="182" t="s">
        <v>244</v>
      </c>
      <c r="AU266" s="182" t="s">
        <v>86</v>
      </c>
      <c r="AY266" s="18" t="s">
        <v>131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</v>
      </c>
      <c r="BK266" s="183">
        <f>ROUND(I266*H266,0)</f>
        <v>0</v>
      </c>
      <c r="BL266" s="18" t="s">
        <v>138</v>
      </c>
      <c r="BM266" s="182" t="s">
        <v>379</v>
      </c>
    </row>
    <row r="267" s="2" customFormat="1" ht="24.15" customHeight="1">
      <c r="A267" s="37"/>
      <c r="B267" s="170"/>
      <c r="C267" s="209" t="s">
        <v>380</v>
      </c>
      <c r="D267" s="209" t="s">
        <v>244</v>
      </c>
      <c r="E267" s="210" t="s">
        <v>381</v>
      </c>
      <c r="F267" s="211" t="s">
        <v>382</v>
      </c>
      <c r="G267" s="212" t="s">
        <v>242</v>
      </c>
      <c r="H267" s="213">
        <v>9</v>
      </c>
      <c r="I267" s="214"/>
      <c r="J267" s="215">
        <f>ROUND(I267*H267,0)</f>
        <v>0</v>
      </c>
      <c r="K267" s="211" t="s">
        <v>137</v>
      </c>
      <c r="L267" s="216"/>
      <c r="M267" s="217" t="s">
        <v>1</v>
      </c>
      <c r="N267" s="218" t="s">
        <v>42</v>
      </c>
      <c r="O267" s="76"/>
      <c r="P267" s="180">
        <f>O267*H267</f>
        <v>0</v>
      </c>
      <c r="Q267" s="180">
        <v>0.0060000000000000001</v>
      </c>
      <c r="R267" s="180">
        <f>Q267*H267</f>
        <v>0.053999999999999999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171</v>
      </c>
      <c r="AT267" s="182" t="s">
        <v>244</v>
      </c>
      <c r="AU267" s="182" t="s">
        <v>86</v>
      </c>
      <c r="AY267" s="18" t="s">
        <v>131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</v>
      </c>
      <c r="BK267" s="183">
        <f>ROUND(I267*H267,0)</f>
        <v>0</v>
      </c>
      <c r="BL267" s="18" t="s">
        <v>138</v>
      </c>
      <c r="BM267" s="182" t="s">
        <v>383</v>
      </c>
    </row>
    <row r="268" s="2" customFormat="1" ht="24.15" customHeight="1">
      <c r="A268" s="37"/>
      <c r="B268" s="170"/>
      <c r="C268" s="209" t="s">
        <v>95</v>
      </c>
      <c r="D268" s="209" t="s">
        <v>244</v>
      </c>
      <c r="E268" s="210" t="s">
        <v>384</v>
      </c>
      <c r="F268" s="211" t="s">
        <v>385</v>
      </c>
      <c r="G268" s="212" t="s">
        <v>242</v>
      </c>
      <c r="H268" s="213">
        <v>1</v>
      </c>
      <c r="I268" s="214"/>
      <c r="J268" s="215">
        <f>ROUND(I268*H268,0)</f>
        <v>0</v>
      </c>
      <c r="K268" s="211" t="s">
        <v>1</v>
      </c>
      <c r="L268" s="216"/>
      <c r="M268" s="217" t="s">
        <v>1</v>
      </c>
      <c r="N268" s="218" t="s">
        <v>42</v>
      </c>
      <c r="O268" s="76"/>
      <c r="P268" s="180">
        <f>O268*H268</f>
        <v>0</v>
      </c>
      <c r="Q268" s="180">
        <v>0.0060000000000000001</v>
      </c>
      <c r="R268" s="180">
        <f>Q268*H268</f>
        <v>0.0060000000000000001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171</v>
      </c>
      <c r="AT268" s="182" t="s">
        <v>244</v>
      </c>
      <c r="AU268" s="182" t="s">
        <v>86</v>
      </c>
      <c r="AY268" s="18" t="s">
        <v>131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</v>
      </c>
      <c r="BK268" s="183">
        <f>ROUND(I268*H268,0)</f>
        <v>0</v>
      </c>
      <c r="BL268" s="18" t="s">
        <v>138</v>
      </c>
      <c r="BM268" s="182" t="s">
        <v>386</v>
      </c>
    </row>
    <row r="269" s="12" customFormat="1" ht="22.8" customHeight="1">
      <c r="A269" s="12"/>
      <c r="B269" s="157"/>
      <c r="C269" s="12"/>
      <c r="D269" s="158" t="s">
        <v>76</v>
      </c>
      <c r="E269" s="168" t="s">
        <v>176</v>
      </c>
      <c r="F269" s="168" t="s">
        <v>387</v>
      </c>
      <c r="G269" s="12"/>
      <c r="H269" s="12"/>
      <c r="I269" s="160"/>
      <c r="J269" s="169">
        <f>BK269</f>
        <v>0</v>
      </c>
      <c r="K269" s="12"/>
      <c r="L269" s="157"/>
      <c r="M269" s="162"/>
      <c r="N269" s="163"/>
      <c r="O269" s="163"/>
      <c r="P269" s="164">
        <f>SUM(P270:P335)</f>
        <v>0</v>
      </c>
      <c r="Q269" s="163"/>
      <c r="R269" s="164">
        <f>SUM(R270:R335)</f>
        <v>435.62135915699997</v>
      </c>
      <c r="S269" s="163"/>
      <c r="T269" s="165">
        <f>SUM(T270:T335)</f>
        <v>0.056000000000000001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58" t="s">
        <v>8</v>
      </c>
      <c r="AT269" s="166" t="s">
        <v>76</v>
      </c>
      <c r="AU269" s="166" t="s">
        <v>8</v>
      </c>
      <c r="AY269" s="158" t="s">
        <v>131</v>
      </c>
      <c r="BK269" s="167">
        <f>SUM(BK270:BK335)</f>
        <v>0</v>
      </c>
    </row>
    <row r="270" s="2" customFormat="1" ht="24.15" customHeight="1">
      <c r="A270" s="37"/>
      <c r="B270" s="170"/>
      <c r="C270" s="171" t="s">
        <v>388</v>
      </c>
      <c r="D270" s="171" t="s">
        <v>133</v>
      </c>
      <c r="E270" s="172" t="s">
        <v>389</v>
      </c>
      <c r="F270" s="173" t="s">
        <v>390</v>
      </c>
      <c r="G270" s="174" t="s">
        <v>242</v>
      </c>
      <c r="H270" s="175">
        <v>46</v>
      </c>
      <c r="I270" s="176"/>
      <c r="J270" s="177">
        <f>ROUND(I270*H270,0)</f>
        <v>0</v>
      </c>
      <c r="K270" s="173" t="s">
        <v>137</v>
      </c>
      <c r="L270" s="38"/>
      <c r="M270" s="178" t="s">
        <v>1</v>
      </c>
      <c r="N270" s="179" t="s">
        <v>42</v>
      </c>
      <c r="O270" s="76"/>
      <c r="P270" s="180">
        <f>O270*H270</f>
        <v>0</v>
      </c>
      <c r="Q270" s="180">
        <v>0.00069999999999999999</v>
      </c>
      <c r="R270" s="180">
        <f>Q270*H270</f>
        <v>0.032199999999999999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138</v>
      </c>
      <c r="AT270" s="182" t="s">
        <v>133</v>
      </c>
      <c r="AU270" s="182" t="s">
        <v>86</v>
      </c>
      <c r="AY270" s="18" t="s">
        <v>131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</v>
      </c>
      <c r="BK270" s="183">
        <f>ROUND(I270*H270,0)</f>
        <v>0</v>
      </c>
      <c r="BL270" s="18" t="s">
        <v>138</v>
      </c>
      <c r="BM270" s="182" t="s">
        <v>391</v>
      </c>
    </row>
    <row r="271" s="13" customFormat="1">
      <c r="A271" s="13"/>
      <c r="B271" s="184"/>
      <c r="C271" s="13"/>
      <c r="D271" s="185" t="s">
        <v>140</v>
      </c>
      <c r="E271" s="186" t="s">
        <v>1</v>
      </c>
      <c r="F271" s="187" t="s">
        <v>392</v>
      </c>
      <c r="G271" s="13"/>
      <c r="H271" s="188">
        <v>46</v>
      </c>
      <c r="I271" s="189"/>
      <c r="J271" s="13"/>
      <c r="K271" s="13"/>
      <c r="L271" s="184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140</v>
      </c>
      <c r="AU271" s="186" t="s">
        <v>86</v>
      </c>
      <c r="AV271" s="13" t="s">
        <v>86</v>
      </c>
      <c r="AW271" s="13" t="s">
        <v>33</v>
      </c>
      <c r="AX271" s="13" t="s">
        <v>8</v>
      </c>
      <c r="AY271" s="186" t="s">
        <v>131</v>
      </c>
    </row>
    <row r="272" s="2" customFormat="1" ht="16.5" customHeight="1">
      <c r="A272" s="37"/>
      <c r="B272" s="170"/>
      <c r="C272" s="209" t="s">
        <v>393</v>
      </c>
      <c r="D272" s="209" t="s">
        <v>244</v>
      </c>
      <c r="E272" s="210" t="s">
        <v>394</v>
      </c>
      <c r="F272" s="211" t="s">
        <v>395</v>
      </c>
      <c r="G272" s="212" t="s">
        <v>242</v>
      </c>
      <c r="H272" s="213">
        <v>4</v>
      </c>
      <c r="I272" s="214"/>
      <c r="J272" s="215">
        <f>ROUND(I272*H272,0)</f>
        <v>0</v>
      </c>
      <c r="K272" s="211" t="s">
        <v>137</v>
      </c>
      <c r="L272" s="216"/>
      <c r="M272" s="217" t="s">
        <v>1</v>
      </c>
      <c r="N272" s="218" t="s">
        <v>42</v>
      </c>
      <c r="O272" s="76"/>
      <c r="P272" s="180">
        <f>O272*H272</f>
        <v>0</v>
      </c>
      <c r="Q272" s="180">
        <v>0.0025000000000000001</v>
      </c>
      <c r="R272" s="180">
        <f>Q272*H272</f>
        <v>0.01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171</v>
      </c>
      <c r="AT272" s="182" t="s">
        <v>244</v>
      </c>
      <c r="AU272" s="182" t="s">
        <v>86</v>
      </c>
      <c r="AY272" s="18" t="s">
        <v>131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</v>
      </c>
      <c r="BK272" s="183">
        <f>ROUND(I272*H272,0)</f>
        <v>0</v>
      </c>
      <c r="BL272" s="18" t="s">
        <v>138</v>
      </c>
      <c r="BM272" s="182" t="s">
        <v>396</v>
      </c>
    </row>
    <row r="273" s="13" customFormat="1">
      <c r="A273" s="13"/>
      <c r="B273" s="184"/>
      <c r="C273" s="13"/>
      <c r="D273" s="185" t="s">
        <v>140</v>
      </c>
      <c r="E273" s="186" t="s">
        <v>1</v>
      </c>
      <c r="F273" s="187" t="s">
        <v>138</v>
      </c>
      <c r="G273" s="13"/>
      <c r="H273" s="188">
        <v>4</v>
      </c>
      <c r="I273" s="189"/>
      <c r="J273" s="13"/>
      <c r="K273" s="13"/>
      <c r="L273" s="184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140</v>
      </c>
      <c r="AU273" s="186" t="s">
        <v>86</v>
      </c>
      <c r="AV273" s="13" t="s">
        <v>86</v>
      </c>
      <c r="AW273" s="13" t="s">
        <v>33</v>
      </c>
      <c r="AX273" s="13" t="s">
        <v>8</v>
      </c>
      <c r="AY273" s="186" t="s">
        <v>131</v>
      </c>
    </row>
    <row r="274" s="2" customFormat="1" ht="24.15" customHeight="1">
      <c r="A274" s="37"/>
      <c r="B274" s="170"/>
      <c r="C274" s="209" t="s">
        <v>397</v>
      </c>
      <c r="D274" s="209" t="s">
        <v>244</v>
      </c>
      <c r="E274" s="210" t="s">
        <v>398</v>
      </c>
      <c r="F274" s="211" t="s">
        <v>399</v>
      </c>
      <c r="G274" s="212" t="s">
        <v>242</v>
      </c>
      <c r="H274" s="213">
        <v>4</v>
      </c>
      <c r="I274" s="214"/>
      <c r="J274" s="215">
        <f>ROUND(I274*H274,0)</f>
        <v>0</v>
      </c>
      <c r="K274" s="211" t="s">
        <v>137</v>
      </c>
      <c r="L274" s="216"/>
      <c r="M274" s="217" t="s">
        <v>1</v>
      </c>
      <c r="N274" s="218" t="s">
        <v>42</v>
      </c>
      <c r="O274" s="76"/>
      <c r="P274" s="180">
        <f>O274*H274</f>
        <v>0</v>
      </c>
      <c r="Q274" s="180">
        <v>0.0025999999999999999</v>
      </c>
      <c r="R274" s="180">
        <f>Q274*H274</f>
        <v>0.0104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171</v>
      </c>
      <c r="AT274" s="182" t="s">
        <v>244</v>
      </c>
      <c r="AU274" s="182" t="s">
        <v>86</v>
      </c>
      <c r="AY274" s="18" t="s">
        <v>131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</v>
      </c>
      <c r="BK274" s="183">
        <f>ROUND(I274*H274,0)</f>
        <v>0</v>
      </c>
      <c r="BL274" s="18" t="s">
        <v>138</v>
      </c>
      <c r="BM274" s="182" t="s">
        <v>400</v>
      </c>
    </row>
    <row r="275" s="13" customFormat="1">
      <c r="A275" s="13"/>
      <c r="B275" s="184"/>
      <c r="C275" s="13"/>
      <c r="D275" s="185" t="s">
        <v>140</v>
      </c>
      <c r="E275" s="186" t="s">
        <v>1</v>
      </c>
      <c r="F275" s="187" t="s">
        <v>138</v>
      </c>
      <c r="G275" s="13"/>
      <c r="H275" s="188">
        <v>4</v>
      </c>
      <c r="I275" s="189"/>
      <c r="J275" s="13"/>
      <c r="K275" s="13"/>
      <c r="L275" s="184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140</v>
      </c>
      <c r="AU275" s="186" t="s">
        <v>86</v>
      </c>
      <c r="AV275" s="13" t="s">
        <v>86</v>
      </c>
      <c r="AW275" s="13" t="s">
        <v>33</v>
      </c>
      <c r="AX275" s="13" t="s">
        <v>8</v>
      </c>
      <c r="AY275" s="186" t="s">
        <v>131</v>
      </c>
    </row>
    <row r="276" s="2" customFormat="1" ht="16.5" customHeight="1">
      <c r="A276" s="37"/>
      <c r="B276" s="170"/>
      <c r="C276" s="209" t="s">
        <v>401</v>
      </c>
      <c r="D276" s="209" t="s">
        <v>244</v>
      </c>
      <c r="E276" s="210" t="s">
        <v>402</v>
      </c>
      <c r="F276" s="211" t="s">
        <v>403</v>
      </c>
      <c r="G276" s="212" t="s">
        <v>242</v>
      </c>
      <c r="H276" s="213">
        <v>2</v>
      </c>
      <c r="I276" s="214"/>
      <c r="J276" s="215">
        <f>ROUND(I276*H276,0)</f>
        <v>0</v>
      </c>
      <c r="K276" s="211" t="s">
        <v>137</v>
      </c>
      <c r="L276" s="216"/>
      <c r="M276" s="217" t="s">
        <v>1</v>
      </c>
      <c r="N276" s="218" t="s">
        <v>42</v>
      </c>
      <c r="O276" s="76"/>
      <c r="P276" s="180">
        <f>O276*H276</f>
        <v>0</v>
      </c>
      <c r="Q276" s="180">
        <v>0.0050000000000000001</v>
      </c>
      <c r="R276" s="180">
        <f>Q276*H276</f>
        <v>0.01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171</v>
      </c>
      <c r="AT276" s="182" t="s">
        <v>244</v>
      </c>
      <c r="AU276" s="182" t="s">
        <v>86</v>
      </c>
      <c r="AY276" s="18" t="s">
        <v>131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</v>
      </c>
      <c r="BK276" s="183">
        <f>ROUND(I276*H276,0)</f>
        <v>0</v>
      </c>
      <c r="BL276" s="18" t="s">
        <v>138</v>
      </c>
      <c r="BM276" s="182" t="s">
        <v>404</v>
      </c>
    </row>
    <row r="277" s="13" customFormat="1">
      <c r="A277" s="13"/>
      <c r="B277" s="184"/>
      <c r="C277" s="13"/>
      <c r="D277" s="185" t="s">
        <v>140</v>
      </c>
      <c r="E277" s="186" t="s">
        <v>1</v>
      </c>
      <c r="F277" s="187" t="s">
        <v>86</v>
      </c>
      <c r="G277" s="13"/>
      <c r="H277" s="188">
        <v>2</v>
      </c>
      <c r="I277" s="189"/>
      <c r="J277" s="13"/>
      <c r="K277" s="13"/>
      <c r="L277" s="184"/>
      <c r="M277" s="190"/>
      <c r="N277" s="191"/>
      <c r="O277" s="191"/>
      <c r="P277" s="191"/>
      <c r="Q277" s="191"/>
      <c r="R277" s="191"/>
      <c r="S277" s="191"/>
      <c r="T277" s="19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140</v>
      </c>
      <c r="AU277" s="186" t="s">
        <v>86</v>
      </c>
      <c r="AV277" s="13" t="s">
        <v>86</v>
      </c>
      <c r="AW277" s="13" t="s">
        <v>33</v>
      </c>
      <c r="AX277" s="13" t="s">
        <v>8</v>
      </c>
      <c r="AY277" s="186" t="s">
        <v>131</v>
      </c>
    </row>
    <row r="278" s="2" customFormat="1" ht="24.15" customHeight="1">
      <c r="A278" s="37"/>
      <c r="B278" s="170"/>
      <c r="C278" s="209" t="s">
        <v>405</v>
      </c>
      <c r="D278" s="209" t="s">
        <v>244</v>
      </c>
      <c r="E278" s="210" t="s">
        <v>406</v>
      </c>
      <c r="F278" s="211" t="s">
        <v>407</v>
      </c>
      <c r="G278" s="212" t="s">
        <v>242</v>
      </c>
      <c r="H278" s="213">
        <v>3</v>
      </c>
      <c r="I278" s="214"/>
      <c r="J278" s="215">
        <f>ROUND(I278*H278,0)</f>
        <v>0</v>
      </c>
      <c r="K278" s="211" t="s">
        <v>137</v>
      </c>
      <c r="L278" s="216"/>
      <c r="M278" s="217" t="s">
        <v>1</v>
      </c>
      <c r="N278" s="218" t="s">
        <v>42</v>
      </c>
      <c r="O278" s="76"/>
      <c r="P278" s="180">
        <f>O278*H278</f>
        <v>0</v>
      </c>
      <c r="Q278" s="180">
        <v>0.0025000000000000001</v>
      </c>
      <c r="R278" s="180">
        <f>Q278*H278</f>
        <v>0.0074999999999999997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171</v>
      </c>
      <c r="AT278" s="182" t="s">
        <v>244</v>
      </c>
      <c r="AU278" s="182" t="s">
        <v>86</v>
      </c>
      <c r="AY278" s="18" t="s">
        <v>131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</v>
      </c>
      <c r="BK278" s="183">
        <f>ROUND(I278*H278,0)</f>
        <v>0</v>
      </c>
      <c r="BL278" s="18" t="s">
        <v>138</v>
      </c>
      <c r="BM278" s="182" t="s">
        <v>408</v>
      </c>
    </row>
    <row r="279" s="13" customFormat="1">
      <c r="A279" s="13"/>
      <c r="B279" s="184"/>
      <c r="C279" s="13"/>
      <c r="D279" s="185" t="s">
        <v>140</v>
      </c>
      <c r="E279" s="186" t="s">
        <v>1</v>
      </c>
      <c r="F279" s="187" t="s">
        <v>146</v>
      </c>
      <c r="G279" s="13"/>
      <c r="H279" s="188">
        <v>3</v>
      </c>
      <c r="I279" s="189"/>
      <c r="J279" s="13"/>
      <c r="K279" s="13"/>
      <c r="L279" s="184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6" t="s">
        <v>140</v>
      </c>
      <c r="AU279" s="186" t="s">
        <v>86</v>
      </c>
      <c r="AV279" s="13" t="s">
        <v>86</v>
      </c>
      <c r="AW279" s="13" t="s">
        <v>33</v>
      </c>
      <c r="AX279" s="13" t="s">
        <v>8</v>
      </c>
      <c r="AY279" s="186" t="s">
        <v>131</v>
      </c>
    </row>
    <row r="280" s="2" customFormat="1" ht="24.15" customHeight="1">
      <c r="A280" s="37"/>
      <c r="B280" s="170"/>
      <c r="C280" s="209" t="s">
        <v>409</v>
      </c>
      <c r="D280" s="209" t="s">
        <v>244</v>
      </c>
      <c r="E280" s="210" t="s">
        <v>410</v>
      </c>
      <c r="F280" s="211" t="s">
        <v>411</v>
      </c>
      <c r="G280" s="212" t="s">
        <v>242</v>
      </c>
      <c r="H280" s="213">
        <v>2</v>
      </c>
      <c r="I280" s="214"/>
      <c r="J280" s="215">
        <f>ROUND(I280*H280,0)</f>
        <v>0</v>
      </c>
      <c r="K280" s="211" t="s">
        <v>137</v>
      </c>
      <c r="L280" s="216"/>
      <c r="M280" s="217" t="s">
        <v>1</v>
      </c>
      <c r="N280" s="218" t="s">
        <v>42</v>
      </c>
      <c r="O280" s="76"/>
      <c r="P280" s="180">
        <f>O280*H280</f>
        <v>0</v>
      </c>
      <c r="Q280" s="180">
        <v>0.0035000000000000001</v>
      </c>
      <c r="R280" s="180">
        <f>Q280*H280</f>
        <v>0.0070000000000000001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171</v>
      </c>
      <c r="AT280" s="182" t="s">
        <v>244</v>
      </c>
      <c r="AU280" s="182" t="s">
        <v>86</v>
      </c>
      <c r="AY280" s="18" t="s">
        <v>131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</v>
      </c>
      <c r="BK280" s="183">
        <f>ROUND(I280*H280,0)</f>
        <v>0</v>
      </c>
      <c r="BL280" s="18" t="s">
        <v>138</v>
      </c>
      <c r="BM280" s="182" t="s">
        <v>412</v>
      </c>
    </row>
    <row r="281" s="13" customFormat="1">
      <c r="A281" s="13"/>
      <c r="B281" s="184"/>
      <c r="C281" s="13"/>
      <c r="D281" s="185" t="s">
        <v>140</v>
      </c>
      <c r="E281" s="186" t="s">
        <v>1</v>
      </c>
      <c r="F281" s="187" t="s">
        <v>86</v>
      </c>
      <c r="G281" s="13"/>
      <c r="H281" s="188">
        <v>2</v>
      </c>
      <c r="I281" s="189"/>
      <c r="J281" s="13"/>
      <c r="K281" s="13"/>
      <c r="L281" s="184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6" t="s">
        <v>140</v>
      </c>
      <c r="AU281" s="186" t="s">
        <v>86</v>
      </c>
      <c r="AV281" s="13" t="s">
        <v>86</v>
      </c>
      <c r="AW281" s="13" t="s">
        <v>33</v>
      </c>
      <c r="AX281" s="13" t="s">
        <v>8</v>
      </c>
      <c r="AY281" s="186" t="s">
        <v>131</v>
      </c>
    </row>
    <row r="282" s="2" customFormat="1" ht="16.5" customHeight="1">
      <c r="A282" s="37"/>
      <c r="B282" s="170"/>
      <c r="C282" s="209" t="s">
        <v>413</v>
      </c>
      <c r="D282" s="209" t="s">
        <v>244</v>
      </c>
      <c r="E282" s="210" t="s">
        <v>414</v>
      </c>
      <c r="F282" s="211" t="s">
        <v>415</v>
      </c>
      <c r="G282" s="212" t="s">
        <v>242</v>
      </c>
      <c r="H282" s="213">
        <v>2</v>
      </c>
      <c r="I282" s="214"/>
      <c r="J282" s="215">
        <f>ROUND(I282*H282,0)</f>
        <v>0</v>
      </c>
      <c r="K282" s="211" t="s">
        <v>1</v>
      </c>
      <c r="L282" s="216"/>
      <c r="M282" s="217" t="s">
        <v>1</v>
      </c>
      <c r="N282" s="218" t="s">
        <v>42</v>
      </c>
      <c r="O282" s="76"/>
      <c r="P282" s="180">
        <f>O282*H282</f>
        <v>0</v>
      </c>
      <c r="Q282" s="180">
        <v>0.0077000000000000002</v>
      </c>
      <c r="R282" s="180">
        <f>Q282*H282</f>
        <v>0.015400000000000001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171</v>
      </c>
      <c r="AT282" s="182" t="s">
        <v>244</v>
      </c>
      <c r="AU282" s="182" t="s">
        <v>86</v>
      </c>
      <c r="AY282" s="18" t="s">
        <v>131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</v>
      </c>
      <c r="BK282" s="183">
        <f>ROUND(I282*H282,0)</f>
        <v>0</v>
      </c>
      <c r="BL282" s="18" t="s">
        <v>138</v>
      </c>
      <c r="BM282" s="182" t="s">
        <v>416</v>
      </c>
    </row>
    <row r="283" s="13" customFormat="1">
      <c r="A283" s="13"/>
      <c r="B283" s="184"/>
      <c r="C283" s="13"/>
      <c r="D283" s="185" t="s">
        <v>140</v>
      </c>
      <c r="E283" s="186" t="s">
        <v>1</v>
      </c>
      <c r="F283" s="187" t="s">
        <v>86</v>
      </c>
      <c r="G283" s="13"/>
      <c r="H283" s="188">
        <v>2</v>
      </c>
      <c r="I283" s="189"/>
      <c r="J283" s="13"/>
      <c r="K283" s="13"/>
      <c r="L283" s="184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6" t="s">
        <v>140</v>
      </c>
      <c r="AU283" s="186" t="s">
        <v>86</v>
      </c>
      <c r="AV283" s="13" t="s">
        <v>86</v>
      </c>
      <c r="AW283" s="13" t="s">
        <v>33</v>
      </c>
      <c r="AX283" s="13" t="s">
        <v>8</v>
      </c>
      <c r="AY283" s="186" t="s">
        <v>131</v>
      </c>
    </row>
    <row r="284" s="2" customFormat="1" ht="16.5" customHeight="1">
      <c r="A284" s="37"/>
      <c r="B284" s="170"/>
      <c r="C284" s="209" t="s">
        <v>417</v>
      </c>
      <c r="D284" s="209" t="s">
        <v>244</v>
      </c>
      <c r="E284" s="210" t="s">
        <v>418</v>
      </c>
      <c r="F284" s="211" t="s">
        <v>419</v>
      </c>
      <c r="G284" s="212" t="s">
        <v>242</v>
      </c>
      <c r="H284" s="213">
        <v>8</v>
      </c>
      <c r="I284" s="214"/>
      <c r="J284" s="215">
        <f>ROUND(I284*H284,0)</f>
        <v>0</v>
      </c>
      <c r="K284" s="211" t="s">
        <v>1</v>
      </c>
      <c r="L284" s="216"/>
      <c r="M284" s="217" t="s">
        <v>1</v>
      </c>
      <c r="N284" s="218" t="s">
        <v>42</v>
      </c>
      <c r="O284" s="76"/>
      <c r="P284" s="180">
        <f>O284*H284</f>
        <v>0</v>
      </c>
      <c r="Q284" s="180">
        <v>0.0077000000000000002</v>
      </c>
      <c r="R284" s="180">
        <f>Q284*H284</f>
        <v>0.061600000000000002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171</v>
      </c>
      <c r="AT284" s="182" t="s">
        <v>244</v>
      </c>
      <c r="AU284" s="182" t="s">
        <v>86</v>
      </c>
      <c r="AY284" s="18" t="s">
        <v>131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</v>
      </c>
      <c r="BK284" s="183">
        <f>ROUND(I284*H284,0)</f>
        <v>0</v>
      </c>
      <c r="BL284" s="18" t="s">
        <v>138</v>
      </c>
      <c r="BM284" s="182" t="s">
        <v>420</v>
      </c>
    </row>
    <row r="285" s="13" customFormat="1">
      <c r="A285" s="13"/>
      <c r="B285" s="184"/>
      <c r="C285" s="13"/>
      <c r="D285" s="185" t="s">
        <v>140</v>
      </c>
      <c r="E285" s="186" t="s">
        <v>1</v>
      </c>
      <c r="F285" s="187" t="s">
        <v>171</v>
      </c>
      <c r="G285" s="13"/>
      <c r="H285" s="188">
        <v>8</v>
      </c>
      <c r="I285" s="189"/>
      <c r="J285" s="13"/>
      <c r="K285" s="13"/>
      <c r="L285" s="184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6" t="s">
        <v>140</v>
      </c>
      <c r="AU285" s="186" t="s">
        <v>86</v>
      </c>
      <c r="AV285" s="13" t="s">
        <v>86</v>
      </c>
      <c r="AW285" s="13" t="s">
        <v>33</v>
      </c>
      <c r="AX285" s="13" t="s">
        <v>8</v>
      </c>
      <c r="AY285" s="186" t="s">
        <v>131</v>
      </c>
    </row>
    <row r="286" s="2" customFormat="1" ht="21.75" customHeight="1">
      <c r="A286" s="37"/>
      <c r="B286" s="170"/>
      <c r="C286" s="209" t="s">
        <v>421</v>
      </c>
      <c r="D286" s="209" t="s">
        <v>244</v>
      </c>
      <c r="E286" s="210" t="s">
        <v>422</v>
      </c>
      <c r="F286" s="211" t="s">
        <v>423</v>
      </c>
      <c r="G286" s="212" t="s">
        <v>242</v>
      </c>
      <c r="H286" s="213">
        <v>5</v>
      </c>
      <c r="I286" s="214"/>
      <c r="J286" s="215">
        <f>ROUND(I286*H286,0)</f>
        <v>0</v>
      </c>
      <c r="K286" s="211" t="s">
        <v>137</v>
      </c>
      <c r="L286" s="216"/>
      <c r="M286" s="217" t="s">
        <v>1</v>
      </c>
      <c r="N286" s="218" t="s">
        <v>42</v>
      </c>
      <c r="O286" s="76"/>
      <c r="P286" s="180">
        <f>O286*H286</f>
        <v>0</v>
      </c>
      <c r="Q286" s="180">
        <v>0.00089999999999999998</v>
      </c>
      <c r="R286" s="180">
        <f>Q286*H286</f>
        <v>0.0044999999999999997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171</v>
      </c>
      <c r="AT286" s="182" t="s">
        <v>244</v>
      </c>
      <c r="AU286" s="182" t="s">
        <v>86</v>
      </c>
      <c r="AY286" s="18" t="s">
        <v>131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</v>
      </c>
      <c r="BK286" s="183">
        <f>ROUND(I286*H286,0)</f>
        <v>0</v>
      </c>
      <c r="BL286" s="18" t="s">
        <v>138</v>
      </c>
      <c r="BM286" s="182" t="s">
        <v>424</v>
      </c>
    </row>
    <row r="287" s="13" customFormat="1">
      <c r="A287" s="13"/>
      <c r="B287" s="184"/>
      <c r="C287" s="13"/>
      <c r="D287" s="185" t="s">
        <v>140</v>
      </c>
      <c r="E287" s="186" t="s">
        <v>1</v>
      </c>
      <c r="F287" s="187" t="s">
        <v>153</v>
      </c>
      <c r="G287" s="13"/>
      <c r="H287" s="188">
        <v>5</v>
      </c>
      <c r="I287" s="189"/>
      <c r="J287" s="13"/>
      <c r="K287" s="13"/>
      <c r="L287" s="184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140</v>
      </c>
      <c r="AU287" s="186" t="s">
        <v>86</v>
      </c>
      <c r="AV287" s="13" t="s">
        <v>86</v>
      </c>
      <c r="AW287" s="13" t="s">
        <v>33</v>
      </c>
      <c r="AX287" s="13" t="s">
        <v>8</v>
      </c>
      <c r="AY287" s="186" t="s">
        <v>131</v>
      </c>
    </row>
    <row r="288" s="2" customFormat="1" ht="16.5" customHeight="1">
      <c r="A288" s="37"/>
      <c r="B288" s="170"/>
      <c r="C288" s="209" t="s">
        <v>425</v>
      </c>
      <c r="D288" s="209" t="s">
        <v>244</v>
      </c>
      <c r="E288" s="210" t="s">
        <v>426</v>
      </c>
      <c r="F288" s="211" t="s">
        <v>427</v>
      </c>
      <c r="G288" s="212" t="s">
        <v>242</v>
      </c>
      <c r="H288" s="213">
        <v>2</v>
      </c>
      <c r="I288" s="214"/>
      <c r="J288" s="215">
        <f>ROUND(I288*H288,0)</f>
        <v>0</v>
      </c>
      <c r="K288" s="211" t="s">
        <v>137</v>
      </c>
      <c r="L288" s="216"/>
      <c r="M288" s="217" t="s">
        <v>1</v>
      </c>
      <c r="N288" s="218" t="s">
        <v>42</v>
      </c>
      <c r="O288" s="76"/>
      <c r="P288" s="180">
        <f>O288*H288</f>
        <v>0</v>
      </c>
      <c r="Q288" s="180">
        <v>0.0016999999999999999</v>
      </c>
      <c r="R288" s="180">
        <f>Q288*H288</f>
        <v>0.0033999999999999998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171</v>
      </c>
      <c r="AT288" s="182" t="s">
        <v>244</v>
      </c>
      <c r="AU288" s="182" t="s">
        <v>86</v>
      </c>
      <c r="AY288" s="18" t="s">
        <v>131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</v>
      </c>
      <c r="BK288" s="183">
        <f>ROUND(I288*H288,0)</f>
        <v>0</v>
      </c>
      <c r="BL288" s="18" t="s">
        <v>138</v>
      </c>
      <c r="BM288" s="182" t="s">
        <v>428</v>
      </c>
    </row>
    <row r="289" s="13" customFormat="1">
      <c r="A289" s="13"/>
      <c r="B289" s="184"/>
      <c r="C289" s="13"/>
      <c r="D289" s="185" t="s">
        <v>140</v>
      </c>
      <c r="E289" s="186" t="s">
        <v>1</v>
      </c>
      <c r="F289" s="187" t="s">
        <v>86</v>
      </c>
      <c r="G289" s="13"/>
      <c r="H289" s="188">
        <v>2</v>
      </c>
      <c r="I289" s="189"/>
      <c r="J289" s="13"/>
      <c r="K289" s="13"/>
      <c r="L289" s="184"/>
      <c r="M289" s="190"/>
      <c r="N289" s="191"/>
      <c r="O289" s="191"/>
      <c r="P289" s="191"/>
      <c r="Q289" s="191"/>
      <c r="R289" s="191"/>
      <c r="S289" s="191"/>
      <c r="T289" s="19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6" t="s">
        <v>140</v>
      </c>
      <c r="AU289" s="186" t="s">
        <v>86</v>
      </c>
      <c r="AV289" s="13" t="s">
        <v>86</v>
      </c>
      <c r="AW289" s="13" t="s">
        <v>33</v>
      </c>
      <c r="AX289" s="13" t="s">
        <v>8</v>
      </c>
      <c r="AY289" s="186" t="s">
        <v>131</v>
      </c>
    </row>
    <row r="290" s="2" customFormat="1" ht="16.5" customHeight="1">
      <c r="A290" s="37"/>
      <c r="B290" s="170"/>
      <c r="C290" s="209" t="s">
        <v>429</v>
      </c>
      <c r="D290" s="209" t="s">
        <v>244</v>
      </c>
      <c r="E290" s="210" t="s">
        <v>430</v>
      </c>
      <c r="F290" s="211" t="s">
        <v>431</v>
      </c>
      <c r="G290" s="212" t="s">
        <v>242</v>
      </c>
      <c r="H290" s="213">
        <v>14</v>
      </c>
      <c r="I290" s="214"/>
      <c r="J290" s="215">
        <f>ROUND(I290*H290,0)</f>
        <v>0</v>
      </c>
      <c r="K290" s="211" t="s">
        <v>1</v>
      </c>
      <c r="L290" s="216"/>
      <c r="M290" s="217" t="s">
        <v>1</v>
      </c>
      <c r="N290" s="218" t="s">
        <v>42</v>
      </c>
      <c r="O290" s="76"/>
      <c r="P290" s="180">
        <f>O290*H290</f>
        <v>0</v>
      </c>
      <c r="Q290" s="180">
        <v>0.0025999999999999999</v>
      </c>
      <c r="R290" s="180">
        <f>Q290*H290</f>
        <v>0.036400000000000002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171</v>
      </c>
      <c r="AT290" s="182" t="s">
        <v>244</v>
      </c>
      <c r="AU290" s="182" t="s">
        <v>86</v>
      </c>
      <c r="AY290" s="18" t="s">
        <v>131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</v>
      </c>
      <c r="BK290" s="183">
        <f>ROUND(I290*H290,0)</f>
        <v>0</v>
      </c>
      <c r="BL290" s="18" t="s">
        <v>138</v>
      </c>
      <c r="BM290" s="182" t="s">
        <v>432</v>
      </c>
    </row>
    <row r="291" s="13" customFormat="1">
      <c r="A291" s="13"/>
      <c r="B291" s="184"/>
      <c r="C291" s="13"/>
      <c r="D291" s="185" t="s">
        <v>140</v>
      </c>
      <c r="E291" s="186" t="s">
        <v>1</v>
      </c>
      <c r="F291" s="187" t="s">
        <v>433</v>
      </c>
      <c r="G291" s="13"/>
      <c r="H291" s="188">
        <v>14</v>
      </c>
      <c r="I291" s="189"/>
      <c r="J291" s="13"/>
      <c r="K291" s="13"/>
      <c r="L291" s="184"/>
      <c r="M291" s="190"/>
      <c r="N291" s="191"/>
      <c r="O291" s="191"/>
      <c r="P291" s="191"/>
      <c r="Q291" s="191"/>
      <c r="R291" s="191"/>
      <c r="S291" s="191"/>
      <c r="T291" s="19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6" t="s">
        <v>140</v>
      </c>
      <c r="AU291" s="186" t="s">
        <v>86</v>
      </c>
      <c r="AV291" s="13" t="s">
        <v>86</v>
      </c>
      <c r="AW291" s="13" t="s">
        <v>33</v>
      </c>
      <c r="AX291" s="13" t="s">
        <v>8</v>
      </c>
      <c r="AY291" s="186" t="s">
        <v>131</v>
      </c>
    </row>
    <row r="292" s="2" customFormat="1" ht="24.15" customHeight="1">
      <c r="A292" s="37"/>
      <c r="B292" s="170"/>
      <c r="C292" s="171" t="s">
        <v>434</v>
      </c>
      <c r="D292" s="171" t="s">
        <v>133</v>
      </c>
      <c r="E292" s="172" t="s">
        <v>435</v>
      </c>
      <c r="F292" s="173" t="s">
        <v>436</v>
      </c>
      <c r="G292" s="174" t="s">
        <v>242</v>
      </c>
      <c r="H292" s="175">
        <v>25</v>
      </c>
      <c r="I292" s="176"/>
      <c r="J292" s="177">
        <f>ROUND(I292*H292,0)</f>
        <v>0</v>
      </c>
      <c r="K292" s="173" t="s">
        <v>137</v>
      </c>
      <c r="L292" s="38"/>
      <c r="M292" s="178" t="s">
        <v>1</v>
      </c>
      <c r="N292" s="179" t="s">
        <v>42</v>
      </c>
      <c r="O292" s="76"/>
      <c r="P292" s="180">
        <f>O292*H292</f>
        <v>0</v>
      </c>
      <c r="Q292" s="180">
        <v>0.11240500000000001</v>
      </c>
      <c r="R292" s="180">
        <f>Q292*H292</f>
        <v>2.8101250000000002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138</v>
      </c>
      <c r="AT292" s="182" t="s">
        <v>133</v>
      </c>
      <c r="AU292" s="182" t="s">
        <v>86</v>
      </c>
      <c r="AY292" s="18" t="s">
        <v>131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8</v>
      </c>
      <c r="BK292" s="183">
        <f>ROUND(I292*H292,0)</f>
        <v>0</v>
      </c>
      <c r="BL292" s="18" t="s">
        <v>138</v>
      </c>
      <c r="BM292" s="182" t="s">
        <v>437</v>
      </c>
    </row>
    <row r="293" s="13" customFormat="1">
      <c r="A293" s="13"/>
      <c r="B293" s="184"/>
      <c r="C293" s="13"/>
      <c r="D293" s="185" t="s">
        <v>140</v>
      </c>
      <c r="E293" s="186" t="s">
        <v>1</v>
      </c>
      <c r="F293" s="187" t="s">
        <v>438</v>
      </c>
      <c r="G293" s="13"/>
      <c r="H293" s="188">
        <v>25</v>
      </c>
      <c r="I293" s="189"/>
      <c r="J293" s="13"/>
      <c r="K293" s="13"/>
      <c r="L293" s="184"/>
      <c r="M293" s="190"/>
      <c r="N293" s="191"/>
      <c r="O293" s="191"/>
      <c r="P293" s="191"/>
      <c r="Q293" s="191"/>
      <c r="R293" s="191"/>
      <c r="S293" s="191"/>
      <c r="T293" s="19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6" t="s">
        <v>140</v>
      </c>
      <c r="AU293" s="186" t="s">
        <v>86</v>
      </c>
      <c r="AV293" s="13" t="s">
        <v>86</v>
      </c>
      <c r="AW293" s="13" t="s">
        <v>33</v>
      </c>
      <c r="AX293" s="13" t="s">
        <v>8</v>
      </c>
      <c r="AY293" s="186" t="s">
        <v>131</v>
      </c>
    </row>
    <row r="294" s="2" customFormat="1" ht="21.75" customHeight="1">
      <c r="A294" s="37"/>
      <c r="B294" s="170"/>
      <c r="C294" s="209" t="s">
        <v>439</v>
      </c>
      <c r="D294" s="209" t="s">
        <v>244</v>
      </c>
      <c r="E294" s="210" t="s">
        <v>440</v>
      </c>
      <c r="F294" s="211" t="s">
        <v>441</v>
      </c>
      <c r="G294" s="212" t="s">
        <v>242</v>
      </c>
      <c r="H294" s="213">
        <v>25</v>
      </c>
      <c r="I294" s="214"/>
      <c r="J294" s="215">
        <f>ROUND(I294*H294,0)</f>
        <v>0</v>
      </c>
      <c r="K294" s="211" t="s">
        <v>137</v>
      </c>
      <c r="L294" s="216"/>
      <c r="M294" s="217" t="s">
        <v>1</v>
      </c>
      <c r="N294" s="218" t="s">
        <v>42</v>
      </c>
      <c r="O294" s="76"/>
      <c r="P294" s="180">
        <f>O294*H294</f>
        <v>0</v>
      </c>
      <c r="Q294" s="180">
        <v>0.0061000000000000004</v>
      </c>
      <c r="R294" s="180">
        <f>Q294*H294</f>
        <v>0.1525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171</v>
      </c>
      <c r="AT294" s="182" t="s">
        <v>244</v>
      </c>
      <c r="AU294" s="182" t="s">
        <v>86</v>
      </c>
      <c r="AY294" s="18" t="s">
        <v>131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8</v>
      </c>
      <c r="BK294" s="183">
        <f>ROUND(I294*H294,0)</f>
        <v>0</v>
      </c>
      <c r="BL294" s="18" t="s">
        <v>138</v>
      </c>
      <c r="BM294" s="182" t="s">
        <v>442</v>
      </c>
    </row>
    <row r="295" s="13" customFormat="1">
      <c r="A295" s="13"/>
      <c r="B295" s="184"/>
      <c r="C295" s="13"/>
      <c r="D295" s="185" t="s">
        <v>140</v>
      </c>
      <c r="E295" s="186" t="s">
        <v>1</v>
      </c>
      <c r="F295" s="187" t="s">
        <v>438</v>
      </c>
      <c r="G295" s="13"/>
      <c r="H295" s="188">
        <v>25</v>
      </c>
      <c r="I295" s="189"/>
      <c r="J295" s="13"/>
      <c r="K295" s="13"/>
      <c r="L295" s="184"/>
      <c r="M295" s="190"/>
      <c r="N295" s="191"/>
      <c r="O295" s="191"/>
      <c r="P295" s="191"/>
      <c r="Q295" s="191"/>
      <c r="R295" s="191"/>
      <c r="S295" s="191"/>
      <c r="T295" s="19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6" t="s">
        <v>140</v>
      </c>
      <c r="AU295" s="186" t="s">
        <v>86</v>
      </c>
      <c r="AV295" s="13" t="s">
        <v>86</v>
      </c>
      <c r="AW295" s="13" t="s">
        <v>33</v>
      </c>
      <c r="AX295" s="13" t="s">
        <v>8</v>
      </c>
      <c r="AY295" s="186" t="s">
        <v>131</v>
      </c>
    </row>
    <row r="296" s="2" customFormat="1" ht="24.15" customHeight="1">
      <c r="A296" s="37"/>
      <c r="B296" s="170"/>
      <c r="C296" s="171" t="s">
        <v>443</v>
      </c>
      <c r="D296" s="171" t="s">
        <v>133</v>
      </c>
      <c r="E296" s="172" t="s">
        <v>444</v>
      </c>
      <c r="F296" s="173" t="s">
        <v>445</v>
      </c>
      <c r="G296" s="174" t="s">
        <v>161</v>
      </c>
      <c r="H296" s="175">
        <v>101</v>
      </c>
      <c r="I296" s="176"/>
      <c r="J296" s="177">
        <f>ROUND(I296*H296,0)</f>
        <v>0</v>
      </c>
      <c r="K296" s="173" t="s">
        <v>137</v>
      </c>
      <c r="L296" s="38"/>
      <c r="M296" s="178" t="s">
        <v>1</v>
      </c>
      <c r="N296" s="179" t="s">
        <v>42</v>
      </c>
      <c r="O296" s="76"/>
      <c r="P296" s="180">
        <f>O296*H296</f>
        <v>0</v>
      </c>
      <c r="Q296" s="180">
        <v>0.00013200000000000001</v>
      </c>
      <c r="R296" s="180">
        <f>Q296*H296</f>
        <v>0.013332000000000002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138</v>
      </c>
      <c r="AT296" s="182" t="s">
        <v>133</v>
      </c>
      <c r="AU296" s="182" t="s">
        <v>86</v>
      </c>
      <c r="AY296" s="18" t="s">
        <v>131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</v>
      </c>
      <c r="BK296" s="183">
        <f>ROUND(I296*H296,0)</f>
        <v>0</v>
      </c>
      <c r="BL296" s="18" t="s">
        <v>138</v>
      </c>
      <c r="BM296" s="182" t="s">
        <v>446</v>
      </c>
    </row>
    <row r="297" s="13" customFormat="1">
      <c r="A297" s="13"/>
      <c r="B297" s="184"/>
      <c r="C297" s="13"/>
      <c r="D297" s="185" t="s">
        <v>140</v>
      </c>
      <c r="E297" s="186" t="s">
        <v>1</v>
      </c>
      <c r="F297" s="187" t="s">
        <v>447</v>
      </c>
      <c r="G297" s="13"/>
      <c r="H297" s="188">
        <v>101</v>
      </c>
      <c r="I297" s="189"/>
      <c r="J297" s="13"/>
      <c r="K297" s="13"/>
      <c r="L297" s="184"/>
      <c r="M297" s="190"/>
      <c r="N297" s="191"/>
      <c r="O297" s="191"/>
      <c r="P297" s="191"/>
      <c r="Q297" s="191"/>
      <c r="R297" s="191"/>
      <c r="S297" s="191"/>
      <c r="T297" s="19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6" t="s">
        <v>140</v>
      </c>
      <c r="AU297" s="186" t="s">
        <v>86</v>
      </c>
      <c r="AV297" s="13" t="s">
        <v>86</v>
      </c>
      <c r="AW297" s="13" t="s">
        <v>33</v>
      </c>
      <c r="AX297" s="13" t="s">
        <v>8</v>
      </c>
      <c r="AY297" s="186" t="s">
        <v>131</v>
      </c>
    </row>
    <row r="298" s="2" customFormat="1" ht="24.15" customHeight="1">
      <c r="A298" s="37"/>
      <c r="B298" s="170"/>
      <c r="C298" s="171" t="s">
        <v>448</v>
      </c>
      <c r="D298" s="171" t="s">
        <v>133</v>
      </c>
      <c r="E298" s="172" t="s">
        <v>449</v>
      </c>
      <c r="F298" s="173" t="s">
        <v>450</v>
      </c>
      <c r="G298" s="174" t="s">
        <v>161</v>
      </c>
      <c r="H298" s="175">
        <v>377.5</v>
      </c>
      <c r="I298" s="176"/>
      <c r="J298" s="177">
        <f>ROUND(I298*H298,0)</f>
        <v>0</v>
      </c>
      <c r="K298" s="173" t="s">
        <v>137</v>
      </c>
      <c r="L298" s="38"/>
      <c r="M298" s="178" t="s">
        <v>1</v>
      </c>
      <c r="N298" s="179" t="s">
        <v>42</v>
      </c>
      <c r="O298" s="76"/>
      <c r="P298" s="180">
        <f>O298*H298</f>
        <v>0</v>
      </c>
      <c r="Q298" s="180">
        <v>6.0800000000000001E-05</v>
      </c>
      <c r="R298" s="180">
        <f>Q298*H298</f>
        <v>0.022952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138</v>
      </c>
      <c r="AT298" s="182" t="s">
        <v>133</v>
      </c>
      <c r="AU298" s="182" t="s">
        <v>86</v>
      </c>
      <c r="AY298" s="18" t="s">
        <v>131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</v>
      </c>
      <c r="BK298" s="183">
        <f>ROUND(I298*H298,0)</f>
        <v>0</v>
      </c>
      <c r="BL298" s="18" t="s">
        <v>138</v>
      </c>
      <c r="BM298" s="182" t="s">
        <v>451</v>
      </c>
    </row>
    <row r="299" s="13" customFormat="1">
      <c r="A299" s="13"/>
      <c r="B299" s="184"/>
      <c r="C299" s="13"/>
      <c r="D299" s="185" t="s">
        <v>140</v>
      </c>
      <c r="E299" s="186" t="s">
        <v>1</v>
      </c>
      <c r="F299" s="187" t="s">
        <v>452</v>
      </c>
      <c r="G299" s="13"/>
      <c r="H299" s="188">
        <v>377.5</v>
      </c>
      <c r="I299" s="189"/>
      <c r="J299" s="13"/>
      <c r="K299" s="13"/>
      <c r="L299" s="184"/>
      <c r="M299" s="190"/>
      <c r="N299" s="191"/>
      <c r="O299" s="191"/>
      <c r="P299" s="191"/>
      <c r="Q299" s="191"/>
      <c r="R299" s="191"/>
      <c r="S299" s="191"/>
      <c r="T299" s="19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6" t="s">
        <v>140</v>
      </c>
      <c r="AU299" s="186" t="s">
        <v>86</v>
      </c>
      <c r="AV299" s="13" t="s">
        <v>86</v>
      </c>
      <c r="AW299" s="13" t="s">
        <v>33</v>
      </c>
      <c r="AX299" s="13" t="s">
        <v>8</v>
      </c>
      <c r="AY299" s="186" t="s">
        <v>131</v>
      </c>
    </row>
    <row r="300" s="2" customFormat="1" ht="24.15" customHeight="1">
      <c r="A300" s="37"/>
      <c r="B300" s="170"/>
      <c r="C300" s="171" t="s">
        <v>453</v>
      </c>
      <c r="D300" s="171" t="s">
        <v>133</v>
      </c>
      <c r="E300" s="172" t="s">
        <v>454</v>
      </c>
      <c r="F300" s="173" t="s">
        <v>455</v>
      </c>
      <c r="G300" s="174" t="s">
        <v>136</v>
      </c>
      <c r="H300" s="175">
        <v>26.75</v>
      </c>
      <c r="I300" s="176"/>
      <c r="J300" s="177">
        <f>ROUND(I300*H300,0)</f>
        <v>0</v>
      </c>
      <c r="K300" s="173" t="s">
        <v>137</v>
      </c>
      <c r="L300" s="38"/>
      <c r="M300" s="178" t="s">
        <v>1</v>
      </c>
      <c r="N300" s="179" t="s">
        <v>42</v>
      </c>
      <c r="O300" s="76"/>
      <c r="P300" s="180">
        <f>O300*H300</f>
        <v>0</v>
      </c>
      <c r="Q300" s="180">
        <v>0.0014499999999999999</v>
      </c>
      <c r="R300" s="180">
        <f>Q300*H300</f>
        <v>0.038787499999999996</v>
      </c>
      <c r="S300" s="180">
        <v>0</v>
      </c>
      <c r="T300" s="18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138</v>
      </c>
      <c r="AT300" s="182" t="s">
        <v>133</v>
      </c>
      <c r="AU300" s="182" t="s">
        <v>86</v>
      </c>
      <c r="AY300" s="18" t="s">
        <v>131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</v>
      </c>
      <c r="BK300" s="183">
        <f>ROUND(I300*H300,0)</f>
        <v>0</v>
      </c>
      <c r="BL300" s="18" t="s">
        <v>138</v>
      </c>
      <c r="BM300" s="182" t="s">
        <v>456</v>
      </c>
    </row>
    <row r="301" s="13" customFormat="1">
      <c r="A301" s="13"/>
      <c r="B301" s="184"/>
      <c r="C301" s="13"/>
      <c r="D301" s="185" t="s">
        <v>140</v>
      </c>
      <c r="E301" s="186" t="s">
        <v>1</v>
      </c>
      <c r="F301" s="187" t="s">
        <v>457</v>
      </c>
      <c r="G301" s="13"/>
      <c r="H301" s="188">
        <v>26.75</v>
      </c>
      <c r="I301" s="189"/>
      <c r="J301" s="13"/>
      <c r="K301" s="13"/>
      <c r="L301" s="184"/>
      <c r="M301" s="190"/>
      <c r="N301" s="191"/>
      <c r="O301" s="191"/>
      <c r="P301" s="191"/>
      <c r="Q301" s="191"/>
      <c r="R301" s="191"/>
      <c r="S301" s="191"/>
      <c r="T301" s="19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6" t="s">
        <v>140</v>
      </c>
      <c r="AU301" s="186" t="s">
        <v>86</v>
      </c>
      <c r="AV301" s="13" t="s">
        <v>86</v>
      </c>
      <c r="AW301" s="13" t="s">
        <v>33</v>
      </c>
      <c r="AX301" s="13" t="s">
        <v>8</v>
      </c>
      <c r="AY301" s="186" t="s">
        <v>131</v>
      </c>
    </row>
    <row r="302" s="2" customFormat="1" ht="16.5" customHeight="1">
      <c r="A302" s="37"/>
      <c r="B302" s="170"/>
      <c r="C302" s="171" t="s">
        <v>458</v>
      </c>
      <c r="D302" s="171" t="s">
        <v>133</v>
      </c>
      <c r="E302" s="172" t="s">
        <v>459</v>
      </c>
      <c r="F302" s="173" t="s">
        <v>460</v>
      </c>
      <c r="G302" s="174" t="s">
        <v>161</v>
      </c>
      <c r="H302" s="175">
        <v>478.5</v>
      </c>
      <c r="I302" s="176"/>
      <c r="J302" s="177">
        <f>ROUND(I302*H302,0)</f>
        <v>0</v>
      </c>
      <c r="K302" s="173" t="s">
        <v>137</v>
      </c>
      <c r="L302" s="38"/>
      <c r="M302" s="178" t="s">
        <v>1</v>
      </c>
      <c r="N302" s="179" t="s">
        <v>42</v>
      </c>
      <c r="O302" s="76"/>
      <c r="P302" s="180">
        <f>O302*H302</f>
        <v>0</v>
      </c>
      <c r="Q302" s="180">
        <v>4.8799999999999999E-06</v>
      </c>
      <c r="R302" s="180">
        <f>Q302*H302</f>
        <v>0.0023350799999999998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138</v>
      </c>
      <c r="AT302" s="182" t="s">
        <v>133</v>
      </c>
      <c r="AU302" s="182" t="s">
        <v>86</v>
      </c>
      <c r="AY302" s="18" t="s">
        <v>131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</v>
      </c>
      <c r="BK302" s="183">
        <f>ROUND(I302*H302,0)</f>
        <v>0</v>
      </c>
      <c r="BL302" s="18" t="s">
        <v>138</v>
      </c>
      <c r="BM302" s="182" t="s">
        <v>461</v>
      </c>
    </row>
    <row r="303" s="13" customFormat="1">
      <c r="A303" s="13"/>
      <c r="B303" s="184"/>
      <c r="C303" s="13"/>
      <c r="D303" s="185" t="s">
        <v>140</v>
      </c>
      <c r="E303" s="186" t="s">
        <v>1</v>
      </c>
      <c r="F303" s="187" t="s">
        <v>447</v>
      </c>
      <c r="G303" s="13"/>
      <c r="H303" s="188">
        <v>101</v>
      </c>
      <c r="I303" s="189"/>
      <c r="J303" s="13"/>
      <c r="K303" s="13"/>
      <c r="L303" s="184"/>
      <c r="M303" s="190"/>
      <c r="N303" s="191"/>
      <c r="O303" s="191"/>
      <c r="P303" s="191"/>
      <c r="Q303" s="191"/>
      <c r="R303" s="191"/>
      <c r="S303" s="191"/>
      <c r="T303" s="19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6" t="s">
        <v>140</v>
      </c>
      <c r="AU303" s="186" t="s">
        <v>86</v>
      </c>
      <c r="AV303" s="13" t="s">
        <v>86</v>
      </c>
      <c r="AW303" s="13" t="s">
        <v>33</v>
      </c>
      <c r="AX303" s="13" t="s">
        <v>77</v>
      </c>
      <c r="AY303" s="186" t="s">
        <v>131</v>
      </c>
    </row>
    <row r="304" s="13" customFormat="1">
      <c r="A304" s="13"/>
      <c r="B304" s="184"/>
      <c r="C304" s="13"/>
      <c r="D304" s="185" t="s">
        <v>140</v>
      </c>
      <c r="E304" s="186" t="s">
        <v>1</v>
      </c>
      <c r="F304" s="187" t="s">
        <v>452</v>
      </c>
      <c r="G304" s="13"/>
      <c r="H304" s="188">
        <v>377.5</v>
      </c>
      <c r="I304" s="189"/>
      <c r="J304" s="13"/>
      <c r="K304" s="13"/>
      <c r="L304" s="184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140</v>
      </c>
      <c r="AU304" s="186" t="s">
        <v>86</v>
      </c>
      <c r="AV304" s="13" t="s">
        <v>86</v>
      </c>
      <c r="AW304" s="13" t="s">
        <v>33</v>
      </c>
      <c r="AX304" s="13" t="s">
        <v>77</v>
      </c>
      <c r="AY304" s="186" t="s">
        <v>131</v>
      </c>
    </row>
    <row r="305" s="14" customFormat="1">
      <c r="A305" s="14"/>
      <c r="B305" s="193"/>
      <c r="C305" s="14"/>
      <c r="D305" s="185" t="s">
        <v>140</v>
      </c>
      <c r="E305" s="194" t="s">
        <v>1</v>
      </c>
      <c r="F305" s="195" t="s">
        <v>170</v>
      </c>
      <c r="G305" s="14"/>
      <c r="H305" s="196">
        <v>478.5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140</v>
      </c>
      <c r="AU305" s="194" t="s">
        <v>86</v>
      </c>
      <c r="AV305" s="14" t="s">
        <v>146</v>
      </c>
      <c r="AW305" s="14" t="s">
        <v>33</v>
      </c>
      <c r="AX305" s="14" t="s">
        <v>8</v>
      </c>
      <c r="AY305" s="194" t="s">
        <v>131</v>
      </c>
    </row>
    <row r="306" s="2" customFormat="1" ht="16.5" customHeight="1">
      <c r="A306" s="37"/>
      <c r="B306" s="170"/>
      <c r="C306" s="171" t="s">
        <v>462</v>
      </c>
      <c r="D306" s="171" t="s">
        <v>133</v>
      </c>
      <c r="E306" s="172" t="s">
        <v>463</v>
      </c>
      <c r="F306" s="173" t="s">
        <v>464</v>
      </c>
      <c r="G306" s="174" t="s">
        <v>136</v>
      </c>
      <c r="H306" s="175">
        <v>26.75</v>
      </c>
      <c r="I306" s="176"/>
      <c r="J306" s="177">
        <f>ROUND(I306*H306,0)</f>
        <v>0</v>
      </c>
      <c r="K306" s="173" t="s">
        <v>137</v>
      </c>
      <c r="L306" s="38"/>
      <c r="M306" s="178" t="s">
        <v>1</v>
      </c>
      <c r="N306" s="179" t="s">
        <v>42</v>
      </c>
      <c r="O306" s="76"/>
      <c r="P306" s="180">
        <f>O306*H306</f>
        <v>0</v>
      </c>
      <c r="Q306" s="180">
        <v>1.22E-05</v>
      </c>
      <c r="R306" s="180">
        <f>Q306*H306</f>
        <v>0.00032634999999999999</v>
      </c>
      <c r="S306" s="180">
        <v>0</v>
      </c>
      <c r="T306" s="18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2" t="s">
        <v>138</v>
      </c>
      <c r="AT306" s="182" t="s">
        <v>133</v>
      </c>
      <c r="AU306" s="182" t="s">
        <v>86</v>
      </c>
      <c r="AY306" s="18" t="s">
        <v>131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8" t="s">
        <v>8</v>
      </c>
      <c r="BK306" s="183">
        <f>ROUND(I306*H306,0)</f>
        <v>0</v>
      </c>
      <c r="BL306" s="18" t="s">
        <v>138</v>
      </c>
      <c r="BM306" s="182" t="s">
        <v>465</v>
      </c>
    </row>
    <row r="307" s="13" customFormat="1">
      <c r="A307" s="13"/>
      <c r="B307" s="184"/>
      <c r="C307" s="13"/>
      <c r="D307" s="185" t="s">
        <v>140</v>
      </c>
      <c r="E307" s="186" t="s">
        <v>1</v>
      </c>
      <c r="F307" s="187" t="s">
        <v>457</v>
      </c>
      <c r="G307" s="13"/>
      <c r="H307" s="188">
        <v>26.75</v>
      </c>
      <c r="I307" s="189"/>
      <c r="J307" s="13"/>
      <c r="K307" s="13"/>
      <c r="L307" s="184"/>
      <c r="M307" s="190"/>
      <c r="N307" s="191"/>
      <c r="O307" s="191"/>
      <c r="P307" s="191"/>
      <c r="Q307" s="191"/>
      <c r="R307" s="191"/>
      <c r="S307" s="191"/>
      <c r="T307" s="19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140</v>
      </c>
      <c r="AU307" s="186" t="s">
        <v>86</v>
      </c>
      <c r="AV307" s="13" t="s">
        <v>86</v>
      </c>
      <c r="AW307" s="13" t="s">
        <v>33</v>
      </c>
      <c r="AX307" s="13" t="s">
        <v>8</v>
      </c>
      <c r="AY307" s="186" t="s">
        <v>131</v>
      </c>
    </row>
    <row r="308" s="2" customFormat="1" ht="24.15" customHeight="1">
      <c r="A308" s="37"/>
      <c r="B308" s="170"/>
      <c r="C308" s="171" t="s">
        <v>466</v>
      </c>
      <c r="D308" s="171" t="s">
        <v>133</v>
      </c>
      <c r="E308" s="172" t="s">
        <v>467</v>
      </c>
      <c r="F308" s="173" t="s">
        <v>468</v>
      </c>
      <c r="G308" s="174" t="s">
        <v>161</v>
      </c>
      <c r="H308" s="175">
        <v>854.79999999999995</v>
      </c>
      <c r="I308" s="176"/>
      <c r="J308" s="177">
        <f>ROUND(I308*H308,0)</f>
        <v>0</v>
      </c>
      <c r="K308" s="173" t="s">
        <v>137</v>
      </c>
      <c r="L308" s="38"/>
      <c r="M308" s="178" t="s">
        <v>1</v>
      </c>
      <c r="N308" s="179" t="s">
        <v>42</v>
      </c>
      <c r="O308" s="76"/>
      <c r="P308" s="180">
        <f>O308*H308</f>
        <v>0</v>
      </c>
      <c r="Q308" s="180">
        <v>0.071903999999999996</v>
      </c>
      <c r="R308" s="180">
        <f>Q308*H308</f>
        <v>61.463539199999992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138</v>
      </c>
      <c r="AT308" s="182" t="s">
        <v>133</v>
      </c>
      <c r="AU308" s="182" t="s">
        <v>86</v>
      </c>
      <c r="AY308" s="18" t="s">
        <v>131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</v>
      </c>
      <c r="BK308" s="183">
        <f>ROUND(I308*H308,0)</f>
        <v>0</v>
      </c>
      <c r="BL308" s="18" t="s">
        <v>138</v>
      </c>
      <c r="BM308" s="182" t="s">
        <v>469</v>
      </c>
    </row>
    <row r="309" s="13" customFormat="1">
      <c r="A309" s="13"/>
      <c r="B309" s="184"/>
      <c r="C309" s="13"/>
      <c r="D309" s="185" t="s">
        <v>140</v>
      </c>
      <c r="E309" s="186" t="s">
        <v>1</v>
      </c>
      <c r="F309" s="187" t="s">
        <v>470</v>
      </c>
      <c r="G309" s="13"/>
      <c r="H309" s="188">
        <v>854.79999999999995</v>
      </c>
      <c r="I309" s="189"/>
      <c r="J309" s="13"/>
      <c r="K309" s="13"/>
      <c r="L309" s="184"/>
      <c r="M309" s="190"/>
      <c r="N309" s="191"/>
      <c r="O309" s="191"/>
      <c r="P309" s="191"/>
      <c r="Q309" s="191"/>
      <c r="R309" s="191"/>
      <c r="S309" s="191"/>
      <c r="T309" s="1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6" t="s">
        <v>140</v>
      </c>
      <c r="AU309" s="186" t="s">
        <v>86</v>
      </c>
      <c r="AV309" s="13" t="s">
        <v>86</v>
      </c>
      <c r="AW309" s="13" t="s">
        <v>33</v>
      </c>
      <c r="AX309" s="13" t="s">
        <v>8</v>
      </c>
      <c r="AY309" s="186" t="s">
        <v>131</v>
      </c>
    </row>
    <row r="310" s="2" customFormat="1" ht="16.5" customHeight="1">
      <c r="A310" s="37"/>
      <c r="B310" s="170"/>
      <c r="C310" s="209" t="s">
        <v>471</v>
      </c>
      <c r="D310" s="209" t="s">
        <v>244</v>
      </c>
      <c r="E310" s="210" t="s">
        <v>472</v>
      </c>
      <c r="F310" s="211" t="s">
        <v>473</v>
      </c>
      <c r="G310" s="212" t="s">
        <v>136</v>
      </c>
      <c r="H310" s="213">
        <v>106.84999999999999</v>
      </c>
      <c r="I310" s="214"/>
      <c r="J310" s="215">
        <f>ROUND(I310*H310,0)</f>
        <v>0</v>
      </c>
      <c r="K310" s="211" t="s">
        <v>137</v>
      </c>
      <c r="L310" s="216"/>
      <c r="M310" s="217" t="s">
        <v>1</v>
      </c>
      <c r="N310" s="218" t="s">
        <v>42</v>
      </c>
      <c r="O310" s="76"/>
      <c r="P310" s="180">
        <f>O310*H310</f>
        <v>0</v>
      </c>
      <c r="Q310" s="180">
        <v>0.222</v>
      </c>
      <c r="R310" s="180">
        <f>Q310*H310</f>
        <v>23.720700000000001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171</v>
      </c>
      <c r="AT310" s="182" t="s">
        <v>244</v>
      </c>
      <c r="AU310" s="182" t="s">
        <v>86</v>
      </c>
      <c r="AY310" s="18" t="s">
        <v>131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</v>
      </c>
      <c r="BK310" s="183">
        <f>ROUND(I310*H310,0)</f>
        <v>0</v>
      </c>
      <c r="BL310" s="18" t="s">
        <v>138</v>
      </c>
      <c r="BM310" s="182" t="s">
        <v>474</v>
      </c>
    </row>
    <row r="311" s="13" customFormat="1">
      <c r="A311" s="13"/>
      <c r="B311" s="184"/>
      <c r="C311" s="13"/>
      <c r="D311" s="185" t="s">
        <v>140</v>
      </c>
      <c r="E311" s="186" t="s">
        <v>1</v>
      </c>
      <c r="F311" s="187" t="s">
        <v>475</v>
      </c>
      <c r="G311" s="13"/>
      <c r="H311" s="188">
        <v>106.84999999999999</v>
      </c>
      <c r="I311" s="189"/>
      <c r="J311" s="13"/>
      <c r="K311" s="13"/>
      <c r="L311" s="184"/>
      <c r="M311" s="190"/>
      <c r="N311" s="191"/>
      <c r="O311" s="191"/>
      <c r="P311" s="191"/>
      <c r="Q311" s="191"/>
      <c r="R311" s="191"/>
      <c r="S311" s="191"/>
      <c r="T311" s="19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140</v>
      </c>
      <c r="AU311" s="186" t="s">
        <v>86</v>
      </c>
      <c r="AV311" s="13" t="s">
        <v>86</v>
      </c>
      <c r="AW311" s="13" t="s">
        <v>33</v>
      </c>
      <c r="AX311" s="13" t="s">
        <v>8</v>
      </c>
      <c r="AY311" s="186" t="s">
        <v>131</v>
      </c>
    </row>
    <row r="312" s="2" customFormat="1" ht="24.15" customHeight="1">
      <c r="A312" s="37"/>
      <c r="B312" s="170"/>
      <c r="C312" s="171" t="s">
        <v>476</v>
      </c>
      <c r="D312" s="171" t="s">
        <v>133</v>
      </c>
      <c r="E312" s="172" t="s">
        <v>477</v>
      </c>
      <c r="F312" s="173" t="s">
        <v>478</v>
      </c>
      <c r="G312" s="174" t="s">
        <v>161</v>
      </c>
      <c r="H312" s="175">
        <v>854.79999999999995</v>
      </c>
      <c r="I312" s="176"/>
      <c r="J312" s="177">
        <f>ROUND(I312*H312,0)</f>
        <v>0</v>
      </c>
      <c r="K312" s="173" t="s">
        <v>137</v>
      </c>
      <c r="L312" s="38"/>
      <c r="M312" s="178" t="s">
        <v>1</v>
      </c>
      <c r="N312" s="179" t="s">
        <v>42</v>
      </c>
      <c r="O312" s="76"/>
      <c r="P312" s="180">
        <f>O312*H312</f>
        <v>0</v>
      </c>
      <c r="Q312" s="180">
        <v>0.089775999999999995</v>
      </c>
      <c r="R312" s="180">
        <f>Q312*H312</f>
        <v>76.740524799999989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138</v>
      </c>
      <c r="AT312" s="182" t="s">
        <v>133</v>
      </c>
      <c r="AU312" s="182" t="s">
        <v>86</v>
      </c>
      <c r="AY312" s="18" t="s">
        <v>131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8" t="s">
        <v>8</v>
      </c>
      <c r="BK312" s="183">
        <f>ROUND(I312*H312,0)</f>
        <v>0</v>
      </c>
      <c r="BL312" s="18" t="s">
        <v>138</v>
      </c>
      <c r="BM312" s="182" t="s">
        <v>479</v>
      </c>
    </row>
    <row r="313" s="13" customFormat="1">
      <c r="A313" s="13"/>
      <c r="B313" s="184"/>
      <c r="C313" s="13"/>
      <c r="D313" s="185" t="s">
        <v>140</v>
      </c>
      <c r="E313" s="186" t="s">
        <v>1</v>
      </c>
      <c r="F313" s="187" t="s">
        <v>470</v>
      </c>
      <c r="G313" s="13"/>
      <c r="H313" s="188">
        <v>854.79999999999995</v>
      </c>
      <c r="I313" s="189"/>
      <c r="J313" s="13"/>
      <c r="K313" s="13"/>
      <c r="L313" s="184"/>
      <c r="M313" s="190"/>
      <c r="N313" s="191"/>
      <c r="O313" s="191"/>
      <c r="P313" s="191"/>
      <c r="Q313" s="191"/>
      <c r="R313" s="191"/>
      <c r="S313" s="191"/>
      <c r="T313" s="19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6" t="s">
        <v>140</v>
      </c>
      <c r="AU313" s="186" t="s">
        <v>86</v>
      </c>
      <c r="AV313" s="13" t="s">
        <v>86</v>
      </c>
      <c r="AW313" s="13" t="s">
        <v>33</v>
      </c>
      <c r="AX313" s="13" t="s">
        <v>8</v>
      </c>
      <c r="AY313" s="186" t="s">
        <v>131</v>
      </c>
    </row>
    <row r="314" s="2" customFormat="1" ht="16.5" customHeight="1">
      <c r="A314" s="37"/>
      <c r="B314" s="170"/>
      <c r="C314" s="209" t="s">
        <v>480</v>
      </c>
      <c r="D314" s="209" t="s">
        <v>244</v>
      </c>
      <c r="E314" s="210" t="s">
        <v>472</v>
      </c>
      <c r="F314" s="211" t="s">
        <v>473</v>
      </c>
      <c r="G314" s="212" t="s">
        <v>136</v>
      </c>
      <c r="H314" s="213">
        <v>106.84999999999999</v>
      </c>
      <c r="I314" s="214"/>
      <c r="J314" s="215">
        <f>ROUND(I314*H314,0)</f>
        <v>0</v>
      </c>
      <c r="K314" s="211" t="s">
        <v>137</v>
      </c>
      <c r="L314" s="216"/>
      <c r="M314" s="217" t="s">
        <v>1</v>
      </c>
      <c r="N314" s="218" t="s">
        <v>42</v>
      </c>
      <c r="O314" s="76"/>
      <c r="P314" s="180">
        <f>O314*H314</f>
        <v>0</v>
      </c>
      <c r="Q314" s="180">
        <v>0.222</v>
      </c>
      <c r="R314" s="180">
        <f>Q314*H314</f>
        <v>23.720700000000001</v>
      </c>
      <c r="S314" s="180">
        <v>0</v>
      </c>
      <c r="T314" s="18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2" t="s">
        <v>171</v>
      </c>
      <c r="AT314" s="182" t="s">
        <v>244</v>
      </c>
      <c r="AU314" s="182" t="s">
        <v>86</v>
      </c>
      <c r="AY314" s="18" t="s">
        <v>131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8" t="s">
        <v>8</v>
      </c>
      <c r="BK314" s="183">
        <f>ROUND(I314*H314,0)</f>
        <v>0</v>
      </c>
      <c r="BL314" s="18" t="s">
        <v>138</v>
      </c>
      <c r="BM314" s="182" t="s">
        <v>481</v>
      </c>
    </row>
    <row r="315" s="13" customFormat="1">
      <c r="A315" s="13"/>
      <c r="B315" s="184"/>
      <c r="C315" s="13"/>
      <c r="D315" s="185" t="s">
        <v>140</v>
      </c>
      <c r="E315" s="186" t="s">
        <v>1</v>
      </c>
      <c r="F315" s="187" t="s">
        <v>475</v>
      </c>
      <c r="G315" s="13"/>
      <c r="H315" s="188">
        <v>106.84999999999999</v>
      </c>
      <c r="I315" s="189"/>
      <c r="J315" s="13"/>
      <c r="K315" s="13"/>
      <c r="L315" s="184"/>
      <c r="M315" s="190"/>
      <c r="N315" s="191"/>
      <c r="O315" s="191"/>
      <c r="P315" s="191"/>
      <c r="Q315" s="191"/>
      <c r="R315" s="191"/>
      <c r="S315" s="191"/>
      <c r="T315" s="19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6" t="s">
        <v>140</v>
      </c>
      <c r="AU315" s="186" t="s">
        <v>86</v>
      </c>
      <c r="AV315" s="13" t="s">
        <v>86</v>
      </c>
      <c r="AW315" s="13" t="s">
        <v>33</v>
      </c>
      <c r="AX315" s="13" t="s">
        <v>8</v>
      </c>
      <c r="AY315" s="186" t="s">
        <v>131</v>
      </c>
    </row>
    <row r="316" s="2" customFormat="1" ht="33" customHeight="1">
      <c r="A316" s="37"/>
      <c r="B316" s="170"/>
      <c r="C316" s="171" t="s">
        <v>482</v>
      </c>
      <c r="D316" s="171" t="s">
        <v>133</v>
      </c>
      <c r="E316" s="172" t="s">
        <v>483</v>
      </c>
      <c r="F316" s="173" t="s">
        <v>484</v>
      </c>
      <c r="G316" s="174" t="s">
        <v>161</v>
      </c>
      <c r="H316" s="175">
        <v>1037.8</v>
      </c>
      <c r="I316" s="176"/>
      <c r="J316" s="177">
        <f>ROUND(I316*H316,0)</f>
        <v>0</v>
      </c>
      <c r="K316" s="173" t="s">
        <v>137</v>
      </c>
      <c r="L316" s="38"/>
      <c r="M316" s="178" t="s">
        <v>1</v>
      </c>
      <c r="N316" s="179" t="s">
        <v>42</v>
      </c>
      <c r="O316" s="76"/>
      <c r="P316" s="180">
        <f>O316*H316</f>
        <v>0</v>
      </c>
      <c r="Q316" s="180">
        <v>0.15539952000000001</v>
      </c>
      <c r="R316" s="180">
        <f>Q316*H316</f>
        <v>161.27362185600001</v>
      </c>
      <c r="S316" s="180">
        <v>0</v>
      </c>
      <c r="T316" s="18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2" t="s">
        <v>138</v>
      </c>
      <c r="AT316" s="182" t="s">
        <v>133</v>
      </c>
      <c r="AU316" s="182" t="s">
        <v>86</v>
      </c>
      <c r="AY316" s="18" t="s">
        <v>131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8" t="s">
        <v>8</v>
      </c>
      <c r="BK316" s="183">
        <f>ROUND(I316*H316,0)</f>
        <v>0</v>
      </c>
      <c r="BL316" s="18" t="s">
        <v>138</v>
      </c>
      <c r="BM316" s="182" t="s">
        <v>485</v>
      </c>
    </row>
    <row r="317" s="13" customFormat="1">
      <c r="A317" s="13"/>
      <c r="B317" s="184"/>
      <c r="C317" s="13"/>
      <c r="D317" s="185" t="s">
        <v>140</v>
      </c>
      <c r="E317" s="186" t="s">
        <v>1</v>
      </c>
      <c r="F317" s="187" t="s">
        <v>486</v>
      </c>
      <c r="G317" s="13"/>
      <c r="H317" s="188">
        <v>1037.8</v>
      </c>
      <c r="I317" s="189"/>
      <c r="J317" s="13"/>
      <c r="K317" s="13"/>
      <c r="L317" s="184"/>
      <c r="M317" s="190"/>
      <c r="N317" s="191"/>
      <c r="O317" s="191"/>
      <c r="P317" s="191"/>
      <c r="Q317" s="191"/>
      <c r="R317" s="191"/>
      <c r="S317" s="191"/>
      <c r="T317" s="19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140</v>
      </c>
      <c r="AU317" s="186" t="s">
        <v>86</v>
      </c>
      <c r="AV317" s="13" t="s">
        <v>86</v>
      </c>
      <c r="AW317" s="13" t="s">
        <v>33</v>
      </c>
      <c r="AX317" s="13" t="s">
        <v>8</v>
      </c>
      <c r="AY317" s="186" t="s">
        <v>131</v>
      </c>
    </row>
    <row r="318" s="2" customFormat="1" ht="16.5" customHeight="1">
      <c r="A318" s="37"/>
      <c r="B318" s="170"/>
      <c r="C318" s="209" t="s">
        <v>487</v>
      </c>
      <c r="D318" s="209" t="s">
        <v>244</v>
      </c>
      <c r="E318" s="210" t="s">
        <v>488</v>
      </c>
      <c r="F318" s="211" t="s">
        <v>489</v>
      </c>
      <c r="G318" s="212" t="s">
        <v>161</v>
      </c>
      <c r="H318" s="213">
        <v>1048.1780000000001</v>
      </c>
      <c r="I318" s="214"/>
      <c r="J318" s="215">
        <f>ROUND(I318*H318,0)</f>
        <v>0</v>
      </c>
      <c r="K318" s="211" t="s">
        <v>137</v>
      </c>
      <c r="L318" s="216"/>
      <c r="M318" s="217" t="s">
        <v>1</v>
      </c>
      <c r="N318" s="218" t="s">
        <v>42</v>
      </c>
      <c r="O318" s="76"/>
      <c r="P318" s="180">
        <f>O318*H318</f>
        <v>0</v>
      </c>
      <c r="Q318" s="180">
        <v>0.080000000000000002</v>
      </c>
      <c r="R318" s="180">
        <f>Q318*H318</f>
        <v>83.854240000000004</v>
      </c>
      <c r="S318" s="180">
        <v>0</v>
      </c>
      <c r="T318" s="18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2" t="s">
        <v>171</v>
      </c>
      <c r="AT318" s="182" t="s">
        <v>244</v>
      </c>
      <c r="AU318" s="182" t="s">
        <v>86</v>
      </c>
      <c r="AY318" s="18" t="s">
        <v>131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8" t="s">
        <v>8</v>
      </c>
      <c r="BK318" s="183">
        <f>ROUND(I318*H318,0)</f>
        <v>0</v>
      </c>
      <c r="BL318" s="18" t="s">
        <v>138</v>
      </c>
      <c r="BM318" s="182" t="s">
        <v>490</v>
      </c>
    </row>
    <row r="319" s="13" customFormat="1">
      <c r="A319" s="13"/>
      <c r="B319" s="184"/>
      <c r="C319" s="13"/>
      <c r="D319" s="185" t="s">
        <v>140</v>
      </c>
      <c r="E319" s="186" t="s">
        <v>1</v>
      </c>
      <c r="F319" s="187" t="s">
        <v>491</v>
      </c>
      <c r="G319" s="13"/>
      <c r="H319" s="188">
        <v>1048.1780000000001</v>
      </c>
      <c r="I319" s="189"/>
      <c r="J319" s="13"/>
      <c r="K319" s="13"/>
      <c r="L319" s="184"/>
      <c r="M319" s="190"/>
      <c r="N319" s="191"/>
      <c r="O319" s="191"/>
      <c r="P319" s="191"/>
      <c r="Q319" s="191"/>
      <c r="R319" s="191"/>
      <c r="S319" s="191"/>
      <c r="T319" s="19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6" t="s">
        <v>140</v>
      </c>
      <c r="AU319" s="186" t="s">
        <v>86</v>
      </c>
      <c r="AV319" s="13" t="s">
        <v>86</v>
      </c>
      <c r="AW319" s="13" t="s">
        <v>33</v>
      </c>
      <c r="AX319" s="13" t="s">
        <v>8</v>
      </c>
      <c r="AY319" s="186" t="s">
        <v>131</v>
      </c>
    </row>
    <row r="320" s="2" customFormat="1" ht="33" customHeight="1">
      <c r="A320" s="37"/>
      <c r="B320" s="170"/>
      <c r="C320" s="171" t="s">
        <v>492</v>
      </c>
      <c r="D320" s="171" t="s">
        <v>133</v>
      </c>
      <c r="E320" s="172" t="s">
        <v>493</v>
      </c>
      <c r="F320" s="173" t="s">
        <v>494</v>
      </c>
      <c r="G320" s="174" t="s">
        <v>161</v>
      </c>
      <c r="H320" s="175">
        <v>64.799999999999997</v>
      </c>
      <c r="I320" s="176"/>
      <c r="J320" s="177">
        <f>ROUND(I320*H320,0)</f>
        <v>0</v>
      </c>
      <c r="K320" s="173" t="s">
        <v>137</v>
      </c>
      <c r="L320" s="38"/>
      <c r="M320" s="178" t="s">
        <v>1</v>
      </c>
      <c r="N320" s="179" t="s">
        <v>42</v>
      </c>
      <c r="O320" s="76"/>
      <c r="P320" s="180">
        <f>O320*H320</f>
        <v>0</v>
      </c>
      <c r="Q320" s="180">
        <v>0.00045320000000000001</v>
      </c>
      <c r="R320" s="180">
        <f>Q320*H320</f>
        <v>0.029367359999999999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138</v>
      </c>
      <c r="AT320" s="182" t="s">
        <v>133</v>
      </c>
      <c r="AU320" s="182" t="s">
        <v>86</v>
      </c>
      <c r="AY320" s="18" t="s">
        <v>131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</v>
      </c>
      <c r="BK320" s="183">
        <f>ROUND(I320*H320,0)</f>
        <v>0</v>
      </c>
      <c r="BL320" s="18" t="s">
        <v>138</v>
      </c>
      <c r="BM320" s="182" t="s">
        <v>495</v>
      </c>
    </row>
    <row r="321" s="13" customFormat="1">
      <c r="A321" s="13"/>
      <c r="B321" s="184"/>
      <c r="C321" s="13"/>
      <c r="D321" s="185" t="s">
        <v>140</v>
      </c>
      <c r="E321" s="186" t="s">
        <v>1</v>
      </c>
      <c r="F321" s="187" t="s">
        <v>496</v>
      </c>
      <c r="G321" s="13"/>
      <c r="H321" s="188">
        <v>64.799999999999997</v>
      </c>
      <c r="I321" s="189"/>
      <c r="J321" s="13"/>
      <c r="K321" s="13"/>
      <c r="L321" s="184"/>
      <c r="M321" s="190"/>
      <c r="N321" s="191"/>
      <c r="O321" s="191"/>
      <c r="P321" s="191"/>
      <c r="Q321" s="191"/>
      <c r="R321" s="191"/>
      <c r="S321" s="191"/>
      <c r="T321" s="19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6" t="s">
        <v>140</v>
      </c>
      <c r="AU321" s="186" t="s">
        <v>86</v>
      </c>
      <c r="AV321" s="13" t="s">
        <v>86</v>
      </c>
      <c r="AW321" s="13" t="s">
        <v>33</v>
      </c>
      <c r="AX321" s="13" t="s">
        <v>8</v>
      </c>
      <c r="AY321" s="186" t="s">
        <v>131</v>
      </c>
    </row>
    <row r="322" s="2" customFormat="1" ht="33" customHeight="1">
      <c r="A322" s="37"/>
      <c r="B322" s="170"/>
      <c r="C322" s="171" t="s">
        <v>497</v>
      </c>
      <c r="D322" s="171" t="s">
        <v>133</v>
      </c>
      <c r="E322" s="172" t="s">
        <v>498</v>
      </c>
      <c r="F322" s="173" t="s">
        <v>499</v>
      </c>
      <c r="G322" s="174" t="s">
        <v>136</v>
      </c>
      <c r="H322" s="175">
        <v>3400.2979999999998</v>
      </c>
      <c r="I322" s="176"/>
      <c r="J322" s="177">
        <f>ROUND(I322*H322,0)</f>
        <v>0</v>
      </c>
      <c r="K322" s="173" t="s">
        <v>137</v>
      </c>
      <c r="L322" s="38"/>
      <c r="M322" s="178" t="s">
        <v>1</v>
      </c>
      <c r="N322" s="179" t="s">
        <v>42</v>
      </c>
      <c r="O322" s="76"/>
      <c r="P322" s="180">
        <f>O322*H322</f>
        <v>0</v>
      </c>
      <c r="Q322" s="180">
        <v>0.00037950000000000001</v>
      </c>
      <c r="R322" s="180">
        <f>Q322*H322</f>
        <v>1.290413091</v>
      </c>
      <c r="S322" s="180">
        <v>0</v>
      </c>
      <c r="T322" s="18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2" t="s">
        <v>138</v>
      </c>
      <c r="AT322" s="182" t="s">
        <v>133</v>
      </c>
      <c r="AU322" s="182" t="s">
        <v>86</v>
      </c>
      <c r="AY322" s="18" t="s">
        <v>131</v>
      </c>
      <c r="BE322" s="183">
        <f>IF(N322="základní",J322,0)</f>
        <v>0</v>
      </c>
      <c r="BF322" s="183">
        <f>IF(N322="snížená",J322,0)</f>
        <v>0</v>
      </c>
      <c r="BG322" s="183">
        <f>IF(N322="zákl. přenesená",J322,0)</f>
        <v>0</v>
      </c>
      <c r="BH322" s="183">
        <f>IF(N322="sníž. přenesená",J322,0)</f>
        <v>0</v>
      </c>
      <c r="BI322" s="183">
        <f>IF(N322="nulová",J322,0)</f>
        <v>0</v>
      </c>
      <c r="BJ322" s="18" t="s">
        <v>8</v>
      </c>
      <c r="BK322" s="183">
        <f>ROUND(I322*H322,0)</f>
        <v>0</v>
      </c>
      <c r="BL322" s="18" t="s">
        <v>138</v>
      </c>
      <c r="BM322" s="182" t="s">
        <v>500</v>
      </c>
    </row>
    <row r="323" s="13" customFormat="1">
      <c r="A323" s="13"/>
      <c r="B323" s="184"/>
      <c r="C323" s="13"/>
      <c r="D323" s="185" t="s">
        <v>140</v>
      </c>
      <c r="E323" s="186" t="s">
        <v>1</v>
      </c>
      <c r="F323" s="187" t="s">
        <v>217</v>
      </c>
      <c r="G323" s="13"/>
      <c r="H323" s="188">
        <v>2747.9099999999999</v>
      </c>
      <c r="I323" s="189"/>
      <c r="J323" s="13"/>
      <c r="K323" s="13"/>
      <c r="L323" s="184"/>
      <c r="M323" s="190"/>
      <c r="N323" s="191"/>
      <c r="O323" s="191"/>
      <c r="P323" s="191"/>
      <c r="Q323" s="191"/>
      <c r="R323" s="191"/>
      <c r="S323" s="191"/>
      <c r="T323" s="19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6" t="s">
        <v>140</v>
      </c>
      <c r="AU323" s="186" t="s">
        <v>86</v>
      </c>
      <c r="AV323" s="13" t="s">
        <v>86</v>
      </c>
      <c r="AW323" s="13" t="s">
        <v>33</v>
      </c>
      <c r="AX323" s="13" t="s">
        <v>77</v>
      </c>
      <c r="AY323" s="186" t="s">
        <v>131</v>
      </c>
    </row>
    <row r="324" s="13" customFormat="1">
      <c r="A324" s="13"/>
      <c r="B324" s="184"/>
      <c r="C324" s="13"/>
      <c r="D324" s="185" t="s">
        <v>140</v>
      </c>
      <c r="E324" s="186" t="s">
        <v>1</v>
      </c>
      <c r="F324" s="187" t="s">
        <v>218</v>
      </c>
      <c r="G324" s="13"/>
      <c r="H324" s="188">
        <v>247.5</v>
      </c>
      <c r="I324" s="189"/>
      <c r="J324" s="13"/>
      <c r="K324" s="13"/>
      <c r="L324" s="184"/>
      <c r="M324" s="190"/>
      <c r="N324" s="191"/>
      <c r="O324" s="191"/>
      <c r="P324" s="191"/>
      <c r="Q324" s="191"/>
      <c r="R324" s="191"/>
      <c r="S324" s="191"/>
      <c r="T324" s="19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6" t="s">
        <v>140</v>
      </c>
      <c r="AU324" s="186" t="s">
        <v>86</v>
      </c>
      <c r="AV324" s="13" t="s">
        <v>86</v>
      </c>
      <c r="AW324" s="13" t="s">
        <v>33</v>
      </c>
      <c r="AX324" s="13" t="s">
        <v>77</v>
      </c>
      <c r="AY324" s="186" t="s">
        <v>131</v>
      </c>
    </row>
    <row r="325" s="14" customFormat="1">
      <c r="A325" s="14"/>
      <c r="B325" s="193"/>
      <c r="C325" s="14"/>
      <c r="D325" s="185" t="s">
        <v>140</v>
      </c>
      <c r="E325" s="194" t="s">
        <v>1</v>
      </c>
      <c r="F325" s="195" t="s">
        <v>170</v>
      </c>
      <c r="G325" s="14"/>
      <c r="H325" s="196">
        <v>2995.4099999999999</v>
      </c>
      <c r="I325" s="197"/>
      <c r="J325" s="14"/>
      <c r="K325" s="14"/>
      <c r="L325" s="193"/>
      <c r="M325" s="198"/>
      <c r="N325" s="199"/>
      <c r="O325" s="199"/>
      <c r="P325" s="199"/>
      <c r="Q325" s="199"/>
      <c r="R325" s="199"/>
      <c r="S325" s="199"/>
      <c r="T325" s="20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4" t="s">
        <v>140</v>
      </c>
      <c r="AU325" s="194" t="s">
        <v>86</v>
      </c>
      <c r="AV325" s="14" t="s">
        <v>146</v>
      </c>
      <c r="AW325" s="14" t="s">
        <v>33</v>
      </c>
      <c r="AX325" s="14" t="s">
        <v>77</v>
      </c>
      <c r="AY325" s="194" t="s">
        <v>131</v>
      </c>
    </row>
    <row r="326" s="13" customFormat="1">
      <c r="A326" s="13"/>
      <c r="B326" s="184"/>
      <c r="C326" s="13"/>
      <c r="D326" s="185" t="s">
        <v>140</v>
      </c>
      <c r="E326" s="186" t="s">
        <v>1</v>
      </c>
      <c r="F326" s="187" t="s">
        <v>219</v>
      </c>
      <c r="G326" s="13"/>
      <c r="H326" s="188">
        <v>404.88799999999998</v>
      </c>
      <c r="I326" s="189"/>
      <c r="J326" s="13"/>
      <c r="K326" s="13"/>
      <c r="L326" s="184"/>
      <c r="M326" s="190"/>
      <c r="N326" s="191"/>
      <c r="O326" s="191"/>
      <c r="P326" s="191"/>
      <c r="Q326" s="191"/>
      <c r="R326" s="191"/>
      <c r="S326" s="191"/>
      <c r="T326" s="19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6" t="s">
        <v>140</v>
      </c>
      <c r="AU326" s="186" t="s">
        <v>86</v>
      </c>
      <c r="AV326" s="13" t="s">
        <v>86</v>
      </c>
      <c r="AW326" s="13" t="s">
        <v>33</v>
      </c>
      <c r="AX326" s="13" t="s">
        <v>77</v>
      </c>
      <c r="AY326" s="186" t="s">
        <v>131</v>
      </c>
    </row>
    <row r="327" s="14" customFormat="1">
      <c r="A327" s="14"/>
      <c r="B327" s="193"/>
      <c r="C327" s="14"/>
      <c r="D327" s="185" t="s">
        <v>140</v>
      </c>
      <c r="E327" s="194" t="s">
        <v>1</v>
      </c>
      <c r="F327" s="195" t="s">
        <v>170</v>
      </c>
      <c r="G327" s="14"/>
      <c r="H327" s="196">
        <v>404.88799999999998</v>
      </c>
      <c r="I327" s="197"/>
      <c r="J327" s="14"/>
      <c r="K327" s="14"/>
      <c r="L327" s="193"/>
      <c r="M327" s="198"/>
      <c r="N327" s="199"/>
      <c r="O327" s="199"/>
      <c r="P327" s="199"/>
      <c r="Q327" s="199"/>
      <c r="R327" s="199"/>
      <c r="S327" s="199"/>
      <c r="T327" s="20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4" t="s">
        <v>140</v>
      </c>
      <c r="AU327" s="194" t="s">
        <v>86</v>
      </c>
      <c r="AV327" s="14" t="s">
        <v>146</v>
      </c>
      <c r="AW327" s="14" t="s">
        <v>33</v>
      </c>
      <c r="AX327" s="14" t="s">
        <v>77</v>
      </c>
      <c r="AY327" s="194" t="s">
        <v>131</v>
      </c>
    </row>
    <row r="328" s="15" customFormat="1">
      <c r="A328" s="15"/>
      <c r="B328" s="201"/>
      <c r="C328" s="15"/>
      <c r="D328" s="185" t="s">
        <v>140</v>
      </c>
      <c r="E328" s="202" t="s">
        <v>1</v>
      </c>
      <c r="F328" s="203" t="s">
        <v>220</v>
      </c>
      <c r="G328" s="15"/>
      <c r="H328" s="204">
        <v>3400.2979999999998</v>
      </c>
      <c r="I328" s="205"/>
      <c r="J328" s="15"/>
      <c r="K328" s="15"/>
      <c r="L328" s="201"/>
      <c r="M328" s="206"/>
      <c r="N328" s="207"/>
      <c r="O328" s="207"/>
      <c r="P328" s="207"/>
      <c r="Q328" s="207"/>
      <c r="R328" s="207"/>
      <c r="S328" s="207"/>
      <c r="T328" s="20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02" t="s">
        <v>140</v>
      </c>
      <c r="AU328" s="202" t="s">
        <v>86</v>
      </c>
      <c r="AV328" s="15" t="s">
        <v>138</v>
      </c>
      <c r="AW328" s="15" t="s">
        <v>33</v>
      </c>
      <c r="AX328" s="15" t="s">
        <v>8</v>
      </c>
      <c r="AY328" s="202" t="s">
        <v>131</v>
      </c>
    </row>
    <row r="329" s="2" customFormat="1" ht="24.15" customHeight="1">
      <c r="A329" s="37"/>
      <c r="B329" s="170"/>
      <c r="C329" s="171" t="s">
        <v>501</v>
      </c>
      <c r="D329" s="171" t="s">
        <v>133</v>
      </c>
      <c r="E329" s="172" t="s">
        <v>502</v>
      </c>
      <c r="F329" s="173" t="s">
        <v>503</v>
      </c>
      <c r="G329" s="174" t="s">
        <v>136</v>
      </c>
      <c r="H329" s="175">
        <v>809.77599999999995</v>
      </c>
      <c r="I329" s="176"/>
      <c r="J329" s="177">
        <f>ROUND(I329*H329,0)</f>
        <v>0</v>
      </c>
      <c r="K329" s="173" t="s">
        <v>137</v>
      </c>
      <c r="L329" s="38"/>
      <c r="M329" s="178" t="s">
        <v>1</v>
      </c>
      <c r="N329" s="179" t="s">
        <v>42</v>
      </c>
      <c r="O329" s="76"/>
      <c r="P329" s="180">
        <f>O329*H329</f>
        <v>0</v>
      </c>
      <c r="Q329" s="180">
        <v>0.00035750000000000002</v>
      </c>
      <c r="R329" s="180">
        <f>Q329*H329</f>
        <v>0.28949491999999999</v>
      </c>
      <c r="S329" s="180">
        <v>0</v>
      </c>
      <c r="T329" s="18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2" t="s">
        <v>138</v>
      </c>
      <c r="AT329" s="182" t="s">
        <v>133</v>
      </c>
      <c r="AU329" s="182" t="s">
        <v>86</v>
      </c>
      <c r="AY329" s="18" t="s">
        <v>131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8" t="s">
        <v>8</v>
      </c>
      <c r="BK329" s="183">
        <f>ROUND(I329*H329,0)</f>
        <v>0</v>
      </c>
      <c r="BL329" s="18" t="s">
        <v>138</v>
      </c>
      <c r="BM329" s="182" t="s">
        <v>504</v>
      </c>
    </row>
    <row r="330" s="13" customFormat="1">
      <c r="A330" s="13"/>
      <c r="B330" s="184"/>
      <c r="C330" s="13"/>
      <c r="D330" s="185" t="s">
        <v>140</v>
      </c>
      <c r="E330" s="186" t="s">
        <v>1</v>
      </c>
      <c r="F330" s="187" t="s">
        <v>505</v>
      </c>
      <c r="G330" s="13"/>
      <c r="H330" s="188">
        <v>809.77599999999995</v>
      </c>
      <c r="I330" s="189"/>
      <c r="J330" s="13"/>
      <c r="K330" s="13"/>
      <c r="L330" s="184"/>
      <c r="M330" s="190"/>
      <c r="N330" s="191"/>
      <c r="O330" s="191"/>
      <c r="P330" s="191"/>
      <c r="Q330" s="191"/>
      <c r="R330" s="191"/>
      <c r="S330" s="191"/>
      <c r="T330" s="19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6" t="s">
        <v>140</v>
      </c>
      <c r="AU330" s="186" t="s">
        <v>86</v>
      </c>
      <c r="AV330" s="13" t="s">
        <v>86</v>
      </c>
      <c r="AW330" s="13" t="s">
        <v>33</v>
      </c>
      <c r="AX330" s="13" t="s">
        <v>77</v>
      </c>
      <c r="AY330" s="186" t="s">
        <v>131</v>
      </c>
    </row>
    <row r="331" s="14" customFormat="1">
      <c r="A331" s="14"/>
      <c r="B331" s="193"/>
      <c r="C331" s="14"/>
      <c r="D331" s="185" t="s">
        <v>140</v>
      </c>
      <c r="E331" s="194" t="s">
        <v>1</v>
      </c>
      <c r="F331" s="195" t="s">
        <v>261</v>
      </c>
      <c r="G331" s="14"/>
      <c r="H331" s="196">
        <v>809.77599999999995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140</v>
      </c>
      <c r="AU331" s="194" t="s">
        <v>86</v>
      </c>
      <c r="AV331" s="14" t="s">
        <v>146</v>
      </c>
      <c r="AW331" s="14" t="s">
        <v>33</v>
      </c>
      <c r="AX331" s="14" t="s">
        <v>8</v>
      </c>
      <c r="AY331" s="194" t="s">
        <v>131</v>
      </c>
    </row>
    <row r="332" s="2" customFormat="1" ht="24.15" customHeight="1">
      <c r="A332" s="37"/>
      <c r="B332" s="170"/>
      <c r="C332" s="171" t="s">
        <v>506</v>
      </c>
      <c r="D332" s="171" t="s">
        <v>133</v>
      </c>
      <c r="E332" s="172" t="s">
        <v>507</v>
      </c>
      <c r="F332" s="173" t="s">
        <v>508</v>
      </c>
      <c r="G332" s="174" t="s">
        <v>161</v>
      </c>
      <c r="H332" s="175">
        <v>64.799999999999997</v>
      </c>
      <c r="I332" s="176"/>
      <c r="J332" s="177">
        <f>ROUND(I332*H332,0)</f>
        <v>0</v>
      </c>
      <c r="K332" s="173" t="s">
        <v>137</v>
      </c>
      <c r="L332" s="38"/>
      <c r="M332" s="178" t="s">
        <v>1</v>
      </c>
      <c r="N332" s="179" t="s">
        <v>42</v>
      </c>
      <c r="O332" s="76"/>
      <c r="P332" s="180">
        <f>O332*H332</f>
        <v>0</v>
      </c>
      <c r="Q332" s="180">
        <v>0</v>
      </c>
      <c r="R332" s="180">
        <f>Q332*H332</f>
        <v>0</v>
      </c>
      <c r="S332" s="180">
        <v>0</v>
      </c>
      <c r="T332" s="18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2" t="s">
        <v>138</v>
      </c>
      <c r="AT332" s="182" t="s">
        <v>133</v>
      </c>
      <c r="AU332" s="182" t="s">
        <v>86</v>
      </c>
      <c r="AY332" s="18" t="s">
        <v>131</v>
      </c>
      <c r="BE332" s="183">
        <f>IF(N332="základní",J332,0)</f>
        <v>0</v>
      </c>
      <c r="BF332" s="183">
        <f>IF(N332="snížená",J332,0)</f>
        <v>0</v>
      </c>
      <c r="BG332" s="183">
        <f>IF(N332="zákl. přenesená",J332,0)</f>
        <v>0</v>
      </c>
      <c r="BH332" s="183">
        <f>IF(N332="sníž. přenesená",J332,0)</f>
        <v>0</v>
      </c>
      <c r="BI332" s="183">
        <f>IF(N332="nulová",J332,0)</f>
        <v>0</v>
      </c>
      <c r="BJ332" s="18" t="s">
        <v>8</v>
      </c>
      <c r="BK332" s="183">
        <f>ROUND(I332*H332,0)</f>
        <v>0</v>
      </c>
      <c r="BL332" s="18" t="s">
        <v>138</v>
      </c>
      <c r="BM332" s="182" t="s">
        <v>509</v>
      </c>
    </row>
    <row r="333" s="13" customFormat="1">
      <c r="A333" s="13"/>
      <c r="B333" s="184"/>
      <c r="C333" s="13"/>
      <c r="D333" s="185" t="s">
        <v>140</v>
      </c>
      <c r="E333" s="186" t="s">
        <v>1</v>
      </c>
      <c r="F333" s="187" t="s">
        <v>510</v>
      </c>
      <c r="G333" s="13"/>
      <c r="H333" s="188">
        <v>64.799999999999997</v>
      </c>
      <c r="I333" s="189"/>
      <c r="J333" s="13"/>
      <c r="K333" s="13"/>
      <c r="L333" s="184"/>
      <c r="M333" s="190"/>
      <c r="N333" s="191"/>
      <c r="O333" s="191"/>
      <c r="P333" s="191"/>
      <c r="Q333" s="191"/>
      <c r="R333" s="191"/>
      <c r="S333" s="191"/>
      <c r="T333" s="19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6" t="s">
        <v>140</v>
      </c>
      <c r="AU333" s="186" t="s">
        <v>86</v>
      </c>
      <c r="AV333" s="13" t="s">
        <v>86</v>
      </c>
      <c r="AW333" s="13" t="s">
        <v>33</v>
      </c>
      <c r="AX333" s="13" t="s">
        <v>8</v>
      </c>
      <c r="AY333" s="186" t="s">
        <v>131</v>
      </c>
    </row>
    <row r="334" s="2" customFormat="1" ht="24.15" customHeight="1">
      <c r="A334" s="37"/>
      <c r="B334" s="170"/>
      <c r="C334" s="171" t="s">
        <v>511</v>
      </c>
      <c r="D334" s="171" t="s">
        <v>133</v>
      </c>
      <c r="E334" s="172" t="s">
        <v>512</v>
      </c>
      <c r="F334" s="173" t="s">
        <v>513</v>
      </c>
      <c r="G334" s="174" t="s">
        <v>242</v>
      </c>
      <c r="H334" s="175">
        <v>14</v>
      </c>
      <c r="I334" s="176"/>
      <c r="J334" s="177">
        <f>ROUND(I334*H334,0)</f>
        <v>0</v>
      </c>
      <c r="K334" s="173" t="s">
        <v>137</v>
      </c>
      <c r="L334" s="38"/>
      <c r="M334" s="178" t="s">
        <v>1</v>
      </c>
      <c r="N334" s="179" t="s">
        <v>42</v>
      </c>
      <c r="O334" s="76"/>
      <c r="P334" s="180">
        <f>O334*H334</f>
        <v>0</v>
      </c>
      <c r="Q334" s="180">
        <v>0</v>
      </c>
      <c r="R334" s="180">
        <f>Q334*H334</f>
        <v>0</v>
      </c>
      <c r="S334" s="180">
        <v>0.0040000000000000001</v>
      </c>
      <c r="T334" s="181">
        <f>S334*H334</f>
        <v>0.056000000000000001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2" t="s">
        <v>138</v>
      </c>
      <c r="AT334" s="182" t="s">
        <v>133</v>
      </c>
      <c r="AU334" s="182" t="s">
        <v>86</v>
      </c>
      <c r="AY334" s="18" t="s">
        <v>131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8" t="s">
        <v>8</v>
      </c>
      <c r="BK334" s="183">
        <f>ROUND(I334*H334,0)</f>
        <v>0</v>
      </c>
      <c r="BL334" s="18" t="s">
        <v>138</v>
      </c>
      <c r="BM334" s="182" t="s">
        <v>514</v>
      </c>
    </row>
    <row r="335" s="13" customFormat="1">
      <c r="A335" s="13"/>
      <c r="B335" s="184"/>
      <c r="C335" s="13"/>
      <c r="D335" s="185" t="s">
        <v>140</v>
      </c>
      <c r="E335" s="186" t="s">
        <v>1</v>
      </c>
      <c r="F335" s="187" t="s">
        <v>433</v>
      </c>
      <c r="G335" s="13"/>
      <c r="H335" s="188">
        <v>14</v>
      </c>
      <c r="I335" s="189"/>
      <c r="J335" s="13"/>
      <c r="K335" s="13"/>
      <c r="L335" s="184"/>
      <c r="M335" s="190"/>
      <c r="N335" s="191"/>
      <c r="O335" s="191"/>
      <c r="P335" s="191"/>
      <c r="Q335" s="191"/>
      <c r="R335" s="191"/>
      <c r="S335" s="191"/>
      <c r="T335" s="19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6" t="s">
        <v>140</v>
      </c>
      <c r="AU335" s="186" t="s">
        <v>86</v>
      </c>
      <c r="AV335" s="13" t="s">
        <v>86</v>
      </c>
      <c r="AW335" s="13" t="s">
        <v>33</v>
      </c>
      <c r="AX335" s="13" t="s">
        <v>8</v>
      </c>
      <c r="AY335" s="186" t="s">
        <v>131</v>
      </c>
    </row>
    <row r="336" s="12" customFormat="1" ht="22.8" customHeight="1">
      <c r="A336" s="12"/>
      <c r="B336" s="157"/>
      <c r="C336" s="12"/>
      <c r="D336" s="158" t="s">
        <v>76</v>
      </c>
      <c r="E336" s="168" t="s">
        <v>515</v>
      </c>
      <c r="F336" s="168" t="s">
        <v>516</v>
      </c>
      <c r="G336" s="12"/>
      <c r="H336" s="12"/>
      <c r="I336" s="160"/>
      <c r="J336" s="169">
        <f>BK336</f>
        <v>0</v>
      </c>
      <c r="K336" s="12"/>
      <c r="L336" s="157"/>
      <c r="M336" s="162"/>
      <c r="N336" s="163"/>
      <c r="O336" s="163"/>
      <c r="P336" s="164">
        <f>SUM(P337:P346)</f>
        <v>0</v>
      </c>
      <c r="Q336" s="163"/>
      <c r="R336" s="164">
        <f>SUM(R337:R346)</f>
        <v>0</v>
      </c>
      <c r="S336" s="163"/>
      <c r="T336" s="165">
        <f>SUM(T337:T346)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8" t="s">
        <v>8</v>
      </c>
      <c r="AT336" s="166" t="s">
        <v>76</v>
      </c>
      <c r="AU336" s="166" t="s">
        <v>8</v>
      </c>
      <c r="AY336" s="158" t="s">
        <v>131</v>
      </c>
      <c r="BK336" s="167">
        <f>SUM(BK337:BK346)</f>
        <v>0</v>
      </c>
    </row>
    <row r="337" s="2" customFormat="1" ht="21.75" customHeight="1">
      <c r="A337" s="37"/>
      <c r="B337" s="170"/>
      <c r="C337" s="171" t="s">
        <v>517</v>
      </c>
      <c r="D337" s="171" t="s">
        <v>133</v>
      </c>
      <c r="E337" s="172" t="s">
        <v>518</v>
      </c>
      <c r="F337" s="173" t="s">
        <v>519</v>
      </c>
      <c r="G337" s="174" t="s">
        <v>208</v>
      </c>
      <c r="H337" s="175">
        <v>2993.777</v>
      </c>
      <c r="I337" s="176"/>
      <c r="J337" s="177">
        <f>ROUND(I337*H337,0)</f>
        <v>0</v>
      </c>
      <c r="K337" s="173" t="s">
        <v>137</v>
      </c>
      <c r="L337" s="38"/>
      <c r="M337" s="178" t="s">
        <v>1</v>
      </c>
      <c r="N337" s="179" t="s">
        <v>42</v>
      </c>
      <c r="O337" s="76"/>
      <c r="P337" s="180">
        <f>O337*H337</f>
        <v>0</v>
      </c>
      <c r="Q337" s="180">
        <v>0</v>
      </c>
      <c r="R337" s="180">
        <f>Q337*H337</f>
        <v>0</v>
      </c>
      <c r="S337" s="180">
        <v>0</v>
      </c>
      <c r="T337" s="18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2" t="s">
        <v>138</v>
      </c>
      <c r="AT337" s="182" t="s">
        <v>133</v>
      </c>
      <c r="AU337" s="182" t="s">
        <v>86</v>
      </c>
      <c r="AY337" s="18" t="s">
        <v>131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8" t="s">
        <v>8</v>
      </c>
      <c r="BK337" s="183">
        <f>ROUND(I337*H337,0)</f>
        <v>0</v>
      </c>
      <c r="BL337" s="18" t="s">
        <v>138</v>
      </c>
      <c r="BM337" s="182" t="s">
        <v>520</v>
      </c>
    </row>
    <row r="338" s="2" customFormat="1" ht="24.15" customHeight="1">
      <c r="A338" s="37"/>
      <c r="B338" s="170"/>
      <c r="C338" s="171" t="s">
        <v>521</v>
      </c>
      <c r="D338" s="171" t="s">
        <v>133</v>
      </c>
      <c r="E338" s="172" t="s">
        <v>522</v>
      </c>
      <c r="F338" s="173" t="s">
        <v>523</v>
      </c>
      <c r="G338" s="174" t="s">
        <v>208</v>
      </c>
      <c r="H338" s="175">
        <v>77838.202000000005</v>
      </c>
      <c r="I338" s="176"/>
      <c r="J338" s="177">
        <f>ROUND(I338*H338,0)</f>
        <v>0</v>
      </c>
      <c r="K338" s="173" t="s">
        <v>137</v>
      </c>
      <c r="L338" s="38"/>
      <c r="M338" s="178" t="s">
        <v>1</v>
      </c>
      <c r="N338" s="179" t="s">
        <v>42</v>
      </c>
      <c r="O338" s="76"/>
      <c r="P338" s="180">
        <f>O338*H338</f>
        <v>0</v>
      </c>
      <c r="Q338" s="180">
        <v>0</v>
      </c>
      <c r="R338" s="180">
        <f>Q338*H338</f>
        <v>0</v>
      </c>
      <c r="S338" s="180">
        <v>0</v>
      </c>
      <c r="T338" s="18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2" t="s">
        <v>138</v>
      </c>
      <c r="AT338" s="182" t="s">
        <v>133</v>
      </c>
      <c r="AU338" s="182" t="s">
        <v>86</v>
      </c>
      <c r="AY338" s="18" t="s">
        <v>131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8" t="s">
        <v>8</v>
      </c>
      <c r="BK338" s="183">
        <f>ROUND(I338*H338,0)</f>
        <v>0</v>
      </c>
      <c r="BL338" s="18" t="s">
        <v>138</v>
      </c>
      <c r="BM338" s="182" t="s">
        <v>524</v>
      </c>
    </row>
    <row r="339" s="13" customFormat="1">
      <c r="A339" s="13"/>
      <c r="B339" s="184"/>
      <c r="C339" s="13"/>
      <c r="D339" s="185" t="s">
        <v>140</v>
      </c>
      <c r="E339" s="13"/>
      <c r="F339" s="187" t="s">
        <v>525</v>
      </c>
      <c r="G339" s="13"/>
      <c r="H339" s="188">
        <v>77838.202000000005</v>
      </c>
      <c r="I339" s="189"/>
      <c r="J339" s="13"/>
      <c r="K339" s="13"/>
      <c r="L339" s="184"/>
      <c r="M339" s="190"/>
      <c r="N339" s="191"/>
      <c r="O339" s="191"/>
      <c r="P339" s="191"/>
      <c r="Q339" s="191"/>
      <c r="R339" s="191"/>
      <c r="S339" s="191"/>
      <c r="T339" s="19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6" t="s">
        <v>140</v>
      </c>
      <c r="AU339" s="186" t="s">
        <v>86</v>
      </c>
      <c r="AV339" s="13" t="s">
        <v>86</v>
      </c>
      <c r="AW339" s="13" t="s">
        <v>3</v>
      </c>
      <c r="AX339" s="13" t="s">
        <v>8</v>
      </c>
      <c r="AY339" s="186" t="s">
        <v>131</v>
      </c>
    </row>
    <row r="340" s="2" customFormat="1" ht="21.75" customHeight="1">
      <c r="A340" s="37"/>
      <c r="B340" s="170"/>
      <c r="C340" s="171" t="s">
        <v>526</v>
      </c>
      <c r="D340" s="171" t="s">
        <v>133</v>
      </c>
      <c r="E340" s="172" t="s">
        <v>527</v>
      </c>
      <c r="F340" s="173" t="s">
        <v>528</v>
      </c>
      <c r="G340" s="174" t="s">
        <v>208</v>
      </c>
      <c r="H340" s="175">
        <v>272.70800000000003</v>
      </c>
      <c r="I340" s="176"/>
      <c r="J340" s="177">
        <f>ROUND(I340*H340,0)</f>
        <v>0</v>
      </c>
      <c r="K340" s="173" t="s">
        <v>137</v>
      </c>
      <c r="L340" s="38"/>
      <c r="M340" s="178" t="s">
        <v>1</v>
      </c>
      <c r="N340" s="179" t="s">
        <v>42</v>
      </c>
      <c r="O340" s="76"/>
      <c r="P340" s="180">
        <f>O340*H340</f>
        <v>0</v>
      </c>
      <c r="Q340" s="180">
        <v>0</v>
      </c>
      <c r="R340" s="180">
        <f>Q340*H340</f>
        <v>0</v>
      </c>
      <c r="S340" s="180">
        <v>0</v>
      </c>
      <c r="T340" s="18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2" t="s">
        <v>138</v>
      </c>
      <c r="AT340" s="182" t="s">
        <v>133</v>
      </c>
      <c r="AU340" s="182" t="s">
        <v>86</v>
      </c>
      <c r="AY340" s="18" t="s">
        <v>131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8" t="s">
        <v>8</v>
      </c>
      <c r="BK340" s="183">
        <f>ROUND(I340*H340,0)</f>
        <v>0</v>
      </c>
      <c r="BL340" s="18" t="s">
        <v>138</v>
      </c>
      <c r="BM340" s="182" t="s">
        <v>529</v>
      </c>
    </row>
    <row r="341" s="2" customFormat="1" ht="24.15" customHeight="1">
      <c r="A341" s="37"/>
      <c r="B341" s="170"/>
      <c r="C341" s="171" t="s">
        <v>530</v>
      </c>
      <c r="D341" s="171" t="s">
        <v>133</v>
      </c>
      <c r="E341" s="172" t="s">
        <v>531</v>
      </c>
      <c r="F341" s="173" t="s">
        <v>532</v>
      </c>
      <c r="G341" s="174" t="s">
        <v>208</v>
      </c>
      <c r="H341" s="175">
        <v>818.12400000000002</v>
      </c>
      <c r="I341" s="176"/>
      <c r="J341" s="177">
        <f>ROUND(I341*H341,0)</f>
        <v>0</v>
      </c>
      <c r="K341" s="173" t="s">
        <v>137</v>
      </c>
      <c r="L341" s="38"/>
      <c r="M341" s="178" t="s">
        <v>1</v>
      </c>
      <c r="N341" s="179" t="s">
        <v>42</v>
      </c>
      <c r="O341" s="76"/>
      <c r="P341" s="180">
        <f>O341*H341</f>
        <v>0</v>
      </c>
      <c r="Q341" s="180">
        <v>0</v>
      </c>
      <c r="R341" s="180">
        <f>Q341*H341</f>
        <v>0</v>
      </c>
      <c r="S341" s="180">
        <v>0</v>
      </c>
      <c r="T341" s="18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138</v>
      </c>
      <c r="AT341" s="182" t="s">
        <v>133</v>
      </c>
      <c r="AU341" s="182" t="s">
        <v>86</v>
      </c>
      <c r="AY341" s="18" t="s">
        <v>131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8</v>
      </c>
      <c r="BK341" s="183">
        <f>ROUND(I341*H341,0)</f>
        <v>0</v>
      </c>
      <c r="BL341" s="18" t="s">
        <v>138</v>
      </c>
      <c r="BM341" s="182" t="s">
        <v>533</v>
      </c>
    </row>
    <row r="342" s="13" customFormat="1">
      <c r="A342" s="13"/>
      <c r="B342" s="184"/>
      <c r="C342" s="13"/>
      <c r="D342" s="185" t="s">
        <v>140</v>
      </c>
      <c r="E342" s="13"/>
      <c r="F342" s="187" t="s">
        <v>534</v>
      </c>
      <c r="G342" s="13"/>
      <c r="H342" s="188">
        <v>818.12400000000002</v>
      </c>
      <c r="I342" s="189"/>
      <c r="J342" s="13"/>
      <c r="K342" s="13"/>
      <c r="L342" s="184"/>
      <c r="M342" s="190"/>
      <c r="N342" s="191"/>
      <c r="O342" s="191"/>
      <c r="P342" s="191"/>
      <c r="Q342" s="191"/>
      <c r="R342" s="191"/>
      <c r="S342" s="191"/>
      <c r="T342" s="19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6" t="s">
        <v>140</v>
      </c>
      <c r="AU342" s="186" t="s">
        <v>86</v>
      </c>
      <c r="AV342" s="13" t="s">
        <v>86</v>
      </c>
      <c r="AW342" s="13" t="s">
        <v>3</v>
      </c>
      <c r="AX342" s="13" t="s">
        <v>8</v>
      </c>
      <c r="AY342" s="186" t="s">
        <v>131</v>
      </c>
    </row>
    <row r="343" s="2" customFormat="1" ht="37.8" customHeight="1">
      <c r="A343" s="37"/>
      <c r="B343" s="170"/>
      <c r="C343" s="171" t="s">
        <v>535</v>
      </c>
      <c r="D343" s="171" t="s">
        <v>133</v>
      </c>
      <c r="E343" s="172" t="s">
        <v>536</v>
      </c>
      <c r="F343" s="173" t="s">
        <v>537</v>
      </c>
      <c r="G343" s="174" t="s">
        <v>208</v>
      </c>
      <c r="H343" s="175">
        <v>820.09000000000003</v>
      </c>
      <c r="I343" s="176"/>
      <c r="J343" s="177">
        <f>ROUND(I343*H343,0)</f>
        <v>0</v>
      </c>
      <c r="K343" s="173" t="s">
        <v>137</v>
      </c>
      <c r="L343" s="38"/>
      <c r="M343" s="178" t="s">
        <v>1</v>
      </c>
      <c r="N343" s="179" t="s">
        <v>42</v>
      </c>
      <c r="O343" s="76"/>
      <c r="P343" s="180">
        <f>O343*H343</f>
        <v>0</v>
      </c>
      <c r="Q343" s="180">
        <v>0</v>
      </c>
      <c r="R343" s="180">
        <f>Q343*H343</f>
        <v>0</v>
      </c>
      <c r="S343" s="180">
        <v>0</v>
      </c>
      <c r="T343" s="18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2" t="s">
        <v>138</v>
      </c>
      <c r="AT343" s="182" t="s">
        <v>133</v>
      </c>
      <c r="AU343" s="182" t="s">
        <v>86</v>
      </c>
      <c r="AY343" s="18" t="s">
        <v>131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8" t="s">
        <v>8</v>
      </c>
      <c r="BK343" s="183">
        <f>ROUND(I343*H343,0)</f>
        <v>0</v>
      </c>
      <c r="BL343" s="18" t="s">
        <v>138</v>
      </c>
      <c r="BM343" s="182" t="s">
        <v>538</v>
      </c>
    </row>
    <row r="344" s="2" customFormat="1" ht="44.25" customHeight="1">
      <c r="A344" s="37"/>
      <c r="B344" s="170"/>
      <c r="C344" s="171" t="s">
        <v>539</v>
      </c>
      <c r="D344" s="171" t="s">
        <v>133</v>
      </c>
      <c r="E344" s="172" t="s">
        <v>540</v>
      </c>
      <c r="F344" s="173" t="s">
        <v>541</v>
      </c>
      <c r="G344" s="174" t="s">
        <v>208</v>
      </c>
      <c r="H344" s="175">
        <v>1926.2090000000001</v>
      </c>
      <c r="I344" s="176"/>
      <c r="J344" s="177">
        <f>ROUND(I344*H344,0)</f>
        <v>0</v>
      </c>
      <c r="K344" s="173" t="s">
        <v>137</v>
      </c>
      <c r="L344" s="38"/>
      <c r="M344" s="178" t="s">
        <v>1</v>
      </c>
      <c r="N344" s="179" t="s">
        <v>42</v>
      </c>
      <c r="O344" s="76"/>
      <c r="P344" s="180">
        <f>O344*H344</f>
        <v>0</v>
      </c>
      <c r="Q344" s="180">
        <v>0</v>
      </c>
      <c r="R344" s="180">
        <f>Q344*H344</f>
        <v>0</v>
      </c>
      <c r="S344" s="180">
        <v>0</v>
      </c>
      <c r="T344" s="18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2" t="s">
        <v>138</v>
      </c>
      <c r="AT344" s="182" t="s">
        <v>133</v>
      </c>
      <c r="AU344" s="182" t="s">
        <v>86</v>
      </c>
      <c r="AY344" s="18" t="s">
        <v>131</v>
      </c>
      <c r="BE344" s="183">
        <f>IF(N344="základní",J344,0)</f>
        <v>0</v>
      </c>
      <c r="BF344" s="183">
        <f>IF(N344="snížená",J344,0)</f>
        <v>0</v>
      </c>
      <c r="BG344" s="183">
        <f>IF(N344="zákl. přenesená",J344,0)</f>
        <v>0</v>
      </c>
      <c r="BH344" s="183">
        <f>IF(N344="sníž. přenesená",J344,0)</f>
        <v>0</v>
      </c>
      <c r="BI344" s="183">
        <f>IF(N344="nulová",J344,0)</f>
        <v>0</v>
      </c>
      <c r="BJ344" s="18" t="s">
        <v>8</v>
      </c>
      <c r="BK344" s="183">
        <f>ROUND(I344*H344,0)</f>
        <v>0</v>
      </c>
      <c r="BL344" s="18" t="s">
        <v>138</v>
      </c>
      <c r="BM344" s="182" t="s">
        <v>542</v>
      </c>
    </row>
    <row r="345" s="2" customFormat="1" ht="33" customHeight="1">
      <c r="A345" s="37"/>
      <c r="B345" s="170"/>
      <c r="C345" s="171" t="s">
        <v>543</v>
      </c>
      <c r="D345" s="171" t="s">
        <v>133</v>
      </c>
      <c r="E345" s="172" t="s">
        <v>544</v>
      </c>
      <c r="F345" s="173" t="s">
        <v>545</v>
      </c>
      <c r="G345" s="174" t="s">
        <v>208</v>
      </c>
      <c r="H345" s="175">
        <v>177.19800000000001</v>
      </c>
      <c r="I345" s="176"/>
      <c r="J345" s="177">
        <f>ROUND(I345*H345,0)</f>
        <v>0</v>
      </c>
      <c r="K345" s="173" t="s">
        <v>1</v>
      </c>
      <c r="L345" s="38"/>
      <c r="M345" s="178" t="s">
        <v>1</v>
      </c>
      <c r="N345" s="179" t="s">
        <v>42</v>
      </c>
      <c r="O345" s="76"/>
      <c r="P345" s="180">
        <f>O345*H345</f>
        <v>0</v>
      </c>
      <c r="Q345" s="180">
        <v>0</v>
      </c>
      <c r="R345" s="180">
        <f>Q345*H345</f>
        <v>0</v>
      </c>
      <c r="S345" s="180">
        <v>0</v>
      </c>
      <c r="T345" s="18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2" t="s">
        <v>138</v>
      </c>
      <c r="AT345" s="182" t="s">
        <v>133</v>
      </c>
      <c r="AU345" s="182" t="s">
        <v>86</v>
      </c>
      <c r="AY345" s="18" t="s">
        <v>131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8" t="s">
        <v>8</v>
      </c>
      <c r="BK345" s="183">
        <f>ROUND(I345*H345,0)</f>
        <v>0</v>
      </c>
      <c r="BL345" s="18" t="s">
        <v>138</v>
      </c>
      <c r="BM345" s="182" t="s">
        <v>546</v>
      </c>
    </row>
    <row r="346" s="2" customFormat="1" ht="44.25" customHeight="1">
      <c r="A346" s="37"/>
      <c r="B346" s="170"/>
      <c r="C346" s="171" t="s">
        <v>547</v>
      </c>
      <c r="D346" s="171" t="s">
        <v>133</v>
      </c>
      <c r="E346" s="172" t="s">
        <v>548</v>
      </c>
      <c r="F346" s="173" t="s">
        <v>549</v>
      </c>
      <c r="G346" s="174" t="s">
        <v>208</v>
      </c>
      <c r="H346" s="175">
        <v>342.988</v>
      </c>
      <c r="I346" s="176"/>
      <c r="J346" s="177">
        <f>ROUND(I346*H346,0)</f>
        <v>0</v>
      </c>
      <c r="K346" s="173" t="s">
        <v>137</v>
      </c>
      <c r="L346" s="38"/>
      <c r="M346" s="178" t="s">
        <v>1</v>
      </c>
      <c r="N346" s="179" t="s">
        <v>42</v>
      </c>
      <c r="O346" s="76"/>
      <c r="P346" s="180">
        <f>O346*H346</f>
        <v>0</v>
      </c>
      <c r="Q346" s="180">
        <v>0</v>
      </c>
      <c r="R346" s="180">
        <f>Q346*H346</f>
        <v>0</v>
      </c>
      <c r="S346" s="180">
        <v>0</v>
      </c>
      <c r="T346" s="18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2" t="s">
        <v>138</v>
      </c>
      <c r="AT346" s="182" t="s">
        <v>133</v>
      </c>
      <c r="AU346" s="182" t="s">
        <v>86</v>
      </c>
      <c r="AY346" s="18" t="s">
        <v>131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18" t="s">
        <v>8</v>
      </c>
      <c r="BK346" s="183">
        <f>ROUND(I346*H346,0)</f>
        <v>0</v>
      </c>
      <c r="BL346" s="18" t="s">
        <v>138</v>
      </c>
      <c r="BM346" s="182" t="s">
        <v>550</v>
      </c>
    </row>
    <row r="347" s="12" customFormat="1" ht="22.8" customHeight="1">
      <c r="A347" s="12"/>
      <c r="B347" s="157"/>
      <c r="C347" s="12"/>
      <c r="D347" s="158" t="s">
        <v>76</v>
      </c>
      <c r="E347" s="168" t="s">
        <v>551</v>
      </c>
      <c r="F347" s="168" t="s">
        <v>552</v>
      </c>
      <c r="G347" s="12"/>
      <c r="H347" s="12"/>
      <c r="I347" s="160"/>
      <c r="J347" s="169">
        <f>BK347</f>
        <v>0</v>
      </c>
      <c r="K347" s="12"/>
      <c r="L347" s="157"/>
      <c r="M347" s="162"/>
      <c r="N347" s="163"/>
      <c r="O347" s="163"/>
      <c r="P347" s="164">
        <f>P348</f>
        <v>0</v>
      </c>
      <c r="Q347" s="163"/>
      <c r="R347" s="164">
        <f>R348</f>
        <v>0</v>
      </c>
      <c r="S347" s="163"/>
      <c r="T347" s="165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58" t="s">
        <v>8</v>
      </c>
      <c r="AT347" s="166" t="s">
        <v>76</v>
      </c>
      <c r="AU347" s="166" t="s">
        <v>8</v>
      </c>
      <c r="AY347" s="158" t="s">
        <v>131</v>
      </c>
      <c r="BK347" s="167">
        <f>BK348</f>
        <v>0</v>
      </c>
    </row>
    <row r="348" s="2" customFormat="1" ht="33" customHeight="1">
      <c r="A348" s="37"/>
      <c r="B348" s="170"/>
      <c r="C348" s="171" t="s">
        <v>553</v>
      </c>
      <c r="D348" s="171" t="s">
        <v>133</v>
      </c>
      <c r="E348" s="172" t="s">
        <v>554</v>
      </c>
      <c r="F348" s="173" t="s">
        <v>555</v>
      </c>
      <c r="G348" s="174" t="s">
        <v>208</v>
      </c>
      <c r="H348" s="175">
        <v>816.13900000000001</v>
      </c>
      <c r="I348" s="176"/>
      <c r="J348" s="177">
        <f>ROUND(I348*H348,0)</f>
        <v>0</v>
      </c>
      <c r="K348" s="173" t="s">
        <v>137</v>
      </c>
      <c r="L348" s="38"/>
      <c r="M348" s="219" t="s">
        <v>1</v>
      </c>
      <c r="N348" s="220" t="s">
        <v>42</v>
      </c>
      <c r="O348" s="221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2" t="s">
        <v>138</v>
      </c>
      <c r="AT348" s="182" t="s">
        <v>133</v>
      </c>
      <c r="AU348" s="182" t="s">
        <v>86</v>
      </c>
      <c r="AY348" s="18" t="s">
        <v>131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8" t="s">
        <v>8</v>
      </c>
      <c r="BK348" s="183">
        <f>ROUND(I348*H348,0)</f>
        <v>0</v>
      </c>
      <c r="BL348" s="18" t="s">
        <v>138</v>
      </c>
      <c r="BM348" s="182" t="s">
        <v>556</v>
      </c>
    </row>
    <row r="349" s="2" customFormat="1" ht="6.96" customHeight="1">
      <c r="A349" s="37"/>
      <c r="B349" s="59"/>
      <c r="C349" s="60"/>
      <c r="D349" s="60"/>
      <c r="E349" s="60"/>
      <c r="F349" s="60"/>
      <c r="G349" s="60"/>
      <c r="H349" s="60"/>
      <c r="I349" s="60"/>
      <c r="J349" s="60"/>
      <c r="K349" s="60"/>
      <c r="L349" s="38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</row>
  </sheetData>
  <autoFilter ref="C125:K34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98</v>
      </c>
      <c r="L4" s="21"/>
      <c r="M4" s="119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0" t="str">
        <f>'Rekapitulace stavby'!K6</f>
        <v>Dvůr Králové n.L. - ul. Zborovská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557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31. 8. 2022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ROUND(J125,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ROUND((SUM(BE125:BE288)),  0)</f>
        <v>0</v>
      </c>
      <c r="G33" s="37"/>
      <c r="H33" s="37"/>
      <c r="I33" s="127">
        <v>0.20999999999999999</v>
      </c>
      <c r="J33" s="126">
        <f>ROUND(((SUM(BE125:BE288))*I33),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ROUND((SUM(BF125:BF288)),  0)</f>
        <v>0</v>
      </c>
      <c r="G34" s="37"/>
      <c r="H34" s="37"/>
      <c r="I34" s="127">
        <v>0.14999999999999999</v>
      </c>
      <c r="J34" s="126">
        <f>ROUND(((SUM(BF125:BF288))*I34),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ROUND((SUM(BG125:BG288)),  0)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ROUND((SUM(BH125:BH288)),  0)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ROUND((SUM(BI125:BI288)),  0)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Dvůr Králové n.L. - ul. Zborovská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21 - SO 102 Komunikace pro pěší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Dvůr Králové nad Labem</v>
      </c>
      <c r="G89" s="37"/>
      <c r="H89" s="37"/>
      <c r="I89" s="31" t="s">
        <v>23</v>
      </c>
      <c r="J89" s="68" t="str">
        <f>IF(J12="","",J12)</f>
        <v>31. 8. 2022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nám.T.G.Masaryka 38</v>
      </c>
      <c r="G91" s="37"/>
      <c r="H91" s="37"/>
      <c r="I91" s="31" t="s">
        <v>31</v>
      </c>
      <c r="J91" s="35" t="str">
        <f>E21</f>
        <v>TENET spol. s r.o., Horská 64, Trutnov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106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107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109</v>
      </c>
      <c r="E99" s="145"/>
      <c r="F99" s="145"/>
      <c r="G99" s="145"/>
      <c r="H99" s="145"/>
      <c r="I99" s="145"/>
      <c r="J99" s="146">
        <f>J227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111</v>
      </c>
      <c r="E100" s="145"/>
      <c r="F100" s="145"/>
      <c r="G100" s="145"/>
      <c r="H100" s="145"/>
      <c r="I100" s="145"/>
      <c r="J100" s="146">
        <f>J232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113</v>
      </c>
      <c r="E101" s="145"/>
      <c r="F101" s="145"/>
      <c r="G101" s="145"/>
      <c r="H101" s="145"/>
      <c r="I101" s="145"/>
      <c r="J101" s="146">
        <f>J268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114</v>
      </c>
      <c r="E102" s="145"/>
      <c r="F102" s="145"/>
      <c r="G102" s="145"/>
      <c r="H102" s="145"/>
      <c r="I102" s="145"/>
      <c r="J102" s="146">
        <f>J273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115</v>
      </c>
      <c r="E103" s="145"/>
      <c r="F103" s="145"/>
      <c r="G103" s="145"/>
      <c r="H103" s="145"/>
      <c r="I103" s="145"/>
      <c r="J103" s="146">
        <f>J282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558</v>
      </c>
      <c r="E104" s="141"/>
      <c r="F104" s="141"/>
      <c r="G104" s="141"/>
      <c r="H104" s="141"/>
      <c r="I104" s="141"/>
      <c r="J104" s="142">
        <f>J284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559</v>
      </c>
      <c r="E105" s="145"/>
      <c r="F105" s="145"/>
      <c r="G105" s="145"/>
      <c r="H105" s="145"/>
      <c r="I105" s="145"/>
      <c r="J105" s="146">
        <f>J285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Dvůr Králové n.L. - ul. Zborovská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99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21 - SO 102 Komunikace pro pěší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7"/>
      <c r="E119" s="37"/>
      <c r="F119" s="26" t="str">
        <f>F12</f>
        <v>Dvůr Králové nad Labem</v>
      </c>
      <c r="G119" s="37"/>
      <c r="H119" s="37"/>
      <c r="I119" s="31" t="s">
        <v>23</v>
      </c>
      <c r="J119" s="68" t="str">
        <f>IF(J12="","",J12)</f>
        <v>31. 8. 2022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25</v>
      </c>
      <c r="D121" s="37"/>
      <c r="E121" s="37"/>
      <c r="F121" s="26" t="str">
        <f>E15</f>
        <v>Město Dvůr Králové n.L., nám.T.G.Masaryka 38</v>
      </c>
      <c r="G121" s="37"/>
      <c r="H121" s="37"/>
      <c r="I121" s="31" t="s">
        <v>31</v>
      </c>
      <c r="J121" s="35" t="str">
        <f>E21</f>
        <v>TENET spol. s r.o., Horská 64, Trutnov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7"/>
      <c r="E122" s="37"/>
      <c r="F122" s="26" t="str">
        <f>IF(E18="","",E18)</f>
        <v>Vyplň údaj</v>
      </c>
      <c r="G122" s="37"/>
      <c r="H122" s="37"/>
      <c r="I122" s="31" t="s">
        <v>34</v>
      </c>
      <c r="J122" s="35" t="str">
        <f>E24</f>
        <v>ing. V. Švehla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117</v>
      </c>
      <c r="D124" s="150" t="s">
        <v>62</v>
      </c>
      <c r="E124" s="150" t="s">
        <v>58</v>
      </c>
      <c r="F124" s="150" t="s">
        <v>59</v>
      </c>
      <c r="G124" s="150" t="s">
        <v>118</v>
      </c>
      <c r="H124" s="150" t="s">
        <v>119</v>
      </c>
      <c r="I124" s="150" t="s">
        <v>120</v>
      </c>
      <c r="J124" s="150" t="s">
        <v>103</v>
      </c>
      <c r="K124" s="151" t="s">
        <v>121</v>
      </c>
      <c r="L124" s="152"/>
      <c r="M124" s="85" t="s">
        <v>1</v>
      </c>
      <c r="N124" s="86" t="s">
        <v>41</v>
      </c>
      <c r="O124" s="86" t="s">
        <v>122</v>
      </c>
      <c r="P124" s="86" t="s">
        <v>123</v>
      </c>
      <c r="Q124" s="86" t="s">
        <v>124</v>
      </c>
      <c r="R124" s="86" t="s">
        <v>125</v>
      </c>
      <c r="S124" s="86" t="s">
        <v>126</v>
      </c>
      <c r="T124" s="87" t="s">
        <v>127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128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P126+P284</f>
        <v>0</v>
      </c>
      <c r="Q125" s="89"/>
      <c r="R125" s="154">
        <f>R126+R284</f>
        <v>600.38600735</v>
      </c>
      <c r="S125" s="89"/>
      <c r="T125" s="155">
        <f>T126+T284</f>
        <v>763.77901999999995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76</v>
      </c>
      <c r="AU125" s="18" t="s">
        <v>105</v>
      </c>
      <c r="BK125" s="156">
        <f>BK126+BK284</f>
        <v>0</v>
      </c>
    </row>
    <row r="126" s="12" customFormat="1" ht="25.92" customHeight="1">
      <c r="A126" s="12"/>
      <c r="B126" s="157"/>
      <c r="C126" s="12"/>
      <c r="D126" s="158" t="s">
        <v>76</v>
      </c>
      <c r="E126" s="159" t="s">
        <v>129</v>
      </c>
      <c r="F126" s="159" t="s">
        <v>130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P127+P227+P232+P268+P273+P282</f>
        <v>0</v>
      </c>
      <c r="Q126" s="163"/>
      <c r="R126" s="164">
        <f>R127+R227+R232+R268+R273+R282</f>
        <v>600.22923185000002</v>
      </c>
      <c r="S126" s="163"/>
      <c r="T126" s="165">
        <f>T127+T227+T232+T268+T273+T282</f>
        <v>763.77901999999995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</v>
      </c>
      <c r="AT126" s="166" t="s">
        <v>76</v>
      </c>
      <c r="AU126" s="166" t="s">
        <v>77</v>
      </c>
      <c r="AY126" s="158" t="s">
        <v>131</v>
      </c>
      <c r="BK126" s="167">
        <f>BK127+BK227+BK232+BK268+BK273+BK282</f>
        <v>0</v>
      </c>
    </row>
    <row r="127" s="12" customFormat="1" ht="22.8" customHeight="1">
      <c r="A127" s="12"/>
      <c r="B127" s="157"/>
      <c r="C127" s="12"/>
      <c r="D127" s="158" t="s">
        <v>76</v>
      </c>
      <c r="E127" s="168" t="s">
        <v>8</v>
      </c>
      <c r="F127" s="168" t="s">
        <v>132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SUM(P128:P226)</f>
        <v>0</v>
      </c>
      <c r="Q127" s="163"/>
      <c r="R127" s="164">
        <f>SUM(R128:R226)</f>
        <v>40.166618</v>
      </c>
      <c r="S127" s="163"/>
      <c r="T127" s="165">
        <f>SUM(T128:T226)</f>
        <v>763.77901999999995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</v>
      </c>
      <c r="AT127" s="166" t="s">
        <v>76</v>
      </c>
      <c r="AU127" s="166" t="s">
        <v>8</v>
      </c>
      <c r="AY127" s="158" t="s">
        <v>131</v>
      </c>
      <c r="BK127" s="167">
        <f>SUM(BK128:BK226)</f>
        <v>0</v>
      </c>
    </row>
    <row r="128" s="2" customFormat="1" ht="37.8" customHeight="1">
      <c r="A128" s="37"/>
      <c r="B128" s="170"/>
      <c r="C128" s="171" t="s">
        <v>8</v>
      </c>
      <c r="D128" s="171" t="s">
        <v>133</v>
      </c>
      <c r="E128" s="172" t="s">
        <v>560</v>
      </c>
      <c r="F128" s="173" t="s">
        <v>561</v>
      </c>
      <c r="G128" s="174" t="s">
        <v>136</v>
      </c>
      <c r="H128" s="175">
        <v>34</v>
      </c>
      <c r="I128" s="176"/>
      <c r="J128" s="177">
        <f>ROUND(I128*H128,0)</f>
        <v>0</v>
      </c>
      <c r="K128" s="173" t="s">
        <v>137</v>
      </c>
      <c r="L128" s="38"/>
      <c r="M128" s="178" t="s">
        <v>1</v>
      </c>
      <c r="N128" s="179" t="s">
        <v>42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138</v>
      </c>
      <c r="AT128" s="182" t="s">
        <v>133</v>
      </c>
      <c r="AU128" s="182" t="s">
        <v>86</v>
      </c>
      <c r="AY128" s="18" t="s">
        <v>131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</v>
      </c>
      <c r="BK128" s="183">
        <f>ROUND(I128*H128,0)</f>
        <v>0</v>
      </c>
      <c r="BL128" s="18" t="s">
        <v>138</v>
      </c>
      <c r="BM128" s="182" t="s">
        <v>562</v>
      </c>
    </row>
    <row r="129" s="13" customFormat="1">
      <c r="A129" s="13"/>
      <c r="B129" s="184"/>
      <c r="C129" s="13"/>
      <c r="D129" s="185" t="s">
        <v>140</v>
      </c>
      <c r="E129" s="186" t="s">
        <v>1</v>
      </c>
      <c r="F129" s="187" t="s">
        <v>563</v>
      </c>
      <c r="G129" s="13"/>
      <c r="H129" s="188">
        <v>34</v>
      </c>
      <c r="I129" s="189"/>
      <c r="J129" s="13"/>
      <c r="K129" s="13"/>
      <c r="L129" s="184"/>
      <c r="M129" s="190"/>
      <c r="N129" s="191"/>
      <c r="O129" s="191"/>
      <c r="P129" s="191"/>
      <c r="Q129" s="191"/>
      <c r="R129" s="191"/>
      <c r="S129" s="191"/>
      <c r="T129" s="19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6" t="s">
        <v>140</v>
      </c>
      <c r="AU129" s="186" t="s">
        <v>86</v>
      </c>
      <c r="AV129" s="13" t="s">
        <v>86</v>
      </c>
      <c r="AW129" s="13" t="s">
        <v>33</v>
      </c>
      <c r="AX129" s="13" t="s">
        <v>8</v>
      </c>
      <c r="AY129" s="186" t="s">
        <v>131</v>
      </c>
    </row>
    <row r="130" s="2" customFormat="1" ht="24.15" customHeight="1">
      <c r="A130" s="37"/>
      <c r="B130" s="170"/>
      <c r="C130" s="171" t="s">
        <v>86</v>
      </c>
      <c r="D130" s="171" t="s">
        <v>133</v>
      </c>
      <c r="E130" s="172" t="s">
        <v>564</v>
      </c>
      <c r="F130" s="173" t="s">
        <v>565</v>
      </c>
      <c r="G130" s="174" t="s">
        <v>242</v>
      </c>
      <c r="H130" s="175">
        <v>23</v>
      </c>
      <c r="I130" s="176"/>
      <c r="J130" s="177">
        <f>ROUND(I130*H130,0)</f>
        <v>0</v>
      </c>
      <c r="K130" s="173" t="s">
        <v>137</v>
      </c>
      <c r="L130" s="38"/>
      <c r="M130" s="178" t="s">
        <v>1</v>
      </c>
      <c r="N130" s="179" t="s">
        <v>42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138</v>
      </c>
      <c r="AT130" s="182" t="s">
        <v>133</v>
      </c>
      <c r="AU130" s="182" t="s">
        <v>86</v>
      </c>
      <c r="AY130" s="18" t="s">
        <v>131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</v>
      </c>
      <c r="BK130" s="183">
        <f>ROUND(I130*H130,0)</f>
        <v>0</v>
      </c>
      <c r="BL130" s="18" t="s">
        <v>138</v>
      </c>
      <c r="BM130" s="182" t="s">
        <v>566</v>
      </c>
    </row>
    <row r="131" s="13" customFormat="1">
      <c r="A131" s="13"/>
      <c r="B131" s="184"/>
      <c r="C131" s="13"/>
      <c r="D131" s="185" t="s">
        <v>140</v>
      </c>
      <c r="E131" s="186" t="s">
        <v>1</v>
      </c>
      <c r="F131" s="187" t="s">
        <v>254</v>
      </c>
      <c r="G131" s="13"/>
      <c r="H131" s="188">
        <v>23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140</v>
      </c>
      <c r="AU131" s="186" t="s">
        <v>86</v>
      </c>
      <c r="AV131" s="13" t="s">
        <v>86</v>
      </c>
      <c r="AW131" s="13" t="s">
        <v>33</v>
      </c>
      <c r="AX131" s="13" t="s">
        <v>8</v>
      </c>
      <c r="AY131" s="186" t="s">
        <v>131</v>
      </c>
    </row>
    <row r="132" s="2" customFormat="1" ht="16.5" customHeight="1">
      <c r="A132" s="37"/>
      <c r="B132" s="170"/>
      <c r="C132" s="171" t="s">
        <v>146</v>
      </c>
      <c r="D132" s="171" t="s">
        <v>133</v>
      </c>
      <c r="E132" s="172" t="s">
        <v>567</v>
      </c>
      <c r="F132" s="173" t="s">
        <v>568</v>
      </c>
      <c r="G132" s="174" t="s">
        <v>242</v>
      </c>
      <c r="H132" s="175">
        <v>23</v>
      </c>
      <c r="I132" s="176"/>
      <c r="J132" s="177">
        <f>ROUND(I132*H132,0)</f>
        <v>0</v>
      </c>
      <c r="K132" s="173" t="s">
        <v>137</v>
      </c>
      <c r="L132" s="38"/>
      <c r="M132" s="178" t="s">
        <v>1</v>
      </c>
      <c r="N132" s="179" t="s">
        <v>42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138</v>
      </c>
      <c r="AT132" s="182" t="s">
        <v>133</v>
      </c>
      <c r="AU132" s="182" t="s">
        <v>86</v>
      </c>
      <c r="AY132" s="18" t="s">
        <v>131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</v>
      </c>
      <c r="BK132" s="183">
        <f>ROUND(I132*H132,0)</f>
        <v>0</v>
      </c>
      <c r="BL132" s="18" t="s">
        <v>138</v>
      </c>
      <c r="BM132" s="182" t="s">
        <v>569</v>
      </c>
    </row>
    <row r="133" s="13" customFormat="1">
      <c r="A133" s="13"/>
      <c r="B133" s="184"/>
      <c r="C133" s="13"/>
      <c r="D133" s="185" t="s">
        <v>140</v>
      </c>
      <c r="E133" s="186" t="s">
        <v>1</v>
      </c>
      <c r="F133" s="187" t="s">
        <v>254</v>
      </c>
      <c r="G133" s="13"/>
      <c r="H133" s="188">
        <v>23</v>
      </c>
      <c r="I133" s="189"/>
      <c r="J133" s="13"/>
      <c r="K133" s="13"/>
      <c r="L133" s="184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140</v>
      </c>
      <c r="AU133" s="186" t="s">
        <v>86</v>
      </c>
      <c r="AV133" s="13" t="s">
        <v>86</v>
      </c>
      <c r="AW133" s="13" t="s">
        <v>33</v>
      </c>
      <c r="AX133" s="13" t="s">
        <v>8</v>
      </c>
      <c r="AY133" s="186" t="s">
        <v>131</v>
      </c>
    </row>
    <row r="134" s="2" customFormat="1" ht="24.15" customHeight="1">
      <c r="A134" s="37"/>
      <c r="B134" s="170"/>
      <c r="C134" s="171" t="s">
        <v>138</v>
      </c>
      <c r="D134" s="171" t="s">
        <v>133</v>
      </c>
      <c r="E134" s="172" t="s">
        <v>570</v>
      </c>
      <c r="F134" s="173" t="s">
        <v>571</v>
      </c>
      <c r="G134" s="174" t="s">
        <v>136</v>
      </c>
      <c r="H134" s="175">
        <v>1523.3499999999999</v>
      </c>
      <c r="I134" s="176"/>
      <c r="J134" s="177">
        <f>ROUND(I134*H134,0)</f>
        <v>0</v>
      </c>
      <c r="K134" s="173" t="s">
        <v>137</v>
      </c>
      <c r="L134" s="38"/>
      <c r="M134" s="178" t="s">
        <v>1</v>
      </c>
      <c r="N134" s="179" t="s">
        <v>42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0.28999999999999998</v>
      </c>
      <c r="T134" s="181">
        <f>S134*H134</f>
        <v>441.77149999999995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138</v>
      </c>
      <c r="AT134" s="182" t="s">
        <v>133</v>
      </c>
      <c r="AU134" s="182" t="s">
        <v>86</v>
      </c>
      <c r="AY134" s="18" t="s">
        <v>131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</v>
      </c>
      <c r="BK134" s="183">
        <f>ROUND(I134*H134,0)</f>
        <v>0</v>
      </c>
      <c r="BL134" s="18" t="s">
        <v>138</v>
      </c>
      <c r="BM134" s="182" t="s">
        <v>572</v>
      </c>
    </row>
    <row r="135" s="13" customFormat="1">
      <c r="A135" s="13"/>
      <c r="B135" s="184"/>
      <c r="C135" s="13"/>
      <c r="D135" s="185" t="s">
        <v>140</v>
      </c>
      <c r="E135" s="186" t="s">
        <v>1</v>
      </c>
      <c r="F135" s="187" t="s">
        <v>573</v>
      </c>
      <c r="G135" s="13"/>
      <c r="H135" s="188">
        <v>1523.3499999999999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140</v>
      </c>
      <c r="AU135" s="186" t="s">
        <v>86</v>
      </c>
      <c r="AV135" s="13" t="s">
        <v>86</v>
      </c>
      <c r="AW135" s="13" t="s">
        <v>33</v>
      </c>
      <c r="AX135" s="13" t="s">
        <v>8</v>
      </c>
      <c r="AY135" s="186" t="s">
        <v>131</v>
      </c>
    </row>
    <row r="136" s="2" customFormat="1" ht="24.15" customHeight="1">
      <c r="A136" s="37"/>
      <c r="B136" s="170"/>
      <c r="C136" s="171" t="s">
        <v>153</v>
      </c>
      <c r="D136" s="171" t="s">
        <v>133</v>
      </c>
      <c r="E136" s="172" t="s">
        <v>142</v>
      </c>
      <c r="F136" s="173" t="s">
        <v>143</v>
      </c>
      <c r="G136" s="174" t="s">
        <v>136</v>
      </c>
      <c r="H136" s="175">
        <v>506.34399999999999</v>
      </c>
      <c r="I136" s="176"/>
      <c r="J136" s="177">
        <f>ROUND(I136*H136,0)</f>
        <v>0</v>
      </c>
      <c r="K136" s="173" t="s">
        <v>137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0.57999999999999996</v>
      </c>
      <c r="T136" s="181">
        <f>S136*H136</f>
        <v>293.67951999999997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138</v>
      </c>
      <c r="AT136" s="182" t="s">
        <v>133</v>
      </c>
      <c r="AU136" s="182" t="s">
        <v>86</v>
      </c>
      <c r="AY136" s="18" t="s">
        <v>131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</v>
      </c>
      <c r="BK136" s="183">
        <f>ROUND(I136*H136,0)</f>
        <v>0</v>
      </c>
      <c r="BL136" s="18" t="s">
        <v>138</v>
      </c>
      <c r="BM136" s="182" t="s">
        <v>144</v>
      </c>
    </row>
    <row r="137" s="13" customFormat="1">
      <c r="A137" s="13"/>
      <c r="B137" s="184"/>
      <c r="C137" s="13"/>
      <c r="D137" s="185" t="s">
        <v>140</v>
      </c>
      <c r="E137" s="186" t="s">
        <v>1</v>
      </c>
      <c r="F137" s="187" t="s">
        <v>574</v>
      </c>
      <c r="G137" s="13"/>
      <c r="H137" s="188">
        <v>485.56299999999999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140</v>
      </c>
      <c r="AU137" s="186" t="s">
        <v>86</v>
      </c>
      <c r="AV137" s="13" t="s">
        <v>86</v>
      </c>
      <c r="AW137" s="13" t="s">
        <v>33</v>
      </c>
      <c r="AX137" s="13" t="s">
        <v>77</v>
      </c>
      <c r="AY137" s="186" t="s">
        <v>131</v>
      </c>
    </row>
    <row r="138" s="13" customFormat="1">
      <c r="A138" s="13"/>
      <c r="B138" s="184"/>
      <c r="C138" s="13"/>
      <c r="D138" s="185" t="s">
        <v>140</v>
      </c>
      <c r="E138" s="186" t="s">
        <v>1</v>
      </c>
      <c r="F138" s="187" t="s">
        <v>575</v>
      </c>
      <c r="G138" s="13"/>
      <c r="H138" s="188">
        <v>20.780999999999999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140</v>
      </c>
      <c r="AU138" s="186" t="s">
        <v>86</v>
      </c>
      <c r="AV138" s="13" t="s">
        <v>86</v>
      </c>
      <c r="AW138" s="13" t="s">
        <v>33</v>
      </c>
      <c r="AX138" s="13" t="s">
        <v>77</v>
      </c>
      <c r="AY138" s="186" t="s">
        <v>131</v>
      </c>
    </row>
    <row r="139" s="14" customFormat="1">
      <c r="A139" s="14"/>
      <c r="B139" s="193"/>
      <c r="C139" s="14"/>
      <c r="D139" s="185" t="s">
        <v>140</v>
      </c>
      <c r="E139" s="194" t="s">
        <v>1</v>
      </c>
      <c r="F139" s="195" t="s">
        <v>170</v>
      </c>
      <c r="G139" s="14"/>
      <c r="H139" s="196">
        <v>506.34399999999999</v>
      </c>
      <c r="I139" s="197"/>
      <c r="J139" s="14"/>
      <c r="K139" s="14"/>
      <c r="L139" s="193"/>
      <c r="M139" s="198"/>
      <c r="N139" s="199"/>
      <c r="O139" s="199"/>
      <c r="P139" s="199"/>
      <c r="Q139" s="199"/>
      <c r="R139" s="199"/>
      <c r="S139" s="199"/>
      <c r="T139" s="20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4" t="s">
        <v>140</v>
      </c>
      <c r="AU139" s="194" t="s">
        <v>86</v>
      </c>
      <c r="AV139" s="14" t="s">
        <v>146</v>
      </c>
      <c r="AW139" s="14" t="s">
        <v>33</v>
      </c>
      <c r="AX139" s="14" t="s">
        <v>8</v>
      </c>
      <c r="AY139" s="194" t="s">
        <v>131</v>
      </c>
    </row>
    <row r="140" s="2" customFormat="1" ht="16.5" customHeight="1">
      <c r="A140" s="37"/>
      <c r="B140" s="170"/>
      <c r="C140" s="171" t="s">
        <v>158</v>
      </c>
      <c r="D140" s="171" t="s">
        <v>133</v>
      </c>
      <c r="E140" s="172" t="s">
        <v>576</v>
      </c>
      <c r="F140" s="173" t="s">
        <v>577</v>
      </c>
      <c r="G140" s="174" t="s">
        <v>161</v>
      </c>
      <c r="H140" s="175">
        <v>708.20000000000005</v>
      </c>
      <c r="I140" s="176"/>
      <c r="J140" s="177">
        <f>ROUND(I140*H140,0)</f>
        <v>0</v>
      </c>
      <c r="K140" s="173" t="s">
        <v>137</v>
      </c>
      <c r="L140" s="38"/>
      <c r="M140" s="178" t="s">
        <v>1</v>
      </c>
      <c r="N140" s="179" t="s">
        <v>42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0.040000000000000001</v>
      </c>
      <c r="T140" s="181">
        <f>S140*H140</f>
        <v>28.328000000000003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138</v>
      </c>
      <c r="AT140" s="182" t="s">
        <v>133</v>
      </c>
      <c r="AU140" s="182" t="s">
        <v>86</v>
      </c>
      <c r="AY140" s="18" t="s">
        <v>131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</v>
      </c>
      <c r="BK140" s="183">
        <f>ROUND(I140*H140,0)</f>
        <v>0</v>
      </c>
      <c r="BL140" s="18" t="s">
        <v>138</v>
      </c>
      <c r="BM140" s="182" t="s">
        <v>578</v>
      </c>
    </row>
    <row r="141" s="13" customFormat="1">
      <c r="A141" s="13"/>
      <c r="B141" s="184"/>
      <c r="C141" s="13"/>
      <c r="D141" s="185" t="s">
        <v>140</v>
      </c>
      <c r="E141" s="186" t="s">
        <v>1</v>
      </c>
      <c r="F141" s="187" t="s">
        <v>579</v>
      </c>
      <c r="G141" s="13"/>
      <c r="H141" s="188">
        <v>708.20000000000005</v>
      </c>
      <c r="I141" s="189"/>
      <c r="J141" s="13"/>
      <c r="K141" s="13"/>
      <c r="L141" s="184"/>
      <c r="M141" s="190"/>
      <c r="N141" s="191"/>
      <c r="O141" s="191"/>
      <c r="P141" s="191"/>
      <c r="Q141" s="191"/>
      <c r="R141" s="191"/>
      <c r="S141" s="191"/>
      <c r="T141" s="19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6" t="s">
        <v>140</v>
      </c>
      <c r="AU141" s="186" t="s">
        <v>86</v>
      </c>
      <c r="AV141" s="13" t="s">
        <v>86</v>
      </c>
      <c r="AW141" s="13" t="s">
        <v>33</v>
      </c>
      <c r="AX141" s="13" t="s">
        <v>8</v>
      </c>
      <c r="AY141" s="186" t="s">
        <v>131</v>
      </c>
    </row>
    <row r="142" s="2" customFormat="1" ht="33" customHeight="1">
      <c r="A142" s="37"/>
      <c r="B142" s="170"/>
      <c r="C142" s="171" t="s">
        <v>164</v>
      </c>
      <c r="D142" s="171" t="s">
        <v>133</v>
      </c>
      <c r="E142" s="172" t="s">
        <v>185</v>
      </c>
      <c r="F142" s="173" t="s">
        <v>186</v>
      </c>
      <c r="G142" s="174" t="s">
        <v>187</v>
      </c>
      <c r="H142" s="175">
        <v>318.69999999999999</v>
      </c>
      <c r="I142" s="176"/>
      <c r="J142" s="177">
        <f>ROUND(I142*H142,0)</f>
        <v>0</v>
      </c>
      <c r="K142" s="173" t="s">
        <v>137</v>
      </c>
      <c r="L142" s="38"/>
      <c r="M142" s="178" t="s">
        <v>1</v>
      </c>
      <c r="N142" s="179" t="s">
        <v>42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138</v>
      </c>
      <c r="AT142" s="182" t="s">
        <v>133</v>
      </c>
      <c r="AU142" s="182" t="s">
        <v>86</v>
      </c>
      <c r="AY142" s="18" t="s">
        <v>131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</v>
      </c>
      <c r="BK142" s="183">
        <f>ROUND(I142*H142,0)</f>
        <v>0</v>
      </c>
      <c r="BL142" s="18" t="s">
        <v>138</v>
      </c>
      <c r="BM142" s="182" t="s">
        <v>188</v>
      </c>
    </row>
    <row r="143" s="13" customFormat="1">
      <c r="A143" s="13"/>
      <c r="B143" s="184"/>
      <c r="C143" s="13"/>
      <c r="D143" s="185" t="s">
        <v>140</v>
      </c>
      <c r="E143" s="186" t="s">
        <v>1</v>
      </c>
      <c r="F143" s="187" t="s">
        <v>580</v>
      </c>
      <c r="G143" s="13"/>
      <c r="H143" s="188">
        <v>274.39999999999998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140</v>
      </c>
      <c r="AU143" s="186" t="s">
        <v>86</v>
      </c>
      <c r="AV143" s="13" t="s">
        <v>86</v>
      </c>
      <c r="AW143" s="13" t="s">
        <v>33</v>
      </c>
      <c r="AX143" s="13" t="s">
        <v>77</v>
      </c>
      <c r="AY143" s="186" t="s">
        <v>131</v>
      </c>
    </row>
    <row r="144" s="13" customFormat="1">
      <c r="A144" s="13"/>
      <c r="B144" s="184"/>
      <c r="C144" s="13"/>
      <c r="D144" s="185" t="s">
        <v>140</v>
      </c>
      <c r="E144" s="186" t="s">
        <v>1</v>
      </c>
      <c r="F144" s="187" t="s">
        <v>581</v>
      </c>
      <c r="G144" s="13"/>
      <c r="H144" s="188">
        <v>44.299999999999997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140</v>
      </c>
      <c r="AU144" s="186" t="s">
        <v>86</v>
      </c>
      <c r="AV144" s="13" t="s">
        <v>86</v>
      </c>
      <c r="AW144" s="13" t="s">
        <v>33</v>
      </c>
      <c r="AX144" s="13" t="s">
        <v>77</v>
      </c>
      <c r="AY144" s="186" t="s">
        <v>131</v>
      </c>
    </row>
    <row r="145" s="14" customFormat="1">
      <c r="A145" s="14"/>
      <c r="B145" s="193"/>
      <c r="C145" s="14"/>
      <c r="D145" s="185" t="s">
        <v>140</v>
      </c>
      <c r="E145" s="194" t="s">
        <v>1</v>
      </c>
      <c r="F145" s="195" t="s">
        <v>191</v>
      </c>
      <c r="G145" s="14"/>
      <c r="H145" s="196">
        <v>318.69999999999999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140</v>
      </c>
      <c r="AU145" s="194" t="s">
        <v>86</v>
      </c>
      <c r="AV145" s="14" t="s">
        <v>146</v>
      </c>
      <c r="AW145" s="14" t="s">
        <v>33</v>
      </c>
      <c r="AX145" s="14" t="s">
        <v>8</v>
      </c>
      <c r="AY145" s="194" t="s">
        <v>131</v>
      </c>
    </row>
    <row r="146" s="2" customFormat="1" ht="33" customHeight="1">
      <c r="A146" s="37"/>
      <c r="B146" s="170"/>
      <c r="C146" s="171" t="s">
        <v>171</v>
      </c>
      <c r="D146" s="171" t="s">
        <v>133</v>
      </c>
      <c r="E146" s="172" t="s">
        <v>582</v>
      </c>
      <c r="F146" s="173" t="s">
        <v>583</v>
      </c>
      <c r="G146" s="174" t="s">
        <v>187</v>
      </c>
      <c r="H146" s="175">
        <v>32.100000000000001</v>
      </c>
      <c r="I146" s="176"/>
      <c r="J146" s="177">
        <f>ROUND(I146*H146,0)</f>
        <v>0</v>
      </c>
      <c r="K146" s="173" t="s">
        <v>137</v>
      </c>
      <c r="L146" s="38"/>
      <c r="M146" s="178" t="s">
        <v>1</v>
      </c>
      <c r="N146" s="179" t="s">
        <v>42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138</v>
      </c>
      <c r="AT146" s="182" t="s">
        <v>133</v>
      </c>
      <c r="AU146" s="182" t="s">
        <v>86</v>
      </c>
      <c r="AY146" s="18" t="s">
        <v>131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</v>
      </c>
      <c r="BK146" s="183">
        <f>ROUND(I146*H146,0)</f>
        <v>0</v>
      </c>
      <c r="BL146" s="18" t="s">
        <v>138</v>
      </c>
      <c r="BM146" s="182" t="s">
        <v>584</v>
      </c>
    </row>
    <row r="147" s="13" customFormat="1">
      <c r="A147" s="13"/>
      <c r="B147" s="184"/>
      <c r="C147" s="13"/>
      <c r="D147" s="185" t="s">
        <v>140</v>
      </c>
      <c r="E147" s="186" t="s">
        <v>1</v>
      </c>
      <c r="F147" s="187" t="s">
        <v>585</v>
      </c>
      <c r="G147" s="13"/>
      <c r="H147" s="188">
        <v>9.9000000000000004</v>
      </c>
      <c r="I147" s="189"/>
      <c r="J147" s="13"/>
      <c r="K147" s="13"/>
      <c r="L147" s="184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140</v>
      </c>
      <c r="AU147" s="186" t="s">
        <v>86</v>
      </c>
      <c r="AV147" s="13" t="s">
        <v>86</v>
      </c>
      <c r="AW147" s="13" t="s">
        <v>33</v>
      </c>
      <c r="AX147" s="13" t="s">
        <v>77</v>
      </c>
      <c r="AY147" s="186" t="s">
        <v>131</v>
      </c>
    </row>
    <row r="148" s="13" customFormat="1">
      <c r="A148" s="13"/>
      <c r="B148" s="184"/>
      <c r="C148" s="13"/>
      <c r="D148" s="185" t="s">
        <v>140</v>
      </c>
      <c r="E148" s="186" t="s">
        <v>1</v>
      </c>
      <c r="F148" s="187" t="s">
        <v>586</v>
      </c>
      <c r="G148" s="13"/>
      <c r="H148" s="188">
        <v>22.199999999999999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140</v>
      </c>
      <c r="AU148" s="186" t="s">
        <v>86</v>
      </c>
      <c r="AV148" s="13" t="s">
        <v>86</v>
      </c>
      <c r="AW148" s="13" t="s">
        <v>33</v>
      </c>
      <c r="AX148" s="13" t="s">
        <v>77</v>
      </c>
      <c r="AY148" s="186" t="s">
        <v>131</v>
      </c>
    </row>
    <row r="149" s="14" customFormat="1">
      <c r="A149" s="14"/>
      <c r="B149" s="193"/>
      <c r="C149" s="14"/>
      <c r="D149" s="185" t="s">
        <v>140</v>
      </c>
      <c r="E149" s="194" t="s">
        <v>1</v>
      </c>
      <c r="F149" s="195" t="s">
        <v>170</v>
      </c>
      <c r="G149" s="14"/>
      <c r="H149" s="196">
        <v>32.100000000000001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140</v>
      </c>
      <c r="AU149" s="194" t="s">
        <v>86</v>
      </c>
      <c r="AV149" s="14" t="s">
        <v>146</v>
      </c>
      <c r="AW149" s="14" t="s">
        <v>33</v>
      </c>
      <c r="AX149" s="14" t="s">
        <v>8</v>
      </c>
      <c r="AY149" s="194" t="s">
        <v>131</v>
      </c>
    </row>
    <row r="150" s="2" customFormat="1" ht="24.15" customHeight="1">
      <c r="A150" s="37"/>
      <c r="B150" s="170"/>
      <c r="C150" s="171" t="s">
        <v>176</v>
      </c>
      <c r="D150" s="171" t="s">
        <v>133</v>
      </c>
      <c r="E150" s="172" t="s">
        <v>587</v>
      </c>
      <c r="F150" s="173" t="s">
        <v>588</v>
      </c>
      <c r="G150" s="174" t="s">
        <v>242</v>
      </c>
      <c r="H150" s="175">
        <v>23</v>
      </c>
      <c r="I150" s="176"/>
      <c r="J150" s="177">
        <f>ROUND(I150*H150,0)</f>
        <v>0</v>
      </c>
      <c r="K150" s="173" t="s">
        <v>137</v>
      </c>
      <c r="L150" s="38"/>
      <c r="M150" s="178" t="s">
        <v>1</v>
      </c>
      <c r="N150" s="179" t="s">
        <v>42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138</v>
      </c>
      <c r="AT150" s="182" t="s">
        <v>133</v>
      </c>
      <c r="AU150" s="182" t="s">
        <v>86</v>
      </c>
      <c r="AY150" s="18" t="s">
        <v>131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</v>
      </c>
      <c r="BK150" s="183">
        <f>ROUND(I150*H150,0)</f>
        <v>0</v>
      </c>
      <c r="BL150" s="18" t="s">
        <v>138</v>
      </c>
      <c r="BM150" s="182" t="s">
        <v>589</v>
      </c>
    </row>
    <row r="151" s="2" customFormat="1" ht="24.15" customHeight="1">
      <c r="A151" s="37"/>
      <c r="B151" s="170"/>
      <c r="C151" s="171" t="s">
        <v>181</v>
      </c>
      <c r="D151" s="171" t="s">
        <v>133</v>
      </c>
      <c r="E151" s="172" t="s">
        <v>590</v>
      </c>
      <c r="F151" s="173" t="s">
        <v>591</v>
      </c>
      <c r="G151" s="174" t="s">
        <v>242</v>
      </c>
      <c r="H151" s="175">
        <v>23</v>
      </c>
      <c r="I151" s="176"/>
      <c r="J151" s="177">
        <f>ROUND(I151*H151,0)</f>
        <v>0</v>
      </c>
      <c r="K151" s="173" t="s">
        <v>137</v>
      </c>
      <c r="L151" s="38"/>
      <c r="M151" s="178" t="s">
        <v>1</v>
      </c>
      <c r="N151" s="179" t="s">
        <v>42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138</v>
      </c>
      <c r="AT151" s="182" t="s">
        <v>133</v>
      </c>
      <c r="AU151" s="182" t="s">
        <v>86</v>
      </c>
      <c r="AY151" s="18" t="s">
        <v>131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</v>
      </c>
      <c r="BK151" s="183">
        <f>ROUND(I151*H151,0)</f>
        <v>0</v>
      </c>
      <c r="BL151" s="18" t="s">
        <v>138</v>
      </c>
      <c r="BM151" s="182" t="s">
        <v>592</v>
      </c>
    </row>
    <row r="152" s="2" customFormat="1" ht="24.15" customHeight="1">
      <c r="A152" s="37"/>
      <c r="B152" s="170"/>
      <c r="C152" s="171" t="s">
        <v>82</v>
      </c>
      <c r="D152" s="171" t="s">
        <v>133</v>
      </c>
      <c r="E152" s="172" t="s">
        <v>593</v>
      </c>
      <c r="F152" s="173" t="s">
        <v>594</v>
      </c>
      <c r="G152" s="174" t="s">
        <v>242</v>
      </c>
      <c r="H152" s="175">
        <v>23</v>
      </c>
      <c r="I152" s="176"/>
      <c r="J152" s="177">
        <f>ROUND(I152*H152,0)</f>
        <v>0</v>
      </c>
      <c r="K152" s="173" t="s">
        <v>137</v>
      </c>
      <c r="L152" s="38"/>
      <c r="M152" s="178" t="s">
        <v>1</v>
      </c>
      <c r="N152" s="179" t="s">
        <v>42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138</v>
      </c>
      <c r="AT152" s="182" t="s">
        <v>133</v>
      </c>
      <c r="AU152" s="182" t="s">
        <v>86</v>
      </c>
      <c r="AY152" s="18" t="s">
        <v>131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</v>
      </c>
      <c r="BK152" s="183">
        <f>ROUND(I152*H152,0)</f>
        <v>0</v>
      </c>
      <c r="BL152" s="18" t="s">
        <v>138</v>
      </c>
      <c r="BM152" s="182" t="s">
        <v>595</v>
      </c>
    </row>
    <row r="153" s="2" customFormat="1" ht="33" customHeight="1">
      <c r="A153" s="37"/>
      <c r="B153" s="170"/>
      <c r="C153" s="171" t="s">
        <v>192</v>
      </c>
      <c r="D153" s="171" t="s">
        <v>133</v>
      </c>
      <c r="E153" s="172" t="s">
        <v>596</v>
      </c>
      <c r="F153" s="173" t="s">
        <v>597</v>
      </c>
      <c r="G153" s="174" t="s">
        <v>242</v>
      </c>
      <c r="H153" s="175">
        <v>598</v>
      </c>
      <c r="I153" s="176"/>
      <c r="J153" s="177">
        <f>ROUND(I153*H153,0)</f>
        <v>0</v>
      </c>
      <c r="K153" s="173" t="s">
        <v>137</v>
      </c>
      <c r="L153" s="38"/>
      <c r="M153" s="178" t="s">
        <v>1</v>
      </c>
      <c r="N153" s="179" t="s">
        <v>42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138</v>
      </c>
      <c r="AT153" s="182" t="s">
        <v>133</v>
      </c>
      <c r="AU153" s="182" t="s">
        <v>86</v>
      </c>
      <c r="AY153" s="18" t="s">
        <v>131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</v>
      </c>
      <c r="BK153" s="183">
        <f>ROUND(I153*H153,0)</f>
        <v>0</v>
      </c>
      <c r="BL153" s="18" t="s">
        <v>138</v>
      </c>
      <c r="BM153" s="182" t="s">
        <v>598</v>
      </c>
    </row>
    <row r="154" s="13" customFormat="1">
      <c r="A154" s="13"/>
      <c r="B154" s="184"/>
      <c r="C154" s="13"/>
      <c r="D154" s="185" t="s">
        <v>140</v>
      </c>
      <c r="E154" s="13"/>
      <c r="F154" s="187" t="s">
        <v>599</v>
      </c>
      <c r="G154" s="13"/>
      <c r="H154" s="188">
        <v>598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140</v>
      </c>
      <c r="AU154" s="186" t="s">
        <v>86</v>
      </c>
      <c r="AV154" s="13" t="s">
        <v>86</v>
      </c>
      <c r="AW154" s="13" t="s">
        <v>3</v>
      </c>
      <c r="AX154" s="13" t="s">
        <v>8</v>
      </c>
      <c r="AY154" s="186" t="s">
        <v>131</v>
      </c>
    </row>
    <row r="155" s="2" customFormat="1" ht="33" customHeight="1">
      <c r="A155" s="37"/>
      <c r="B155" s="170"/>
      <c r="C155" s="171" t="s">
        <v>197</v>
      </c>
      <c r="D155" s="171" t="s">
        <v>133</v>
      </c>
      <c r="E155" s="172" t="s">
        <v>600</v>
      </c>
      <c r="F155" s="173" t="s">
        <v>601</v>
      </c>
      <c r="G155" s="174" t="s">
        <v>242</v>
      </c>
      <c r="H155" s="175">
        <v>598</v>
      </c>
      <c r="I155" s="176"/>
      <c r="J155" s="177">
        <f>ROUND(I155*H155,0)</f>
        <v>0</v>
      </c>
      <c r="K155" s="173" t="s">
        <v>137</v>
      </c>
      <c r="L155" s="38"/>
      <c r="M155" s="178" t="s">
        <v>1</v>
      </c>
      <c r="N155" s="179" t="s">
        <v>42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138</v>
      </c>
      <c r="AT155" s="182" t="s">
        <v>133</v>
      </c>
      <c r="AU155" s="182" t="s">
        <v>86</v>
      </c>
      <c r="AY155" s="18" t="s">
        <v>131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</v>
      </c>
      <c r="BK155" s="183">
        <f>ROUND(I155*H155,0)</f>
        <v>0</v>
      </c>
      <c r="BL155" s="18" t="s">
        <v>138</v>
      </c>
      <c r="BM155" s="182" t="s">
        <v>602</v>
      </c>
    </row>
    <row r="156" s="13" customFormat="1">
      <c r="A156" s="13"/>
      <c r="B156" s="184"/>
      <c r="C156" s="13"/>
      <c r="D156" s="185" t="s">
        <v>140</v>
      </c>
      <c r="E156" s="13"/>
      <c r="F156" s="187" t="s">
        <v>599</v>
      </c>
      <c r="G156" s="13"/>
      <c r="H156" s="188">
        <v>598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140</v>
      </c>
      <c r="AU156" s="186" t="s">
        <v>86</v>
      </c>
      <c r="AV156" s="13" t="s">
        <v>86</v>
      </c>
      <c r="AW156" s="13" t="s">
        <v>3</v>
      </c>
      <c r="AX156" s="13" t="s">
        <v>8</v>
      </c>
      <c r="AY156" s="186" t="s">
        <v>131</v>
      </c>
    </row>
    <row r="157" s="2" customFormat="1" ht="24.15" customHeight="1">
      <c r="A157" s="37"/>
      <c r="B157" s="170"/>
      <c r="C157" s="171" t="s">
        <v>201</v>
      </c>
      <c r="D157" s="171" t="s">
        <v>133</v>
      </c>
      <c r="E157" s="172" t="s">
        <v>603</v>
      </c>
      <c r="F157" s="173" t="s">
        <v>604</v>
      </c>
      <c r="G157" s="174" t="s">
        <v>242</v>
      </c>
      <c r="H157" s="175">
        <v>598</v>
      </c>
      <c r="I157" s="176"/>
      <c r="J157" s="177">
        <f>ROUND(I157*H157,0)</f>
        <v>0</v>
      </c>
      <c r="K157" s="173" t="s">
        <v>137</v>
      </c>
      <c r="L157" s="38"/>
      <c r="M157" s="178" t="s">
        <v>1</v>
      </c>
      <c r="N157" s="179" t="s">
        <v>42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138</v>
      </c>
      <c r="AT157" s="182" t="s">
        <v>133</v>
      </c>
      <c r="AU157" s="182" t="s">
        <v>86</v>
      </c>
      <c r="AY157" s="18" t="s">
        <v>131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</v>
      </c>
      <c r="BK157" s="183">
        <f>ROUND(I157*H157,0)</f>
        <v>0</v>
      </c>
      <c r="BL157" s="18" t="s">
        <v>138</v>
      </c>
      <c r="BM157" s="182" t="s">
        <v>605</v>
      </c>
    </row>
    <row r="158" s="13" customFormat="1">
      <c r="A158" s="13"/>
      <c r="B158" s="184"/>
      <c r="C158" s="13"/>
      <c r="D158" s="185" t="s">
        <v>140</v>
      </c>
      <c r="E158" s="13"/>
      <c r="F158" s="187" t="s">
        <v>599</v>
      </c>
      <c r="G158" s="13"/>
      <c r="H158" s="188">
        <v>598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140</v>
      </c>
      <c r="AU158" s="186" t="s">
        <v>86</v>
      </c>
      <c r="AV158" s="13" t="s">
        <v>86</v>
      </c>
      <c r="AW158" s="13" t="s">
        <v>3</v>
      </c>
      <c r="AX158" s="13" t="s">
        <v>8</v>
      </c>
      <c r="AY158" s="186" t="s">
        <v>131</v>
      </c>
    </row>
    <row r="159" s="2" customFormat="1" ht="37.8" customHeight="1">
      <c r="A159" s="37"/>
      <c r="B159" s="170"/>
      <c r="C159" s="171" t="s">
        <v>9</v>
      </c>
      <c r="D159" s="171" t="s">
        <v>133</v>
      </c>
      <c r="E159" s="172" t="s">
        <v>198</v>
      </c>
      <c r="F159" s="173" t="s">
        <v>199</v>
      </c>
      <c r="G159" s="174" t="s">
        <v>187</v>
      </c>
      <c r="H159" s="175">
        <v>274.69999999999999</v>
      </c>
      <c r="I159" s="176"/>
      <c r="J159" s="177">
        <f>ROUND(I159*H159,0)</f>
        <v>0</v>
      </c>
      <c r="K159" s="173" t="s">
        <v>137</v>
      </c>
      <c r="L159" s="38"/>
      <c r="M159" s="178" t="s">
        <v>1</v>
      </c>
      <c r="N159" s="179" t="s">
        <v>42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138</v>
      </c>
      <c r="AT159" s="182" t="s">
        <v>133</v>
      </c>
      <c r="AU159" s="182" t="s">
        <v>86</v>
      </c>
      <c r="AY159" s="18" t="s">
        <v>131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</v>
      </c>
      <c r="BK159" s="183">
        <f>ROUND(I159*H159,0)</f>
        <v>0</v>
      </c>
      <c r="BL159" s="18" t="s">
        <v>138</v>
      </c>
      <c r="BM159" s="182" t="s">
        <v>200</v>
      </c>
    </row>
    <row r="160" s="13" customFormat="1">
      <c r="A160" s="13"/>
      <c r="B160" s="184"/>
      <c r="C160" s="13"/>
      <c r="D160" s="185" t="s">
        <v>140</v>
      </c>
      <c r="E160" s="186" t="s">
        <v>1</v>
      </c>
      <c r="F160" s="187" t="s">
        <v>580</v>
      </c>
      <c r="G160" s="13"/>
      <c r="H160" s="188">
        <v>274.39999999999998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140</v>
      </c>
      <c r="AU160" s="186" t="s">
        <v>86</v>
      </c>
      <c r="AV160" s="13" t="s">
        <v>86</v>
      </c>
      <c r="AW160" s="13" t="s">
        <v>33</v>
      </c>
      <c r="AX160" s="13" t="s">
        <v>77</v>
      </c>
      <c r="AY160" s="186" t="s">
        <v>131</v>
      </c>
    </row>
    <row r="161" s="13" customFormat="1">
      <c r="A161" s="13"/>
      <c r="B161" s="184"/>
      <c r="C161" s="13"/>
      <c r="D161" s="185" t="s">
        <v>140</v>
      </c>
      <c r="E161" s="186" t="s">
        <v>1</v>
      </c>
      <c r="F161" s="187" t="s">
        <v>581</v>
      </c>
      <c r="G161" s="13"/>
      <c r="H161" s="188">
        <v>44.299999999999997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140</v>
      </c>
      <c r="AU161" s="186" t="s">
        <v>86</v>
      </c>
      <c r="AV161" s="13" t="s">
        <v>86</v>
      </c>
      <c r="AW161" s="13" t="s">
        <v>33</v>
      </c>
      <c r="AX161" s="13" t="s">
        <v>77</v>
      </c>
      <c r="AY161" s="186" t="s">
        <v>131</v>
      </c>
    </row>
    <row r="162" s="13" customFormat="1">
      <c r="A162" s="13"/>
      <c r="B162" s="184"/>
      <c r="C162" s="13"/>
      <c r="D162" s="185" t="s">
        <v>140</v>
      </c>
      <c r="E162" s="186" t="s">
        <v>1</v>
      </c>
      <c r="F162" s="187" t="s">
        <v>606</v>
      </c>
      <c r="G162" s="13"/>
      <c r="H162" s="188">
        <v>-34.299999999999997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140</v>
      </c>
      <c r="AU162" s="186" t="s">
        <v>86</v>
      </c>
      <c r="AV162" s="13" t="s">
        <v>86</v>
      </c>
      <c r="AW162" s="13" t="s">
        <v>33</v>
      </c>
      <c r="AX162" s="13" t="s">
        <v>77</v>
      </c>
      <c r="AY162" s="186" t="s">
        <v>131</v>
      </c>
    </row>
    <row r="163" s="13" customFormat="1">
      <c r="A163" s="13"/>
      <c r="B163" s="184"/>
      <c r="C163" s="13"/>
      <c r="D163" s="185" t="s">
        <v>140</v>
      </c>
      <c r="E163" s="186" t="s">
        <v>1</v>
      </c>
      <c r="F163" s="187" t="s">
        <v>607</v>
      </c>
      <c r="G163" s="13"/>
      <c r="H163" s="188">
        <v>-9.6999999999999993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140</v>
      </c>
      <c r="AU163" s="186" t="s">
        <v>86</v>
      </c>
      <c r="AV163" s="13" t="s">
        <v>86</v>
      </c>
      <c r="AW163" s="13" t="s">
        <v>33</v>
      </c>
      <c r="AX163" s="13" t="s">
        <v>77</v>
      </c>
      <c r="AY163" s="186" t="s">
        <v>131</v>
      </c>
    </row>
    <row r="164" s="14" customFormat="1">
      <c r="A164" s="14"/>
      <c r="B164" s="193"/>
      <c r="C164" s="14"/>
      <c r="D164" s="185" t="s">
        <v>140</v>
      </c>
      <c r="E164" s="194" t="s">
        <v>1</v>
      </c>
      <c r="F164" s="195" t="s">
        <v>170</v>
      </c>
      <c r="G164" s="14"/>
      <c r="H164" s="196">
        <v>274.69999999999999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140</v>
      </c>
      <c r="AU164" s="194" t="s">
        <v>86</v>
      </c>
      <c r="AV164" s="14" t="s">
        <v>146</v>
      </c>
      <c r="AW164" s="14" t="s">
        <v>33</v>
      </c>
      <c r="AX164" s="14" t="s">
        <v>8</v>
      </c>
      <c r="AY164" s="194" t="s">
        <v>131</v>
      </c>
    </row>
    <row r="165" s="2" customFormat="1" ht="37.8" customHeight="1">
      <c r="A165" s="37"/>
      <c r="B165" s="170"/>
      <c r="C165" s="171" t="s">
        <v>213</v>
      </c>
      <c r="D165" s="171" t="s">
        <v>133</v>
      </c>
      <c r="E165" s="172" t="s">
        <v>202</v>
      </c>
      <c r="F165" s="173" t="s">
        <v>203</v>
      </c>
      <c r="G165" s="174" t="s">
        <v>187</v>
      </c>
      <c r="H165" s="175">
        <v>4669.8999999999996</v>
      </c>
      <c r="I165" s="176"/>
      <c r="J165" s="177">
        <f>ROUND(I165*H165,0)</f>
        <v>0</v>
      </c>
      <c r="K165" s="173" t="s">
        <v>137</v>
      </c>
      <c r="L165" s="38"/>
      <c r="M165" s="178" t="s">
        <v>1</v>
      </c>
      <c r="N165" s="179" t="s">
        <v>42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138</v>
      </c>
      <c r="AT165" s="182" t="s">
        <v>133</v>
      </c>
      <c r="AU165" s="182" t="s">
        <v>86</v>
      </c>
      <c r="AY165" s="18" t="s">
        <v>131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</v>
      </c>
      <c r="BK165" s="183">
        <f>ROUND(I165*H165,0)</f>
        <v>0</v>
      </c>
      <c r="BL165" s="18" t="s">
        <v>138</v>
      </c>
      <c r="BM165" s="182" t="s">
        <v>204</v>
      </c>
    </row>
    <row r="166" s="13" customFormat="1">
      <c r="A166" s="13"/>
      <c r="B166" s="184"/>
      <c r="C166" s="13"/>
      <c r="D166" s="185" t="s">
        <v>140</v>
      </c>
      <c r="E166" s="186" t="s">
        <v>1</v>
      </c>
      <c r="F166" s="187" t="s">
        <v>580</v>
      </c>
      <c r="G166" s="13"/>
      <c r="H166" s="188">
        <v>274.39999999999998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140</v>
      </c>
      <c r="AU166" s="186" t="s">
        <v>86</v>
      </c>
      <c r="AV166" s="13" t="s">
        <v>86</v>
      </c>
      <c r="AW166" s="13" t="s">
        <v>33</v>
      </c>
      <c r="AX166" s="13" t="s">
        <v>77</v>
      </c>
      <c r="AY166" s="186" t="s">
        <v>131</v>
      </c>
    </row>
    <row r="167" s="13" customFormat="1">
      <c r="A167" s="13"/>
      <c r="B167" s="184"/>
      <c r="C167" s="13"/>
      <c r="D167" s="185" t="s">
        <v>140</v>
      </c>
      <c r="E167" s="186" t="s">
        <v>1</v>
      </c>
      <c r="F167" s="187" t="s">
        <v>581</v>
      </c>
      <c r="G167" s="13"/>
      <c r="H167" s="188">
        <v>44.299999999999997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140</v>
      </c>
      <c r="AU167" s="186" t="s">
        <v>86</v>
      </c>
      <c r="AV167" s="13" t="s">
        <v>86</v>
      </c>
      <c r="AW167" s="13" t="s">
        <v>33</v>
      </c>
      <c r="AX167" s="13" t="s">
        <v>77</v>
      </c>
      <c r="AY167" s="186" t="s">
        <v>131</v>
      </c>
    </row>
    <row r="168" s="13" customFormat="1">
      <c r="A168" s="13"/>
      <c r="B168" s="184"/>
      <c r="C168" s="13"/>
      <c r="D168" s="185" t="s">
        <v>140</v>
      </c>
      <c r="E168" s="186" t="s">
        <v>1</v>
      </c>
      <c r="F168" s="187" t="s">
        <v>606</v>
      </c>
      <c r="G168" s="13"/>
      <c r="H168" s="188">
        <v>-34.299999999999997</v>
      </c>
      <c r="I168" s="189"/>
      <c r="J168" s="13"/>
      <c r="K168" s="13"/>
      <c r="L168" s="184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140</v>
      </c>
      <c r="AU168" s="186" t="s">
        <v>86</v>
      </c>
      <c r="AV168" s="13" t="s">
        <v>86</v>
      </c>
      <c r="AW168" s="13" t="s">
        <v>33</v>
      </c>
      <c r="AX168" s="13" t="s">
        <v>77</v>
      </c>
      <c r="AY168" s="186" t="s">
        <v>131</v>
      </c>
    </row>
    <row r="169" s="13" customFormat="1">
      <c r="A169" s="13"/>
      <c r="B169" s="184"/>
      <c r="C169" s="13"/>
      <c r="D169" s="185" t="s">
        <v>140</v>
      </c>
      <c r="E169" s="186" t="s">
        <v>1</v>
      </c>
      <c r="F169" s="187" t="s">
        <v>607</v>
      </c>
      <c r="G169" s="13"/>
      <c r="H169" s="188">
        <v>-9.6999999999999993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140</v>
      </c>
      <c r="AU169" s="186" t="s">
        <v>86</v>
      </c>
      <c r="AV169" s="13" t="s">
        <v>86</v>
      </c>
      <c r="AW169" s="13" t="s">
        <v>33</v>
      </c>
      <c r="AX169" s="13" t="s">
        <v>77</v>
      </c>
      <c r="AY169" s="186" t="s">
        <v>131</v>
      </c>
    </row>
    <row r="170" s="14" customFormat="1">
      <c r="A170" s="14"/>
      <c r="B170" s="193"/>
      <c r="C170" s="14"/>
      <c r="D170" s="185" t="s">
        <v>140</v>
      </c>
      <c r="E170" s="194" t="s">
        <v>1</v>
      </c>
      <c r="F170" s="195" t="s">
        <v>170</v>
      </c>
      <c r="G170" s="14"/>
      <c r="H170" s="196">
        <v>274.69999999999999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140</v>
      </c>
      <c r="AU170" s="194" t="s">
        <v>86</v>
      </c>
      <c r="AV170" s="14" t="s">
        <v>146</v>
      </c>
      <c r="AW170" s="14" t="s">
        <v>33</v>
      </c>
      <c r="AX170" s="14" t="s">
        <v>8</v>
      </c>
      <c r="AY170" s="194" t="s">
        <v>131</v>
      </c>
    </row>
    <row r="171" s="13" customFormat="1">
      <c r="A171" s="13"/>
      <c r="B171" s="184"/>
      <c r="C171" s="13"/>
      <c r="D171" s="185" t="s">
        <v>140</v>
      </c>
      <c r="E171" s="13"/>
      <c r="F171" s="187" t="s">
        <v>608</v>
      </c>
      <c r="G171" s="13"/>
      <c r="H171" s="188">
        <v>4669.8999999999996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140</v>
      </c>
      <c r="AU171" s="186" t="s">
        <v>86</v>
      </c>
      <c r="AV171" s="13" t="s">
        <v>86</v>
      </c>
      <c r="AW171" s="13" t="s">
        <v>3</v>
      </c>
      <c r="AX171" s="13" t="s">
        <v>8</v>
      </c>
      <c r="AY171" s="186" t="s">
        <v>131</v>
      </c>
    </row>
    <row r="172" s="2" customFormat="1" ht="24.15" customHeight="1">
      <c r="A172" s="37"/>
      <c r="B172" s="170"/>
      <c r="C172" s="171" t="s">
        <v>222</v>
      </c>
      <c r="D172" s="171" t="s">
        <v>133</v>
      </c>
      <c r="E172" s="172" t="s">
        <v>609</v>
      </c>
      <c r="F172" s="173" t="s">
        <v>610</v>
      </c>
      <c r="G172" s="174" t="s">
        <v>187</v>
      </c>
      <c r="H172" s="175">
        <v>44</v>
      </c>
      <c r="I172" s="176"/>
      <c r="J172" s="177">
        <f>ROUND(I172*H172,0)</f>
        <v>0</v>
      </c>
      <c r="K172" s="173" t="s">
        <v>137</v>
      </c>
      <c r="L172" s="38"/>
      <c r="M172" s="178" t="s">
        <v>1</v>
      </c>
      <c r="N172" s="179" t="s">
        <v>42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138</v>
      </c>
      <c r="AT172" s="182" t="s">
        <v>133</v>
      </c>
      <c r="AU172" s="182" t="s">
        <v>86</v>
      </c>
      <c r="AY172" s="18" t="s">
        <v>131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</v>
      </c>
      <c r="BK172" s="183">
        <f>ROUND(I172*H172,0)</f>
        <v>0</v>
      </c>
      <c r="BL172" s="18" t="s">
        <v>138</v>
      </c>
      <c r="BM172" s="182" t="s">
        <v>611</v>
      </c>
    </row>
    <row r="173" s="13" customFormat="1">
      <c r="A173" s="13"/>
      <c r="B173" s="184"/>
      <c r="C173" s="13"/>
      <c r="D173" s="185" t="s">
        <v>140</v>
      </c>
      <c r="E173" s="186" t="s">
        <v>1</v>
      </c>
      <c r="F173" s="187" t="s">
        <v>612</v>
      </c>
      <c r="G173" s="13"/>
      <c r="H173" s="188">
        <v>34.299999999999997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140</v>
      </c>
      <c r="AU173" s="186" t="s">
        <v>86</v>
      </c>
      <c r="AV173" s="13" t="s">
        <v>86</v>
      </c>
      <c r="AW173" s="13" t="s">
        <v>33</v>
      </c>
      <c r="AX173" s="13" t="s">
        <v>77</v>
      </c>
      <c r="AY173" s="186" t="s">
        <v>131</v>
      </c>
    </row>
    <row r="174" s="13" customFormat="1">
      <c r="A174" s="13"/>
      <c r="B174" s="184"/>
      <c r="C174" s="13"/>
      <c r="D174" s="185" t="s">
        <v>140</v>
      </c>
      <c r="E174" s="186" t="s">
        <v>1</v>
      </c>
      <c r="F174" s="187" t="s">
        <v>613</v>
      </c>
      <c r="G174" s="13"/>
      <c r="H174" s="188">
        <v>9.6999999999999993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140</v>
      </c>
      <c r="AU174" s="186" t="s">
        <v>86</v>
      </c>
      <c r="AV174" s="13" t="s">
        <v>86</v>
      </c>
      <c r="AW174" s="13" t="s">
        <v>33</v>
      </c>
      <c r="AX174" s="13" t="s">
        <v>77</v>
      </c>
      <c r="AY174" s="186" t="s">
        <v>131</v>
      </c>
    </row>
    <row r="175" s="14" customFormat="1">
      <c r="A175" s="14"/>
      <c r="B175" s="193"/>
      <c r="C175" s="14"/>
      <c r="D175" s="185" t="s">
        <v>140</v>
      </c>
      <c r="E175" s="194" t="s">
        <v>1</v>
      </c>
      <c r="F175" s="195" t="s">
        <v>170</v>
      </c>
      <c r="G175" s="14"/>
      <c r="H175" s="196">
        <v>44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140</v>
      </c>
      <c r="AU175" s="194" t="s">
        <v>86</v>
      </c>
      <c r="AV175" s="14" t="s">
        <v>146</v>
      </c>
      <c r="AW175" s="14" t="s">
        <v>33</v>
      </c>
      <c r="AX175" s="14" t="s">
        <v>8</v>
      </c>
      <c r="AY175" s="194" t="s">
        <v>131</v>
      </c>
    </row>
    <row r="176" s="2" customFormat="1" ht="33" customHeight="1">
      <c r="A176" s="37"/>
      <c r="B176" s="170"/>
      <c r="C176" s="171" t="s">
        <v>228</v>
      </c>
      <c r="D176" s="171" t="s">
        <v>133</v>
      </c>
      <c r="E176" s="172" t="s">
        <v>206</v>
      </c>
      <c r="F176" s="173" t="s">
        <v>207</v>
      </c>
      <c r="G176" s="174" t="s">
        <v>208</v>
      </c>
      <c r="H176" s="175">
        <v>494.45999999999998</v>
      </c>
      <c r="I176" s="176"/>
      <c r="J176" s="177">
        <f>ROUND(I176*H176,0)</f>
        <v>0</v>
      </c>
      <c r="K176" s="173" t="s">
        <v>137</v>
      </c>
      <c r="L176" s="38"/>
      <c r="M176" s="178" t="s">
        <v>1</v>
      </c>
      <c r="N176" s="179" t="s">
        <v>42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138</v>
      </c>
      <c r="AT176" s="182" t="s">
        <v>133</v>
      </c>
      <c r="AU176" s="182" t="s">
        <v>86</v>
      </c>
      <c r="AY176" s="18" t="s">
        <v>131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</v>
      </c>
      <c r="BK176" s="183">
        <f>ROUND(I176*H176,0)</f>
        <v>0</v>
      </c>
      <c r="BL176" s="18" t="s">
        <v>138</v>
      </c>
      <c r="BM176" s="182" t="s">
        <v>209</v>
      </c>
    </row>
    <row r="177" s="13" customFormat="1">
      <c r="A177" s="13"/>
      <c r="B177" s="184"/>
      <c r="C177" s="13"/>
      <c r="D177" s="185" t="s">
        <v>140</v>
      </c>
      <c r="E177" s="186" t="s">
        <v>1</v>
      </c>
      <c r="F177" s="187" t="s">
        <v>614</v>
      </c>
      <c r="G177" s="13"/>
      <c r="H177" s="188">
        <v>493.92000000000002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140</v>
      </c>
      <c r="AU177" s="186" t="s">
        <v>86</v>
      </c>
      <c r="AV177" s="13" t="s">
        <v>86</v>
      </c>
      <c r="AW177" s="13" t="s">
        <v>33</v>
      </c>
      <c r="AX177" s="13" t="s">
        <v>77</v>
      </c>
      <c r="AY177" s="186" t="s">
        <v>131</v>
      </c>
    </row>
    <row r="178" s="13" customFormat="1">
      <c r="A178" s="13"/>
      <c r="B178" s="184"/>
      <c r="C178" s="13"/>
      <c r="D178" s="185" t="s">
        <v>140</v>
      </c>
      <c r="E178" s="186" t="s">
        <v>1</v>
      </c>
      <c r="F178" s="187" t="s">
        <v>615</v>
      </c>
      <c r="G178" s="13"/>
      <c r="H178" s="188">
        <v>79.739999999999995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140</v>
      </c>
      <c r="AU178" s="186" t="s">
        <v>86</v>
      </c>
      <c r="AV178" s="13" t="s">
        <v>86</v>
      </c>
      <c r="AW178" s="13" t="s">
        <v>33</v>
      </c>
      <c r="AX178" s="13" t="s">
        <v>77</v>
      </c>
      <c r="AY178" s="186" t="s">
        <v>131</v>
      </c>
    </row>
    <row r="179" s="13" customFormat="1">
      <c r="A179" s="13"/>
      <c r="B179" s="184"/>
      <c r="C179" s="13"/>
      <c r="D179" s="185" t="s">
        <v>140</v>
      </c>
      <c r="E179" s="186" t="s">
        <v>1</v>
      </c>
      <c r="F179" s="187" t="s">
        <v>616</v>
      </c>
      <c r="G179" s="13"/>
      <c r="H179" s="188">
        <v>-61.740000000000002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140</v>
      </c>
      <c r="AU179" s="186" t="s">
        <v>86</v>
      </c>
      <c r="AV179" s="13" t="s">
        <v>86</v>
      </c>
      <c r="AW179" s="13" t="s">
        <v>33</v>
      </c>
      <c r="AX179" s="13" t="s">
        <v>77</v>
      </c>
      <c r="AY179" s="186" t="s">
        <v>131</v>
      </c>
    </row>
    <row r="180" s="13" customFormat="1">
      <c r="A180" s="13"/>
      <c r="B180" s="184"/>
      <c r="C180" s="13"/>
      <c r="D180" s="185" t="s">
        <v>140</v>
      </c>
      <c r="E180" s="186" t="s">
        <v>1</v>
      </c>
      <c r="F180" s="187" t="s">
        <v>617</v>
      </c>
      <c r="G180" s="13"/>
      <c r="H180" s="188">
        <v>-17.460000000000001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140</v>
      </c>
      <c r="AU180" s="186" t="s">
        <v>86</v>
      </c>
      <c r="AV180" s="13" t="s">
        <v>86</v>
      </c>
      <c r="AW180" s="13" t="s">
        <v>33</v>
      </c>
      <c r="AX180" s="13" t="s">
        <v>77</v>
      </c>
      <c r="AY180" s="186" t="s">
        <v>131</v>
      </c>
    </row>
    <row r="181" s="14" customFormat="1">
      <c r="A181" s="14"/>
      <c r="B181" s="193"/>
      <c r="C181" s="14"/>
      <c r="D181" s="185" t="s">
        <v>140</v>
      </c>
      <c r="E181" s="194" t="s">
        <v>1</v>
      </c>
      <c r="F181" s="195" t="s">
        <v>170</v>
      </c>
      <c r="G181" s="14"/>
      <c r="H181" s="196">
        <v>494.45999999999998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140</v>
      </c>
      <c r="AU181" s="194" t="s">
        <v>86</v>
      </c>
      <c r="AV181" s="14" t="s">
        <v>146</v>
      </c>
      <c r="AW181" s="14" t="s">
        <v>33</v>
      </c>
      <c r="AX181" s="14" t="s">
        <v>8</v>
      </c>
      <c r="AY181" s="194" t="s">
        <v>131</v>
      </c>
    </row>
    <row r="182" s="2" customFormat="1" ht="24.15" customHeight="1">
      <c r="A182" s="37"/>
      <c r="B182" s="170"/>
      <c r="C182" s="171" t="s">
        <v>233</v>
      </c>
      <c r="D182" s="171" t="s">
        <v>133</v>
      </c>
      <c r="E182" s="172" t="s">
        <v>618</v>
      </c>
      <c r="F182" s="173" t="s">
        <v>619</v>
      </c>
      <c r="G182" s="174" t="s">
        <v>136</v>
      </c>
      <c r="H182" s="175">
        <v>166.88</v>
      </c>
      <c r="I182" s="176"/>
      <c r="J182" s="177">
        <f>ROUND(I182*H182,0)</f>
        <v>0</v>
      </c>
      <c r="K182" s="173" t="s">
        <v>137</v>
      </c>
      <c r="L182" s="38"/>
      <c r="M182" s="178" t="s">
        <v>1</v>
      </c>
      <c r="N182" s="179" t="s">
        <v>42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138</v>
      </c>
      <c r="AT182" s="182" t="s">
        <v>133</v>
      </c>
      <c r="AU182" s="182" t="s">
        <v>86</v>
      </c>
      <c r="AY182" s="18" t="s">
        <v>131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</v>
      </c>
      <c r="BK182" s="183">
        <f>ROUND(I182*H182,0)</f>
        <v>0</v>
      </c>
      <c r="BL182" s="18" t="s">
        <v>138</v>
      </c>
      <c r="BM182" s="182" t="s">
        <v>620</v>
      </c>
    </row>
    <row r="183" s="13" customFormat="1">
      <c r="A183" s="13"/>
      <c r="B183" s="184"/>
      <c r="C183" s="13"/>
      <c r="D183" s="185" t="s">
        <v>140</v>
      </c>
      <c r="E183" s="186" t="s">
        <v>1</v>
      </c>
      <c r="F183" s="187" t="s">
        <v>621</v>
      </c>
      <c r="G183" s="13"/>
      <c r="H183" s="188">
        <v>166.88</v>
      </c>
      <c r="I183" s="189"/>
      <c r="J183" s="13"/>
      <c r="K183" s="13"/>
      <c r="L183" s="184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6" t="s">
        <v>140</v>
      </c>
      <c r="AU183" s="186" t="s">
        <v>86</v>
      </c>
      <c r="AV183" s="13" t="s">
        <v>86</v>
      </c>
      <c r="AW183" s="13" t="s">
        <v>33</v>
      </c>
      <c r="AX183" s="13" t="s">
        <v>8</v>
      </c>
      <c r="AY183" s="186" t="s">
        <v>131</v>
      </c>
    </row>
    <row r="184" s="2" customFormat="1" ht="16.5" customHeight="1">
      <c r="A184" s="37"/>
      <c r="B184" s="170"/>
      <c r="C184" s="209" t="s">
        <v>239</v>
      </c>
      <c r="D184" s="209" t="s">
        <v>244</v>
      </c>
      <c r="E184" s="210" t="s">
        <v>622</v>
      </c>
      <c r="F184" s="211" t="s">
        <v>623</v>
      </c>
      <c r="G184" s="212" t="s">
        <v>208</v>
      </c>
      <c r="H184" s="213">
        <v>37.548000000000002</v>
      </c>
      <c r="I184" s="214"/>
      <c r="J184" s="215">
        <f>ROUND(I184*H184,0)</f>
        <v>0</v>
      </c>
      <c r="K184" s="211" t="s">
        <v>137</v>
      </c>
      <c r="L184" s="216"/>
      <c r="M184" s="217" t="s">
        <v>1</v>
      </c>
      <c r="N184" s="218" t="s">
        <v>42</v>
      </c>
      <c r="O184" s="76"/>
      <c r="P184" s="180">
        <f>O184*H184</f>
        <v>0</v>
      </c>
      <c r="Q184" s="180">
        <v>1</v>
      </c>
      <c r="R184" s="180">
        <f>Q184*H184</f>
        <v>37.548000000000002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171</v>
      </c>
      <c r="AT184" s="182" t="s">
        <v>244</v>
      </c>
      <c r="AU184" s="182" t="s">
        <v>86</v>
      </c>
      <c r="AY184" s="18" t="s">
        <v>131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</v>
      </c>
      <c r="BK184" s="183">
        <f>ROUND(I184*H184,0)</f>
        <v>0</v>
      </c>
      <c r="BL184" s="18" t="s">
        <v>138</v>
      </c>
      <c r="BM184" s="182" t="s">
        <v>624</v>
      </c>
    </row>
    <row r="185" s="13" customFormat="1">
      <c r="A185" s="13"/>
      <c r="B185" s="184"/>
      <c r="C185" s="13"/>
      <c r="D185" s="185" t="s">
        <v>140</v>
      </c>
      <c r="E185" s="186" t="s">
        <v>1</v>
      </c>
      <c r="F185" s="187" t="s">
        <v>625</v>
      </c>
      <c r="G185" s="13"/>
      <c r="H185" s="188">
        <v>37.548000000000002</v>
      </c>
      <c r="I185" s="189"/>
      <c r="J185" s="13"/>
      <c r="K185" s="13"/>
      <c r="L185" s="184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140</v>
      </c>
      <c r="AU185" s="186" t="s">
        <v>86</v>
      </c>
      <c r="AV185" s="13" t="s">
        <v>86</v>
      </c>
      <c r="AW185" s="13" t="s">
        <v>33</v>
      </c>
      <c r="AX185" s="13" t="s">
        <v>8</v>
      </c>
      <c r="AY185" s="186" t="s">
        <v>131</v>
      </c>
    </row>
    <row r="186" s="2" customFormat="1" ht="24.15" customHeight="1">
      <c r="A186" s="37"/>
      <c r="B186" s="170"/>
      <c r="C186" s="171" t="s">
        <v>7</v>
      </c>
      <c r="D186" s="171" t="s">
        <v>133</v>
      </c>
      <c r="E186" s="172" t="s">
        <v>626</v>
      </c>
      <c r="F186" s="173" t="s">
        <v>627</v>
      </c>
      <c r="G186" s="174" t="s">
        <v>136</v>
      </c>
      <c r="H186" s="175">
        <v>166.88</v>
      </c>
      <c r="I186" s="176"/>
      <c r="J186" s="177">
        <f>ROUND(I186*H186,0)</f>
        <v>0</v>
      </c>
      <c r="K186" s="173" t="s">
        <v>137</v>
      </c>
      <c r="L186" s="38"/>
      <c r="M186" s="178" t="s">
        <v>1</v>
      </c>
      <c r="N186" s="179" t="s">
        <v>42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138</v>
      </c>
      <c r="AT186" s="182" t="s">
        <v>133</v>
      </c>
      <c r="AU186" s="182" t="s">
        <v>86</v>
      </c>
      <c r="AY186" s="18" t="s">
        <v>131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</v>
      </c>
      <c r="BK186" s="183">
        <f>ROUND(I186*H186,0)</f>
        <v>0</v>
      </c>
      <c r="BL186" s="18" t="s">
        <v>138</v>
      </c>
      <c r="BM186" s="182" t="s">
        <v>628</v>
      </c>
    </row>
    <row r="187" s="13" customFormat="1">
      <c r="A187" s="13"/>
      <c r="B187" s="184"/>
      <c r="C187" s="13"/>
      <c r="D187" s="185" t="s">
        <v>140</v>
      </c>
      <c r="E187" s="186" t="s">
        <v>1</v>
      </c>
      <c r="F187" s="187" t="s">
        <v>621</v>
      </c>
      <c r="G187" s="13"/>
      <c r="H187" s="188">
        <v>166.88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140</v>
      </c>
      <c r="AU187" s="186" t="s">
        <v>86</v>
      </c>
      <c r="AV187" s="13" t="s">
        <v>86</v>
      </c>
      <c r="AW187" s="13" t="s">
        <v>33</v>
      </c>
      <c r="AX187" s="13" t="s">
        <v>8</v>
      </c>
      <c r="AY187" s="186" t="s">
        <v>131</v>
      </c>
    </row>
    <row r="188" s="2" customFormat="1" ht="16.5" customHeight="1">
      <c r="A188" s="37"/>
      <c r="B188" s="170"/>
      <c r="C188" s="209" t="s">
        <v>249</v>
      </c>
      <c r="D188" s="209" t="s">
        <v>244</v>
      </c>
      <c r="E188" s="210" t="s">
        <v>629</v>
      </c>
      <c r="F188" s="211" t="s">
        <v>630</v>
      </c>
      <c r="G188" s="212" t="s">
        <v>631</v>
      </c>
      <c r="H188" s="213">
        <v>4.1719999999999997</v>
      </c>
      <c r="I188" s="214"/>
      <c r="J188" s="215">
        <f>ROUND(I188*H188,0)</f>
        <v>0</v>
      </c>
      <c r="K188" s="211" t="s">
        <v>137</v>
      </c>
      <c r="L188" s="216"/>
      <c r="M188" s="217" t="s">
        <v>1</v>
      </c>
      <c r="N188" s="218" t="s">
        <v>42</v>
      </c>
      <c r="O188" s="76"/>
      <c r="P188" s="180">
        <f>O188*H188</f>
        <v>0</v>
      </c>
      <c r="Q188" s="180">
        <v>0.001</v>
      </c>
      <c r="R188" s="180">
        <f>Q188*H188</f>
        <v>0.0041719999999999995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171</v>
      </c>
      <c r="AT188" s="182" t="s">
        <v>244</v>
      </c>
      <c r="AU188" s="182" t="s">
        <v>86</v>
      </c>
      <c r="AY188" s="18" t="s">
        <v>131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</v>
      </c>
      <c r="BK188" s="183">
        <f>ROUND(I188*H188,0)</f>
        <v>0</v>
      </c>
      <c r="BL188" s="18" t="s">
        <v>138</v>
      </c>
      <c r="BM188" s="182" t="s">
        <v>632</v>
      </c>
    </row>
    <row r="189" s="13" customFormat="1">
      <c r="A189" s="13"/>
      <c r="B189" s="184"/>
      <c r="C189" s="13"/>
      <c r="D189" s="185" t="s">
        <v>140</v>
      </c>
      <c r="E189" s="186" t="s">
        <v>1</v>
      </c>
      <c r="F189" s="187" t="s">
        <v>633</v>
      </c>
      <c r="G189" s="13"/>
      <c r="H189" s="188">
        <v>4.1719999999999997</v>
      </c>
      <c r="I189" s="189"/>
      <c r="J189" s="13"/>
      <c r="K189" s="13"/>
      <c r="L189" s="184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140</v>
      </c>
      <c r="AU189" s="186" t="s">
        <v>86</v>
      </c>
      <c r="AV189" s="13" t="s">
        <v>86</v>
      </c>
      <c r="AW189" s="13" t="s">
        <v>33</v>
      </c>
      <c r="AX189" s="13" t="s">
        <v>8</v>
      </c>
      <c r="AY189" s="186" t="s">
        <v>131</v>
      </c>
    </row>
    <row r="190" s="2" customFormat="1" ht="24.15" customHeight="1">
      <c r="A190" s="37"/>
      <c r="B190" s="170"/>
      <c r="C190" s="171" t="s">
        <v>254</v>
      </c>
      <c r="D190" s="171" t="s">
        <v>133</v>
      </c>
      <c r="E190" s="172" t="s">
        <v>214</v>
      </c>
      <c r="F190" s="173" t="s">
        <v>215</v>
      </c>
      <c r="G190" s="174" t="s">
        <v>136</v>
      </c>
      <c r="H190" s="175">
        <v>1920.5</v>
      </c>
      <c r="I190" s="176"/>
      <c r="J190" s="177">
        <f>ROUND(I190*H190,0)</f>
        <v>0</v>
      </c>
      <c r="K190" s="173" t="s">
        <v>137</v>
      </c>
      <c r="L190" s="38"/>
      <c r="M190" s="178" t="s">
        <v>1</v>
      </c>
      <c r="N190" s="179" t="s">
        <v>42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138</v>
      </c>
      <c r="AT190" s="182" t="s">
        <v>133</v>
      </c>
      <c r="AU190" s="182" t="s">
        <v>86</v>
      </c>
      <c r="AY190" s="18" t="s">
        <v>131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</v>
      </c>
      <c r="BK190" s="183">
        <f>ROUND(I190*H190,0)</f>
        <v>0</v>
      </c>
      <c r="BL190" s="18" t="s">
        <v>138</v>
      </c>
      <c r="BM190" s="182" t="s">
        <v>216</v>
      </c>
    </row>
    <row r="191" s="13" customFormat="1">
      <c r="A191" s="13"/>
      <c r="B191" s="184"/>
      <c r="C191" s="13"/>
      <c r="D191" s="185" t="s">
        <v>140</v>
      </c>
      <c r="E191" s="186" t="s">
        <v>1</v>
      </c>
      <c r="F191" s="187" t="s">
        <v>634</v>
      </c>
      <c r="G191" s="13"/>
      <c r="H191" s="188">
        <v>1304.8</v>
      </c>
      <c r="I191" s="189"/>
      <c r="J191" s="13"/>
      <c r="K191" s="13"/>
      <c r="L191" s="184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140</v>
      </c>
      <c r="AU191" s="186" t="s">
        <v>86</v>
      </c>
      <c r="AV191" s="13" t="s">
        <v>86</v>
      </c>
      <c r="AW191" s="13" t="s">
        <v>33</v>
      </c>
      <c r="AX191" s="13" t="s">
        <v>77</v>
      </c>
      <c r="AY191" s="186" t="s">
        <v>131</v>
      </c>
    </row>
    <row r="192" s="14" customFormat="1">
      <c r="A192" s="14"/>
      <c r="B192" s="193"/>
      <c r="C192" s="14"/>
      <c r="D192" s="185" t="s">
        <v>140</v>
      </c>
      <c r="E192" s="194" t="s">
        <v>1</v>
      </c>
      <c r="F192" s="195" t="s">
        <v>170</v>
      </c>
      <c r="G192" s="14"/>
      <c r="H192" s="196">
        <v>1304.8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140</v>
      </c>
      <c r="AU192" s="194" t="s">
        <v>86</v>
      </c>
      <c r="AV192" s="14" t="s">
        <v>146</v>
      </c>
      <c r="AW192" s="14" t="s">
        <v>33</v>
      </c>
      <c r="AX192" s="14" t="s">
        <v>77</v>
      </c>
      <c r="AY192" s="194" t="s">
        <v>131</v>
      </c>
    </row>
    <row r="193" s="13" customFormat="1">
      <c r="A193" s="13"/>
      <c r="B193" s="184"/>
      <c r="C193" s="13"/>
      <c r="D193" s="185" t="s">
        <v>140</v>
      </c>
      <c r="E193" s="186" t="s">
        <v>1</v>
      </c>
      <c r="F193" s="187" t="s">
        <v>635</v>
      </c>
      <c r="G193" s="13"/>
      <c r="H193" s="188">
        <v>463.60000000000002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140</v>
      </c>
      <c r="AU193" s="186" t="s">
        <v>86</v>
      </c>
      <c r="AV193" s="13" t="s">
        <v>86</v>
      </c>
      <c r="AW193" s="13" t="s">
        <v>33</v>
      </c>
      <c r="AX193" s="13" t="s">
        <v>77</v>
      </c>
      <c r="AY193" s="186" t="s">
        <v>131</v>
      </c>
    </row>
    <row r="194" s="13" customFormat="1">
      <c r="A194" s="13"/>
      <c r="B194" s="184"/>
      <c r="C194" s="13"/>
      <c r="D194" s="185" t="s">
        <v>140</v>
      </c>
      <c r="E194" s="186" t="s">
        <v>1</v>
      </c>
      <c r="F194" s="187" t="s">
        <v>636</v>
      </c>
      <c r="G194" s="13"/>
      <c r="H194" s="188">
        <v>135.09999999999999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140</v>
      </c>
      <c r="AU194" s="186" t="s">
        <v>86</v>
      </c>
      <c r="AV194" s="13" t="s">
        <v>86</v>
      </c>
      <c r="AW194" s="13" t="s">
        <v>33</v>
      </c>
      <c r="AX194" s="13" t="s">
        <v>77</v>
      </c>
      <c r="AY194" s="186" t="s">
        <v>131</v>
      </c>
    </row>
    <row r="195" s="13" customFormat="1">
      <c r="A195" s="13"/>
      <c r="B195" s="184"/>
      <c r="C195" s="13"/>
      <c r="D195" s="185" t="s">
        <v>140</v>
      </c>
      <c r="E195" s="186" t="s">
        <v>1</v>
      </c>
      <c r="F195" s="187" t="s">
        <v>637</v>
      </c>
      <c r="G195" s="13"/>
      <c r="H195" s="188">
        <v>17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140</v>
      </c>
      <c r="AU195" s="186" t="s">
        <v>86</v>
      </c>
      <c r="AV195" s="13" t="s">
        <v>86</v>
      </c>
      <c r="AW195" s="13" t="s">
        <v>33</v>
      </c>
      <c r="AX195" s="13" t="s">
        <v>77</v>
      </c>
      <c r="AY195" s="186" t="s">
        <v>131</v>
      </c>
    </row>
    <row r="196" s="14" customFormat="1">
      <c r="A196" s="14"/>
      <c r="B196" s="193"/>
      <c r="C196" s="14"/>
      <c r="D196" s="185" t="s">
        <v>140</v>
      </c>
      <c r="E196" s="194" t="s">
        <v>1</v>
      </c>
      <c r="F196" s="195" t="s">
        <v>170</v>
      </c>
      <c r="G196" s="14"/>
      <c r="H196" s="196">
        <v>615.70000000000005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140</v>
      </c>
      <c r="AU196" s="194" t="s">
        <v>86</v>
      </c>
      <c r="AV196" s="14" t="s">
        <v>146</v>
      </c>
      <c r="AW196" s="14" t="s">
        <v>33</v>
      </c>
      <c r="AX196" s="14" t="s">
        <v>77</v>
      </c>
      <c r="AY196" s="194" t="s">
        <v>131</v>
      </c>
    </row>
    <row r="197" s="15" customFormat="1">
      <c r="A197" s="15"/>
      <c r="B197" s="201"/>
      <c r="C197" s="15"/>
      <c r="D197" s="185" t="s">
        <v>140</v>
      </c>
      <c r="E197" s="202" t="s">
        <v>1</v>
      </c>
      <c r="F197" s="203" t="s">
        <v>220</v>
      </c>
      <c r="G197" s="15"/>
      <c r="H197" s="204">
        <v>1920.5</v>
      </c>
      <c r="I197" s="205"/>
      <c r="J197" s="15"/>
      <c r="K197" s="15"/>
      <c r="L197" s="201"/>
      <c r="M197" s="206"/>
      <c r="N197" s="207"/>
      <c r="O197" s="207"/>
      <c r="P197" s="207"/>
      <c r="Q197" s="207"/>
      <c r="R197" s="207"/>
      <c r="S197" s="207"/>
      <c r="T197" s="20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02" t="s">
        <v>140</v>
      </c>
      <c r="AU197" s="202" t="s">
        <v>86</v>
      </c>
      <c r="AV197" s="15" t="s">
        <v>138</v>
      </c>
      <c r="AW197" s="15" t="s">
        <v>33</v>
      </c>
      <c r="AX197" s="15" t="s">
        <v>8</v>
      </c>
      <c r="AY197" s="202" t="s">
        <v>131</v>
      </c>
    </row>
    <row r="198" s="2" customFormat="1" ht="33" customHeight="1">
      <c r="A198" s="37"/>
      <c r="B198" s="170"/>
      <c r="C198" s="171" t="s">
        <v>262</v>
      </c>
      <c r="D198" s="171" t="s">
        <v>133</v>
      </c>
      <c r="E198" s="172" t="s">
        <v>638</v>
      </c>
      <c r="F198" s="173" t="s">
        <v>639</v>
      </c>
      <c r="G198" s="174" t="s">
        <v>242</v>
      </c>
      <c r="H198" s="175">
        <v>23</v>
      </c>
      <c r="I198" s="176"/>
      <c r="J198" s="177">
        <f>ROUND(I198*H198,0)</f>
        <v>0</v>
      </c>
      <c r="K198" s="173" t="s">
        <v>137</v>
      </c>
      <c r="L198" s="38"/>
      <c r="M198" s="178" t="s">
        <v>1</v>
      </c>
      <c r="N198" s="179" t="s">
        <v>42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138</v>
      </c>
      <c r="AT198" s="182" t="s">
        <v>133</v>
      </c>
      <c r="AU198" s="182" t="s">
        <v>86</v>
      </c>
      <c r="AY198" s="18" t="s">
        <v>131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</v>
      </c>
      <c r="BK198" s="183">
        <f>ROUND(I198*H198,0)</f>
        <v>0</v>
      </c>
      <c r="BL198" s="18" t="s">
        <v>138</v>
      </c>
      <c r="BM198" s="182" t="s">
        <v>640</v>
      </c>
    </row>
    <row r="199" s="13" customFormat="1">
      <c r="A199" s="13"/>
      <c r="B199" s="184"/>
      <c r="C199" s="13"/>
      <c r="D199" s="185" t="s">
        <v>140</v>
      </c>
      <c r="E199" s="186" t="s">
        <v>1</v>
      </c>
      <c r="F199" s="187" t="s">
        <v>254</v>
      </c>
      <c r="G199" s="13"/>
      <c r="H199" s="188">
        <v>23</v>
      </c>
      <c r="I199" s="189"/>
      <c r="J199" s="13"/>
      <c r="K199" s="13"/>
      <c r="L199" s="184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6" t="s">
        <v>140</v>
      </c>
      <c r="AU199" s="186" t="s">
        <v>86</v>
      </c>
      <c r="AV199" s="13" t="s">
        <v>86</v>
      </c>
      <c r="AW199" s="13" t="s">
        <v>33</v>
      </c>
      <c r="AX199" s="13" t="s">
        <v>8</v>
      </c>
      <c r="AY199" s="186" t="s">
        <v>131</v>
      </c>
    </row>
    <row r="200" s="2" customFormat="1" ht="16.5" customHeight="1">
      <c r="A200" s="37"/>
      <c r="B200" s="170"/>
      <c r="C200" s="209" t="s">
        <v>266</v>
      </c>
      <c r="D200" s="209" t="s">
        <v>244</v>
      </c>
      <c r="E200" s="210" t="s">
        <v>641</v>
      </c>
      <c r="F200" s="211" t="s">
        <v>642</v>
      </c>
      <c r="G200" s="212" t="s">
        <v>187</v>
      </c>
      <c r="H200" s="213">
        <v>2.875</v>
      </c>
      <c r="I200" s="214"/>
      <c r="J200" s="215">
        <f>ROUND(I200*H200,0)</f>
        <v>0</v>
      </c>
      <c r="K200" s="211" t="s">
        <v>137</v>
      </c>
      <c r="L200" s="216"/>
      <c r="M200" s="217" t="s">
        <v>1</v>
      </c>
      <c r="N200" s="218" t="s">
        <v>42</v>
      </c>
      <c r="O200" s="76"/>
      <c r="P200" s="180">
        <f>O200*H200</f>
        <v>0</v>
      </c>
      <c r="Q200" s="180">
        <v>0.22</v>
      </c>
      <c r="R200" s="180">
        <f>Q200*H200</f>
        <v>0.63249999999999995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171</v>
      </c>
      <c r="AT200" s="182" t="s">
        <v>244</v>
      </c>
      <c r="AU200" s="182" t="s">
        <v>86</v>
      </c>
      <c r="AY200" s="18" t="s">
        <v>131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</v>
      </c>
      <c r="BK200" s="183">
        <f>ROUND(I200*H200,0)</f>
        <v>0</v>
      </c>
      <c r="BL200" s="18" t="s">
        <v>138</v>
      </c>
      <c r="BM200" s="182" t="s">
        <v>643</v>
      </c>
    </row>
    <row r="201" s="13" customFormat="1">
      <c r="A201" s="13"/>
      <c r="B201" s="184"/>
      <c r="C201" s="13"/>
      <c r="D201" s="185" t="s">
        <v>140</v>
      </c>
      <c r="E201" s="186" t="s">
        <v>1</v>
      </c>
      <c r="F201" s="187" t="s">
        <v>644</v>
      </c>
      <c r="G201" s="13"/>
      <c r="H201" s="188">
        <v>2.875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140</v>
      </c>
      <c r="AU201" s="186" t="s">
        <v>86</v>
      </c>
      <c r="AV201" s="13" t="s">
        <v>86</v>
      </c>
      <c r="AW201" s="13" t="s">
        <v>33</v>
      </c>
      <c r="AX201" s="13" t="s">
        <v>8</v>
      </c>
      <c r="AY201" s="186" t="s">
        <v>131</v>
      </c>
    </row>
    <row r="202" s="2" customFormat="1" ht="24.15" customHeight="1">
      <c r="A202" s="37"/>
      <c r="B202" s="170"/>
      <c r="C202" s="171" t="s">
        <v>270</v>
      </c>
      <c r="D202" s="171" t="s">
        <v>133</v>
      </c>
      <c r="E202" s="172" t="s">
        <v>645</v>
      </c>
      <c r="F202" s="173" t="s">
        <v>646</v>
      </c>
      <c r="G202" s="174" t="s">
        <v>161</v>
      </c>
      <c r="H202" s="175">
        <v>111</v>
      </c>
      <c r="I202" s="176"/>
      <c r="J202" s="177">
        <f>ROUND(I202*H202,0)</f>
        <v>0</v>
      </c>
      <c r="K202" s="173" t="s">
        <v>137</v>
      </c>
      <c r="L202" s="38"/>
      <c r="M202" s="178" t="s">
        <v>1</v>
      </c>
      <c r="N202" s="179" t="s">
        <v>42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138</v>
      </c>
      <c r="AT202" s="182" t="s">
        <v>133</v>
      </c>
      <c r="AU202" s="182" t="s">
        <v>86</v>
      </c>
      <c r="AY202" s="18" t="s">
        <v>131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</v>
      </c>
      <c r="BK202" s="183">
        <f>ROUND(I202*H202,0)</f>
        <v>0</v>
      </c>
      <c r="BL202" s="18" t="s">
        <v>138</v>
      </c>
      <c r="BM202" s="182" t="s">
        <v>647</v>
      </c>
    </row>
    <row r="203" s="13" customFormat="1">
      <c r="A203" s="13"/>
      <c r="B203" s="184"/>
      <c r="C203" s="13"/>
      <c r="D203" s="185" t="s">
        <v>140</v>
      </c>
      <c r="E203" s="186" t="s">
        <v>1</v>
      </c>
      <c r="F203" s="187" t="s">
        <v>648</v>
      </c>
      <c r="G203" s="13"/>
      <c r="H203" s="188">
        <v>111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140</v>
      </c>
      <c r="AU203" s="186" t="s">
        <v>86</v>
      </c>
      <c r="AV203" s="13" t="s">
        <v>86</v>
      </c>
      <c r="AW203" s="13" t="s">
        <v>33</v>
      </c>
      <c r="AX203" s="13" t="s">
        <v>8</v>
      </c>
      <c r="AY203" s="186" t="s">
        <v>131</v>
      </c>
    </row>
    <row r="204" s="2" customFormat="1" ht="24.15" customHeight="1">
      <c r="A204" s="37"/>
      <c r="B204" s="170"/>
      <c r="C204" s="209" t="s">
        <v>276</v>
      </c>
      <c r="D204" s="209" t="s">
        <v>244</v>
      </c>
      <c r="E204" s="210" t="s">
        <v>649</v>
      </c>
      <c r="F204" s="211" t="s">
        <v>650</v>
      </c>
      <c r="G204" s="212" t="s">
        <v>136</v>
      </c>
      <c r="H204" s="213">
        <v>55.5</v>
      </c>
      <c r="I204" s="214"/>
      <c r="J204" s="215">
        <f>ROUND(I204*H204,0)</f>
        <v>0</v>
      </c>
      <c r="K204" s="211" t="s">
        <v>137</v>
      </c>
      <c r="L204" s="216"/>
      <c r="M204" s="217" t="s">
        <v>1</v>
      </c>
      <c r="N204" s="218" t="s">
        <v>42</v>
      </c>
      <c r="O204" s="76"/>
      <c r="P204" s="180">
        <f>O204*H204</f>
        <v>0</v>
      </c>
      <c r="Q204" s="180">
        <v>0.00080000000000000004</v>
      </c>
      <c r="R204" s="180">
        <f>Q204*H204</f>
        <v>0.044400000000000002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171</v>
      </c>
      <c r="AT204" s="182" t="s">
        <v>244</v>
      </c>
      <c r="AU204" s="182" t="s">
        <v>86</v>
      </c>
      <c r="AY204" s="18" t="s">
        <v>131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</v>
      </c>
      <c r="BK204" s="183">
        <f>ROUND(I204*H204,0)</f>
        <v>0</v>
      </c>
      <c r="BL204" s="18" t="s">
        <v>138</v>
      </c>
      <c r="BM204" s="182" t="s">
        <v>651</v>
      </c>
    </row>
    <row r="205" s="13" customFormat="1">
      <c r="A205" s="13"/>
      <c r="B205" s="184"/>
      <c r="C205" s="13"/>
      <c r="D205" s="185" t="s">
        <v>140</v>
      </c>
      <c r="E205" s="186" t="s">
        <v>1</v>
      </c>
      <c r="F205" s="187" t="s">
        <v>652</v>
      </c>
      <c r="G205" s="13"/>
      <c r="H205" s="188">
        <v>55.5</v>
      </c>
      <c r="I205" s="189"/>
      <c r="J205" s="13"/>
      <c r="K205" s="13"/>
      <c r="L205" s="184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140</v>
      </c>
      <c r="AU205" s="186" t="s">
        <v>86</v>
      </c>
      <c r="AV205" s="13" t="s">
        <v>86</v>
      </c>
      <c r="AW205" s="13" t="s">
        <v>33</v>
      </c>
      <c r="AX205" s="13" t="s">
        <v>8</v>
      </c>
      <c r="AY205" s="186" t="s">
        <v>131</v>
      </c>
    </row>
    <row r="206" s="2" customFormat="1" ht="33" customHeight="1">
      <c r="A206" s="37"/>
      <c r="B206" s="170"/>
      <c r="C206" s="171" t="s">
        <v>281</v>
      </c>
      <c r="D206" s="171" t="s">
        <v>133</v>
      </c>
      <c r="E206" s="172" t="s">
        <v>653</v>
      </c>
      <c r="F206" s="173" t="s">
        <v>654</v>
      </c>
      <c r="G206" s="174" t="s">
        <v>161</v>
      </c>
      <c r="H206" s="175">
        <v>15</v>
      </c>
      <c r="I206" s="176"/>
      <c r="J206" s="177">
        <f>ROUND(I206*H206,0)</f>
        <v>0</v>
      </c>
      <c r="K206" s="173" t="s">
        <v>137</v>
      </c>
      <c r="L206" s="38"/>
      <c r="M206" s="178" t="s">
        <v>1</v>
      </c>
      <c r="N206" s="179" t="s">
        <v>42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138</v>
      </c>
      <c r="AT206" s="182" t="s">
        <v>133</v>
      </c>
      <c r="AU206" s="182" t="s">
        <v>86</v>
      </c>
      <c r="AY206" s="18" t="s">
        <v>131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</v>
      </c>
      <c r="BK206" s="183">
        <f>ROUND(I206*H206,0)</f>
        <v>0</v>
      </c>
      <c r="BL206" s="18" t="s">
        <v>138</v>
      </c>
      <c r="BM206" s="182" t="s">
        <v>655</v>
      </c>
    </row>
    <row r="207" s="13" customFormat="1">
      <c r="A207" s="13"/>
      <c r="B207" s="184"/>
      <c r="C207" s="13"/>
      <c r="D207" s="185" t="s">
        <v>140</v>
      </c>
      <c r="E207" s="186" t="s">
        <v>1</v>
      </c>
      <c r="F207" s="187" t="s">
        <v>656</v>
      </c>
      <c r="G207" s="13"/>
      <c r="H207" s="188">
        <v>15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140</v>
      </c>
      <c r="AU207" s="186" t="s">
        <v>86</v>
      </c>
      <c r="AV207" s="13" t="s">
        <v>86</v>
      </c>
      <c r="AW207" s="13" t="s">
        <v>33</v>
      </c>
      <c r="AX207" s="13" t="s">
        <v>8</v>
      </c>
      <c r="AY207" s="186" t="s">
        <v>131</v>
      </c>
    </row>
    <row r="208" s="2" customFormat="1" ht="24.15" customHeight="1">
      <c r="A208" s="37"/>
      <c r="B208" s="170"/>
      <c r="C208" s="209" t="s">
        <v>287</v>
      </c>
      <c r="D208" s="209" t="s">
        <v>244</v>
      </c>
      <c r="E208" s="210" t="s">
        <v>649</v>
      </c>
      <c r="F208" s="211" t="s">
        <v>650</v>
      </c>
      <c r="G208" s="212" t="s">
        <v>136</v>
      </c>
      <c r="H208" s="213">
        <v>21</v>
      </c>
      <c r="I208" s="214"/>
      <c r="J208" s="215">
        <f>ROUND(I208*H208,0)</f>
        <v>0</v>
      </c>
      <c r="K208" s="211" t="s">
        <v>137</v>
      </c>
      <c r="L208" s="216"/>
      <c r="M208" s="217" t="s">
        <v>1</v>
      </c>
      <c r="N208" s="218" t="s">
        <v>42</v>
      </c>
      <c r="O208" s="76"/>
      <c r="P208" s="180">
        <f>O208*H208</f>
        <v>0</v>
      </c>
      <c r="Q208" s="180">
        <v>0.00080000000000000004</v>
      </c>
      <c r="R208" s="180">
        <f>Q208*H208</f>
        <v>0.016800000000000002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171</v>
      </c>
      <c r="AT208" s="182" t="s">
        <v>244</v>
      </c>
      <c r="AU208" s="182" t="s">
        <v>86</v>
      </c>
      <c r="AY208" s="18" t="s">
        <v>131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</v>
      </c>
      <c r="BK208" s="183">
        <f>ROUND(I208*H208,0)</f>
        <v>0</v>
      </c>
      <c r="BL208" s="18" t="s">
        <v>138</v>
      </c>
      <c r="BM208" s="182" t="s">
        <v>657</v>
      </c>
    </row>
    <row r="209" s="13" customFormat="1">
      <c r="A209" s="13"/>
      <c r="B209" s="184"/>
      <c r="C209" s="13"/>
      <c r="D209" s="185" t="s">
        <v>140</v>
      </c>
      <c r="E209" s="186" t="s">
        <v>1</v>
      </c>
      <c r="F209" s="187" t="s">
        <v>658</v>
      </c>
      <c r="G209" s="13"/>
      <c r="H209" s="188">
        <v>21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140</v>
      </c>
      <c r="AU209" s="186" t="s">
        <v>86</v>
      </c>
      <c r="AV209" s="13" t="s">
        <v>86</v>
      </c>
      <c r="AW209" s="13" t="s">
        <v>33</v>
      </c>
      <c r="AX209" s="13" t="s">
        <v>8</v>
      </c>
      <c r="AY209" s="186" t="s">
        <v>131</v>
      </c>
    </row>
    <row r="210" s="2" customFormat="1" ht="33" customHeight="1">
      <c r="A210" s="37"/>
      <c r="B210" s="170"/>
      <c r="C210" s="171" t="s">
        <v>291</v>
      </c>
      <c r="D210" s="171" t="s">
        <v>133</v>
      </c>
      <c r="E210" s="172" t="s">
        <v>659</v>
      </c>
      <c r="F210" s="173" t="s">
        <v>660</v>
      </c>
      <c r="G210" s="174" t="s">
        <v>242</v>
      </c>
      <c r="H210" s="175">
        <v>70</v>
      </c>
      <c r="I210" s="176"/>
      <c r="J210" s="177">
        <f>ROUND(I210*H210,0)</f>
        <v>0</v>
      </c>
      <c r="K210" s="173" t="s">
        <v>137</v>
      </c>
      <c r="L210" s="38"/>
      <c r="M210" s="178" t="s">
        <v>1</v>
      </c>
      <c r="N210" s="179" t="s">
        <v>42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138</v>
      </c>
      <c r="AT210" s="182" t="s">
        <v>133</v>
      </c>
      <c r="AU210" s="182" t="s">
        <v>86</v>
      </c>
      <c r="AY210" s="18" t="s">
        <v>131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</v>
      </c>
      <c r="BK210" s="183">
        <f>ROUND(I210*H210,0)</f>
        <v>0</v>
      </c>
      <c r="BL210" s="18" t="s">
        <v>138</v>
      </c>
      <c r="BM210" s="182" t="s">
        <v>661</v>
      </c>
    </row>
    <row r="211" s="13" customFormat="1">
      <c r="A211" s="13"/>
      <c r="B211" s="184"/>
      <c r="C211" s="13"/>
      <c r="D211" s="185" t="s">
        <v>140</v>
      </c>
      <c r="E211" s="186" t="s">
        <v>1</v>
      </c>
      <c r="F211" s="187" t="s">
        <v>662</v>
      </c>
      <c r="G211" s="13"/>
      <c r="H211" s="188">
        <v>70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140</v>
      </c>
      <c r="AU211" s="186" t="s">
        <v>86</v>
      </c>
      <c r="AV211" s="13" t="s">
        <v>86</v>
      </c>
      <c r="AW211" s="13" t="s">
        <v>33</v>
      </c>
      <c r="AX211" s="13" t="s">
        <v>8</v>
      </c>
      <c r="AY211" s="186" t="s">
        <v>131</v>
      </c>
    </row>
    <row r="212" s="2" customFormat="1" ht="16.5" customHeight="1">
      <c r="A212" s="37"/>
      <c r="B212" s="170"/>
      <c r="C212" s="209" t="s">
        <v>89</v>
      </c>
      <c r="D212" s="209" t="s">
        <v>244</v>
      </c>
      <c r="E212" s="210" t="s">
        <v>641</v>
      </c>
      <c r="F212" s="211" t="s">
        <v>642</v>
      </c>
      <c r="G212" s="212" t="s">
        <v>187</v>
      </c>
      <c r="H212" s="213">
        <v>1.3999999999999999</v>
      </c>
      <c r="I212" s="214"/>
      <c r="J212" s="215">
        <f>ROUND(I212*H212,0)</f>
        <v>0</v>
      </c>
      <c r="K212" s="211" t="s">
        <v>137</v>
      </c>
      <c r="L212" s="216"/>
      <c r="M212" s="217" t="s">
        <v>1</v>
      </c>
      <c r="N212" s="218" t="s">
        <v>42</v>
      </c>
      <c r="O212" s="76"/>
      <c r="P212" s="180">
        <f>O212*H212</f>
        <v>0</v>
      </c>
      <c r="Q212" s="180">
        <v>0.22</v>
      </c>
      <c r="R212" s="180">
        <f>Q212*H212</f>
        <v>0.308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171</v>
      </c>
      <c r="AT212" s="182" t="s">
        <v>244</v>
      </c>
      <c r="AU212" s="182" t="s">
        <v>86</v>
      </c>
      <c r="AY212" s="18" t="s">
        <v>131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</v>
      </c>
      <c r="BK212" s="183">
        <f>ROUND(I212*H212,0)</f>
        <v>0</v>
      </c>
      <c r="BL212" s="18" t="s">
        <v>138</v>
      </c>
      <c r="BM212" s="182" t="s">
        <v>663</v>
      </c>
    </row>
    <row r="213" s="13" customFormat="1">
      <c r="A213" s="13"/>
      <c r="B213" s="184"/>
      <c r="C213" s="13"/>
      <c r="D213" s="185" t="s">
        <v>140</v>
      </c>
      <c r="E213" s="186" t="s">
        <v>1</v>
      </c>
      <c r="F213" s="187" t="s">
        <v>664</v>
      </c>
      <c r="G213" s="13"/>
      <c r="H213" s="188">
        <v>1.3999999999999999</v>
      </c>
      <c r="I213" s="189"/>
      <c r="J213" s="13"/>
      <c r="K213" s="13"/>
      <c r="L213" s="184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140</v>
      </c>
      <c r="AU213" s="186" t="s">
        <v>86</v>
      </c>
      <c r="AV213" s="13" t="s">
        <v>86</v>
      </c>
      <c r="AW213" s="13" t="s">
        <v>33</v>
      </c>
      <c r="AX213" s="13" t="s">
        <v>8</v>
      </c>
      <c r="AY213" s="186" t="s">
        <v>131</v>
      </c>
    </row>
    <row r="214" s="2" customFormat="1" ht="24.15" customHeight="1">
      <c r="A214" s="37"/>
      <c r="B214" s="170"/>
      <c r="C214" s="171" t="s">
        <v>301</v>
      </c>
      <c r="D214" s="171" t="s">
        <v>133</v>
      </c>
      <c r="E214" s="172" t="s">
        <v>665</v>
      </c>
      <c r="F214" s="173" t="s">
        <v>666</v>
      </c>
      <c r="G214" s="174" t="s">
        <v>242</v>
      </c>
      <c r="H214" s="175">
        <v>70</v>
      </c>
      <c r="I214" s="176"/>
      <c r="J214" s="177">
        <f>ROUND(I214*H214,0)</f>
        <v>0</v>
      </c>
      <c r="K214" s="173" t="s">
        <v>137</v>
      </c>
      <c r="L214" s="38"/>
      <c r="M214" s="178" t="s">
        <v>1</v>
      </c>
      <c r="N214" s="179" t="s">
        <v>42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138</v>
      </c>
      <c r="AT214" s="182" t="s">
        <v>133</v>
      </c>
      <c r="AU214" s="182" t="s">
        <v>86</v>
      </c>
      <c r="AY214" s="18" t="s">
        <v>131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</v>
      </c>
      <c r="BK214" s="183">
        <f>ROUND(I214*H214,0)</f>
        <v>0</v>
      </c>
      <c r="BL214" s="18" t="s">
        <v>138</v>
      </c>
      <c r="BM214" s="182" t="s">
        <v>667</v>
      </c>
    </row>
    <row r="215" s="13" customFormat="1">
      <c r="A215" s="13"/>
      <c r="B215" s="184"/>
      <c r="C215" s="13"/>
      <c r="D215" s="185" t="s">
        <v>140</v>
      </c>
      <c r="E215" s="186" t="s">
        <v>1</v>
      </c>
      <c r="F215" s="187" t="s">
        <v>662</v>
      </c>
      <c r="G215" s="13"/>
      <c r="H215" s="188">
        <v>70</v>
      </c>
      <c r="I215" s="189"/>
      <c r="J215" s="13"/>
      <c r="K215" s="13"/>
      <c r="L215" s="184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6" t="s">
        <v>140</v>
      </c>
      <c r="AU215" s="186" t="s">
        <v>86</v>
      </c>
      <c r="AV215" s="13" t="s">
        <v>86</v>
      </c>
      <c r="AW215" s="13" t="s">
        <v>33</v>
      </c>
      <c r="AX215" s="13" t="s">
        <v>8</v>
      </c>
      <c r="AY215" s="186" t="s">
        <v>131</v>
      </c>
    </row>
    <row r="216" s="2" customFormat="1" ht="16.5" customHeight="1">
      <c r="A216" s="37"/>
      <c r="B216" s="170"/>
      <c r="C216" s="209" t="s">
        <v>305</v>
      </c>
      <c r="D216" s="209" t="s">
        <v>244</v>
      </c>
      <c r="E216" s="210" t="s">
        <v>668</v>
      </c>
      <c r="F216" s="211" t="s">
        <v>669</v>
      </c>
      <c r="G216" s="212" t="s">
        <v>242</v>
      </c>
      <c r="H216" s="213">
        <v>70</v>
      </c>
      <c r="I216" s="214"/>
      <c r="J216" s="215">
        <f>ROUND(I216*H216,0)</f>
        <v>0</v>
      </c>
      <c r="K216" s="211" t="s">
        <v>1</v>
      </c>
      <c r="L216" s="216"/>
      <c r="M216" s="217" t="s">
        <v>1</v>
      </c>
      <c r="N216" s="218" t="s">
        <v>42</v>
      </c>
      <c r="O216" s="76"/>
      <c r="P216" s="180">
        <f>O216*H216</f>
        <v>0</v>
      </c>
      <c r="Q216" s="180">
        <v>0.0050000000000000001</v>
      </c>
      <c r="R216" s="180">
        <f>Q216*H216</f>
        <v>0.35000000000000003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171</v>
      </c>
      <c r="AT216" s="182" t="s">
        <v>244</v>
      </c>
      <c r="AU216" s="182" t="s">
        <v>86</v>
      </c>
      <c r="AY216" s="18" t="s">
        <v>131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</v>
      </c>
      <c r="BK216" s="183">
        <f>ROUND(I216*H216,0)</f>
        <v>0</v>
      </c>
      <c r="BL216" s="18" t="s">
        <v>138</v>
      </c>
      <c r="BM216" s="182" t="s">
        <v>670</v>
      </c>
    </row>
    <row r="217" s="13" customFormat="1">
      <c r="A217" s="13"/>
      <c r="B217" s="184"/>
      <c r="C217" s="13"/>
      <c r="D217" s="185" t="s">
        <v>140</v>
      </c>
      <c r="E217" s="186" t="s">
        <v>1</v>
      </c>
      <c r="F217" s="187" t="s">
        <v>662</v>
      </c>
      <c r="G217" s="13"/>
      <c r="H217" s="188">
        <v>70</v>
      </c>
      <c r="I217" s="189"/>
      <c r="J217" s="13"/>
      <c r="K217" s="13"/>
      <c r="L217" s="184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140</v>
      </c>
      <c r="AU217" s="186" t="s">
        <v>86</v>
      </c>
      <c r="AV217" s="13" t="s">
        <v>86</v>
      </c>
      <c r="AW217" s="13" t="s">
        <v>33</v>
      </c>
      <c r="AX217" s="13" t="s">
        <v>8</v>
      </c>
      <c r="AY217" s="186" t="s">
        <v>131</v>
      </c>
    </row>
    <row r="218" s="2" customFormat="1" ht="24.15" customHeight="1">
      <c r="A218" s="37"/>
      <c r="B218" s="170"/>
      <c r="C218" s="171" t="s">
        <v>309</v>
      </c>
      <c r="D218" s="171" t="s">
        <v>133</v>
      </c>
      <c r="E218" s="172" t="s">
        <v>671</v>
      </c>
      <c r="F218" s="173" t="s">
        <v>672</v>
      </c>
      <c r="G218" s="174" t="s">
        <v>242</v>
      </c>
      <c r="H218" s="175">
        <v>23</v>
      </c>
      <c r="I218" s="176"/>
      <c r="J218" s="177">
        <f>ROUND(I218*H218,0)</f>
        <v>0</v>
      </c>
      <c r="K218" s="173" t="s">
        <v>137</v>
      </c>
      <c r="L218" s="38"/>
      <c r="M218" s="178" t="s">
        <v>1</v>
      </c>
      <c r="N218" s="179" t="s">
        <v>42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138</v>
      </c>
      <c r="AT218" s="182" t="s">
        <v>133</v>
      </c>
      <c r="AU218" s="182" t="s">
        <v>86</v>
      </c>
      <c r="AY218" s="18" t="s">
        <v>131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</v>
      </c>
      <c r="BK218" s="183">
        <f>ROUND(I218*H218,0)</f>
        <v>0</v>
      </c>
      <c r="BL218" s="18" t="s">
        <v>138</v>
      </c>
      <c r="BM218" s="182" t="s">
        <v>673</v>
      </c>
    </row>
    <row r="219" s="13" customFormat="1">
      <c r="A219" s="13"/>
      <c r="B219" s="184"/>
      <c r="C219" s="13"/>
      <c r="D219" s="185" t="s">
        <v>140</v>
      </c>
      <c r="E219" s="186" t="s">
        <v>1</v>
      </c>
      <c r="F219" s="187" t="s">
        <v>254</v>
      </c>
      <c r="G219" s="13"/>
      <c r="H219" s="188">
        <v>23</v>
      </c>
      <c r="I219" s="189"/>
      <c r="J219" s="13"/>
      <c r="K219" s="13"/>
      <c r="L219" s="184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140</v>
      </c>
      <c r="AU219" s="186" t="s">
        <v>86</v>
      </c>
      <c r="AV219" s="13" t="s">
        <v>86</v>
      </c>
      <c r="AW219" s="13" t="s">
        <v>33</v>
      </c>
      <c r="AX219" s="13" t="s">
        <v>8</v>
      </c>
      <c r="AY219" s="186" t="s">
        <v>131</v>
      </c>
    </row>
    <row r="220" s="2" customFormat="1" ht="16.5" customHeight="1">
      <c r="A220" s="37"/>
      <c r="B220" s="170"/>
      <c r="C220" s="209" t="s">
        <v>313</v>
      </c>
      <c r="D220" s="209" t="s">
        <v>244</v>
      </c>
      <c r="E220" s="210" t="s">
        <v>674</v>
      </c>
      <c r="F220" s="211" t="s">
        <v>675</v>
      </c>
      <c r="G220" s="212" t="s">
        <v>242</v>
      </c>
      <c r="H220" s="213">
        <v>23</v>
      </c>
      <c r="I220" s="214"/>
      <c r="J220" s="215">
        <f>ROUND(I220*H220,0)</f>
        <v>0</v>
      </c>
      <c r="K220" s="211" t="s">
        <v>1</v>
      </c>
      <c r="L220" s="216"/>
      <c r="M220" s="217" t="s">
        <v>1</v>
      </c>
      <c r="N220" s="218" t="s">
        <v>42</v>
      </c>
      <c r="O220" s="76"/>
      <c r="P220" s="180">
        <f>O220*H220</f>
        <v>0</v>
      </c>
      <c r="Q220" s="180">
        <v>0.040000000000000001</v>
      </c>
      <c r="R220" s="180">
        <f>Q220*H220</f>
        <v>0.92000000000000004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171</v>
      </c>
      <c r="AT220" s="182" t="s">
        <v>244</v>
      </c>
      <c r="AU220" s="182" t="s">
        <v>86</v>
      </c>
      <c r="AY220" s="18" t="s">
        <v>131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</v>
      </c>
      <c r="BK220" s="183">
        <f>ROUND(I220*H220,0)</f>
        <v>0</v>
      </c>
      <c r="BL220" s="18" t="s">
        <v>138</v>
      </c>
      <c r="BM220" s="182" t="s">
        <v>676</v>
      </c>
    </row>
    <row r="221" s="13" customFormat="1">
      <c r="A221" s="13"/>
      <c r="B221" s="184"/>
      <c r="C221" s="13"/>
      <c r="D221" s="185" t="s">
        <v>140</v>
      </c>
      <c r="E221" s="186" t="s">
        <v>1</v>
      </c>
      <c r="F221" s="187" t="s">
        <v>254</v>
      </c>
      <c r="G221" s="13"/>
      <c r="H221" s="188">
        <v>23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140</v>
      </c>
      <c r="AU221" s="186" t="s">
        <v>86</v>
      </c>
      <c r="AV221" s="13" t="s">
        <v>86</v>
      </c>
      <c r="AW221" s="13" t="s">
        <v>33</v>
      </c>
      <c r="AX221" s="13" t="s">
        <v>8</v>
      </c>
      <c r="AY221" s="186" t="s">
        <v>131</v>
      </c>
    </row>
    <row r="222" s="2" customFormat="1" ht="24.15" customHeight="1">
      <c r="A222" s="37"/>
      <c r="B222" s="170"/>
      <c r="C222" s="171" t="s">
        <v>318</v>
      </c>
      <c r="D222" s="171" t="s">
        <v>133</v>
      </c>
      <c r="E222" s="172" t="s">
        <v>677</v>
      </c>
      <c r="F222" s="173" t="s">
        <v>678</v>
      </c>
      <c r="G222" s="174" t="s">
        <v>242</v>
      </c>
      <c r="H222" s="175">
        <v>23</v>
      </c>
      <c r="I222" s="176"/>
      <c r="J222" s="177">
        <f>ROUND(I222*H222,0)</f>
        <v>0</v>
      </c>
      <c r="K222" s="173" t="s">
        <v>137</v>
      </c>
      <c r="L222" s="38"/>
      <c r="M222" s="178" t="s">
        <v>1</v>
      </c>
      <c r="N222" s="179" t="s">
        <v>42</v>
      </c>
      <c r="O222" s="76"/>
      <c r="P222" s="180">
        <f>O222*H222</f>
        <v>0</v>
      </c>
      <c r="Q222" s="180">
        <v>5.1999999999999997E-05</v>
      </c>
      <c r="R222" s="180">
        <f>Q222*H222</f>
        <v>0.001196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138</v>
      </c>
      <c r="AT222" s="182" t="s">
        <v>133</v>
      </c>
      <c r="AU222" s="182" t="s">
        <v>86</v>
      </c>
      <c r="AY222" s="18" t="s">
        <v>131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</v>
      </c>
      <c r="BK222" s="183">
        <f>ROUND(I222*H222,0)</f>
        <v>0</v>
      </c>
      <c r="BL222" s="18" t="s">
        <v>138</v>
      </c>
      <c r="BM222" s="182" t="s">
        <v>679</v>
      </c>
    </row>
    <row r="223" s="13" customFormat="1">
      <c r="A223" s="13"/>
      <c r="B223" s="184"/>
      <c r="C223" s="13"/>
      <c r="D223" s="185" t="s">
        <v>140</v>
      </c>
      <c r="E223" s="186" t="s">
        <v>1</v>
      </c>
      <c r="F223" s="187" t="s">
        <v>254</v>
      </c>
      <c r="G223" s="13"/>
      <c r="H223" s="188">
        <v>23</v>
      </c>
      <c r="I223" s="189"/>
      <c r="J223" s="13"/>
      <c r="K223" s="13"/>
      <c r="L223" s="184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6" t="s">
        <v>140</v>
      </c>
      <c r="AU223" s="186" t="s">
        <v>86</v>
      </c>
      <c r="AV223" s="13" t="s">
        <v>86</v>
      </c>
      <c r="AW223" s="13" t="s">
        <v>33</v>
      </c>
      <c r="AX223" s="13" t="s">
        <v>8</v>
      </c>
      <c r="AY223" s="186" t="s">
        <v>131</v>
      </c>
    </row>
    <row r="224" s="2" customFormat="1" ht="21.75" customHeight="1">
      <c r="A224" s="37"/>
      <c r="B224" s="170"/>
      <c r="C224" s="209" t="s">
        <v>323</v>
      </c>
      <c r="D224" s="209" t="s">
        <v>244</v>
      </c>
      <c r="E224" s="210" t="s">
        <v>680</v>
      </c>
      <c r="F224" s="211" t="s">
        <v>681</v>
      </c>
      <c r="G224" s="212" t="s">
        <v>242</v>
      </c>
      <c r="H224" s="213">
        <v>69</v>
      </c>
      <c r="I224" s="214"/>
      <c r="J224" s="215">
        <f>ROUND(I224*H224,0)</f>
        <v>0</v>
      </c>
      <c r="K224" s="211" t="s">
        <v>137</v>
      </c>
      <c r="L224" s="216"/>
      <c r="M224" s="217" t="s">
        <v>1</v>
      </c>
      <c r="N224" s="218" t="s">
        <v>42</v>
      </c>
      <c r="O224" s="76"/>
      <c r="P224" s="180">
        <f>O224*H224</f>
        <v>0</v>
      </c>
      <c r="Q224" s="180">
        <v>0.0047200000000000002</v>
      </c>
      <c r="R224" s="180">
        <f>Q224*H224</f>
        <v>0.32568000000000003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171</v>
      </c>
      <c r="AT224" s="182" t="s">
        <v>244</v>
      </c>
      <c r="AU224" s="182" t="s">
        <v>86</v>
      </c>
      <c r="AY224" s="18" t="s">
        <v>131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</v>
      </c>
      <c r="BK224" s="183">
        <f>ROUND(I224*H224,0)</f>
        <v>0</v>
      </c>
      <c r="BL224" s="18" t="s">
        <v>138</v>
      </c>
      <c r="BM224" s="182" t="s">
        <v>682</v>
      </c>
    </row>
    <row r="225" s="13" customFormat="1">
      <c r="A225" s="13"/>
      <c r="B225" s="184"/>
      <c r="C225" s="13"/>
      <c r="D225" s="185" t="s">
        <v>140</v>
      </c>
      <c r="E225" s="186" t="s">
        <v>1</v>
      </c>
      <c r="F225" s="187" t="s">
        <v>683</v>
      </c>
      <c r="G225" s="13"/>
      <c r="H225" s="188">
        <v>69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140</v>
      </c>
      <c r="AU225" s="186" t="s">
        <v>86</v>
      </c>
      <c r="AV225" s="13" t="s">
        <v>86</v>
      </c>
      <c r="AW225" s="13" t="s">
        <v>33</v>
      </c>
      <c r="AX225" s="13" t="s">
        <v>8</v>
      </c>
      <c r="AY225" s="186" t="s">
        <v>131</v>
      </c>
    </row>
    <row r="226" s="2" customFormat="1" ht="24.15" customHeight="1">
      <c r="A226" s="37"/>
      <c r="B226" s="170"/>
      <c r="C226" s="171" t="s">
        <v>329</v>
      </c>
      <c r="D226" s="171" t="s">
        <v>133</v>
      </c>
      <c r="E226" s="172" t="s">
        <v>684</v>
      </c>
      <c r="F226" s="173" t="s">
        <v>685</v>
      </c>
      <c r="G226" s="174" t="s">
        <v>136</v>
      </c>
      <c r="H226" s="175">
        <v>23</v>
      </c>
      <c r="I226" s="176"/>
      <c r="J226" s="177">
        <f>ROUND(I226*H226,0)</f>
        <v>0</v>
      </c>
      <c r="K226" s="173" t="s">
        <v>137</v>
      </c>
      <c r="L226" s="38"/>
      <c r="M226" s="178" t="s">
        <v>1</v>
      </c>
      <c r="N226" s="179" t="s">
        <v>42</v>
      </c>
      <c r="O226" s="76"/>
      <c r="P226" s="180">
        <f>O226*H226</f>
        <v>0</v>
      </c>
      <c r="Q226" s="180">
        <v>0.00068999999999999997</v>
      </c>
      <c r="R226" s="180">
        <f>Q226*H226</f>
        <v>0.015869999999999999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138</v>
      </c>
      <c r="AT226" s="182" t="s">
        <v>133</v>
      </c>
      <c r="AU226" s="182" t="s">
        <v>86</v>
      </c>
      <c r="AY226" s="18" t="s">
        <v>131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</v>
      </c>
      <c r="BK226" s="183">
        <f>ROUND(I226*H226,0)</f>
        <v>0</v>
      </c>
      <c r="BL226" s="18" t="s">
        <v>138</v>
      </c>
      <c r="BM226" s="182" t="s">
        <v>686</v>
      </c>
    </row>
    <row r="227" s="12" customFormat="1" ht="22.8" customHeight="1">
      <c r="A227" s="12"/>
      <c r="B227" s="157"/>
      <c r="C227" s="12"/>
      <c r="D227" s="158" t="s">
        <v>76</v>
      </c>
      <c r="E227" s="168" t="s">
        <v>146</v>
      </c>
      <c r="F227" s="168" t="s">
        <v>227</v>
      </c>
      <c r="G227" s="12"/>
      <c r="H227" s="12"/>
      <c r="I227" s="160"/>
      <c r="J227" s="169">
        <f>BK227</f>
        <v>0</v>
      </c>
      <c r="K227" s="12"/>
      <c r="L227" s="157"/>
      <c r="M227" s="162"/>
      <c r="N227" s="163"/>
      <c r="O227" s="163"/>
      <c r="P227" s="164">
        <f>SUM(P228:P231)</f>
        <v>0</v>
      </c>
      <c r="Q227" s="163"/>
      <c r="R227" s="164">
        <f>SUM(R228:R231)</f>
        <v>0.52808165000000007</v>
      </c>
      <c r="S227" s="163"/>
      <c r="T227" s="165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8" t="s">
        <v>8</v>
      </c>
      <c r="AT227" s="166" t="s">
        <v>76</v>
      </c>
      <c r="AU227" s="166" t="s">
        <v>8</v>
      </c>
      <c r="AY227" s="158" t="s">
        <v>131</v>
      </c>
      <c r="BK227" s="167">
        <f>SUM(BK228:BK231)</f>
        <v>0</v>
      </c>
    </row>
    <row r="228" s="2" customFormat="1" ht="16.5" customHeight="1">
      <c r="A228" s="37"/>
      <c r="B228" s="170"/>
      <c r="C228" s="171" t="s">
        <v>334</v>
      </c>
      <c r="D228" s="171" t="s">
        <v>133</v>
      </c>
      <c r="E228" s="172" t="s">
        <v>229</v>
      </c>
      <c r="F228" s="173" t="s">
        <v>230</v>
      </c>
      <c r="G228" s="174" t="s">
        <v>161</v>
      </c>
      <c r="H228" s="175">
        <v>692.10000000000002</v>
      </c>
      <c r="I228" s="176"/>
      <c r="J228" s="177">
        <f>ROUND(I228*H228,0)</f>
        <v>0</v>
      </c>
      <c r="K228" s="173" t="s">
        <v>137</v>
      </c>
      <c r="L228" s="38"/>
      <c r="M228" s="178" t="s">
        <v>1</v>
      </c>
      <c r="N228" s="179" t="s">
        <v>42</v>
      </c>
      <c r="O228" s="76"/>
      <c r="P228" s="180">
        <f>O228*H228</f>
        <v>0</v>
      </c>
      <c r="Q228" s="180">
        <v>0.00045150000000000002</v>
      </c>
      <c r="R228" s="180">
        <f>Q228*H228</f>
        <v>0.31248315000000004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138</v>
      </c>
      <c r="AT228" s="182" t="s">
        <v>133</v>
      </c>
      <c r="AU228" s="182" t="s">
        <v>86</v>
      </c>
      <c r="AY228" s="18" t="s">
        <v>131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</v>
      </c>
      <c r="BK228" s="183">
        <f>ROUND(I228*H228,0)</f>
        <v>0</v>
      </c>
      <c r="BL228" s="18" t="s">
        <v>138</v>
      </c>
      <c r="BM228" s="182" t="s">
        <v>231</v>
      </c>
    </row>
    <row r="229" s="13" customFormat="1">
      <c r="A229" s="13"/>
      <c r="B229" s="184"/>
      <c r="C229" s="13"/>
      <c r="D229" s="185" t="s">
        <v>140</v>
      </c>
      <c r="E229" s="186" t="s">
        <v>1</v>
      </c>
      <c r="F229" s="187" t="s">
        <v>687</v>
      </c>
      <c r="G229" s="13"/>
      <c r="H229" s="188">
        <v>692.10000000000002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140</v>
      </c>
      <c r="AU229" s="186" t="s">
        <v>86</v>
      </c>
      <c r="AV229" s="13" t="s">
        <v>86</v>
      </c>
      <c r="AW229" s="13" t="s">
        <v>33</v>
      </c>
      <c r="AX229" s="13" t="s">
        <v>8</v>
      </c>
      <c r="AY229" s="186" t="s">
        <v>131</v>
      </c>
    </row>
    <row r="230" s="2" customFormat="1" ht="21.75" customHeight="1">
      <c r="A230" s="37"/>
      <c r="B230" s="170"/>
      <c r="C230" s="171" t="s">
        <v>339</v>
      </c>
      <c r="D230" s="171" t="s">
        <v>133</v>
      </c>
      <c r="E230" s="172" t="s">
        <v>234</v>
      </c>
      <c r="F230" s="173" t="s">
        <v>235</v>
      </c>
      <c r="G230" s="174" t="s">
        <v>161</v>
      </c>
      <c r="H230" s="175">
        <v>266.5</v>
      </c>
      <c r="I230" s="176"/>
      <c r="J230" s="177">
        <f>ROUND(I230*H230,0)</f>
        <v>0</v>
      </c>
      <c r="K230" s="173" t="s">
        <v>137</v>
      </c>
      <c r="L230" s="38"/>
      <c r="M230" s="178" t="s">
        <v>1</v>
      </c>
      <c r="N230" s="179" t="s">
        <v>42</v>
      </c>
      <c r="O230" s="76"/>
      <c r="P230" s="180">
        <f>O230*H230</f>
        <v>0</v>
      </c>
      <c r="Q230" s="180">
        <v>0.00080900000000000004</v>
      </c>
      <c r="R230" s="180">
        <f>Q230*H230</f>
        <v>0.2155985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138</v>
      </c>
      <c r="AT230" s="182" t="s">
        <v>133</v>
      </c>
      <c r="AU230" s="182" t="s">
        <v>86</v>
      </c>
      <c r="AY230" s="18" t="s">
        <v>131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</v>
      </c>
      <c r="BK230" s="183">
        <f>ROUND(I230*H230,0)</f>
        <v>0</v>
      </c>
      <c r="BL230" s="18" t="s">
        <v>138</v>
      </c>
      <c r="BM230" s="182" t="s">
        <v>236</v>
      </c>
    </row>
    <row r="231" s="13" customFormat="1">
      <c r="A231" s="13"/>
      <c r="B231" s="184"/>
      <c r="C231" s="13"/>
      <c r="D231" s="185" t="s">
        <v>140</v>
      </c>
      <c r="E231" s="186" t="s">
        <v>1</v>
      </c>
      <c r="F231" s="187" t="s">
        <v>688</v>
      </c>
      <c r="G231" s="13"/>
      <c r="H231" s="188">
        <v>266.5</v>
      </c>
      <c r="I231" s="189"/>
      <c r="J231" s="13"/>
      <c r="K231" s="13"/>
      <c r="L231" s="184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6" t="s">
        <v>140</v>
      </c>
      <c r="AU231" s="186" t="s">
        <v>86</v>
      </c>
      <c r="AV231" s="13" t="s">
        <v>86</v>
      </c>
      <c r="AW231" s="13" t="s">
        <v>33</v>
      </c>
      <c r="AX231" s="13" t="s">
        <v>8</v>
      </c>
      <c r="AY231" s="186" t="s">
        <v>131</v>
      </c>
    </row>
    <row r="232" s="12" customFormat="1" ht="22.8" customHeight="1">
      <c r="A232" s="12"/>
      <c r="B232" s="157"/>
      <c r="C232" s="12"/>
      <c r="D232" s="158" t="s">
        <v>76</v>
      </c>
      <c r="E232" s="168" t="s">
        <v>153</v>
      </c>
      <c r="F232" s="168" t="s">
        <v>248</v>
      </c>
      <c r="G232" s="12"/>
      <c r="H232" s="12"/>
      <c r="I232" s="160"/>
      <c r="J232" s="169">
        <f>BK232</f>
        <v>0</v>
      </c>
      <c r="K232" s="12"/>
      <c r="L232" s="157"/>
      <c r="M232" s="162"/>
      <c r="N232" s="163"/>
      <c r="O232" s="163"/>
      <c r="P232" s="164">
        <f>SUM(P233:P267)</f>
        <v>0</v>
      </c>
      <c r="Q232" s="163"/>
      <c r="R232" s="164">
        <f>SUM(R233:R267)</f>
        <v>453.71103899999997</v>
      </c>
      <c r="S232" s="163"/>
      <c r="T232" s="165">
        <f>SUM(T233:T267)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8" t="s">
        <v>8</v>
      </c>
      <c r="AT232" s="166" t="s">
        <v>76</v>
      </c>
      <c r="AU232" s="166" t="s">
        <v>8</v>
      </c>
      <c r="AY232" s="158" t="s">
        <v>131</v>
      </c>
      <c r="BK232" s="167">
        <f>SUM(BK233:BK267)</f>
        <v>0</v>
      </c>
    </row>
    <row r="233" s="2" customFormat="1" ht="16.5" customHeight="1">
      <c r="A233" s="37"/>
      <c r="B233" s="170"/>
      <c r="C233" s="171" t="s">
        <v>92</v>
      </c>
      <c r="D233" s="171" t="s">
        <v>133</v>
      </c>
      <c r="E233" s="172" t="s">
        <v>689</v>
      </c>
      <c r="F233" s="173" t="s">
        <v>690</v>
      </c>
      <c r="G233" s="174" t="s">
        <v>136</v>
      </c>
      <c r="H233" s="175">
        <v>1920.5</v>
      </c>
      <c r="I233" s="176"/>
      <c r="J233" s="177">
        <f>ROUND(I233*H233,0)</f>
        <v>0</v>
      </c>
      <c r="K233" s="173" t="s">
        <v>137</v>
      </c>
      <c r="L233" s="38"/>
      <c r="M233" s="178" t="s">
        <v>1</v>
      </c>
      <c r="N233" s="179" t="s">
        <v>42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138</v>
      </c>
      <c r="AT233" s="182" t="s">
        <v>133</v>
      </c>
      <c r="AU233" s="182" t="s">
        <v>86</v>
      </c>
      <c r="AY233" s="18" t="s">
        <v>131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</v>
      </c>
      <c r="BK233" s="183">
        <f>ROUND(I233*H233,0)</f>
        <v>0</v>
      </c>
      <c r="BL233" s="18" t="s">
        <v>138</v>
      </c>
      <c r="BM233" s="182" t="s">
        <v>691</v>
      </c>
    </row>
    <row r="234" s="13" customFormat="1">
      <c r="A234" s="13"/>
      <c r="B234" s="184"/>
      <c r="C234" s="13"/>
      <c r="D234" s="185" t="s">
        <v>140</v>
      </c>
      <c r="E234" s="186" t="s">
        <v>1</v>
      </c>
      <c r="F234" s="187" t="s">
        <v>634</v>
      </c>
      <c r="G234" s="13"/>
      <c r="H234" s="188">
        <v>1304.8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140</v>
      </c>
      <c r="AU234" s="186" t="s">
        <v>86</v>
      </c>
      <c r="AV234" s="13" t="s">
        <v>86</v>
      </c>
      <c r="AW234" s="13" t="s">
        <v>33</v>
      </c>
      <c r="AX234" s="13" t="s">
        <v>77</v>
      </c>
      <c r="AY234" s="186" t="s">
        <v>131</v>
      </c>
    </row>
    <row r="235" s="14" customFormat="1">
      <c r="A235" s="14"/>
      <c r="B235" s="193"/>
      <c r="C235" s="14"/>
      <c r="D235" s="185" t="s">
        <v>140</v>
      </c>
      <c r="E235" s="194" t="s">
        <v>1</v>
      </c>
      <c r="F235" s="195" t="s">
        <v>170</v>
      </c>
      <c r="G235" s="14"/>
      <c r="H235" s="196">
        <v>1304.8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140</v>
      </c>
      <c r="AU235" s="194" t="s">
        <v>86</v>
      </c>
      <c r="AV235" s="14" t="s">
        <v>146</v>
      </c>
      <c r="AW235" s="14" t="s">
        <v>33</v>
      </c>
      <c r="AX235" s="14" t="s">
        <v>77</v>
      </c>
      <c r="AY235" s="194" t="s">
        <v>131</v>
      </c>
    </row>
    <row r="236" s="13" customFormat="1">
      <c r="A236" s="13"/>
      <c r="B236" s="184"/>
      <c r="C236" s="13"/>
      <c r="D236" s="185" t="s">
        <v>140</v>
      </c>
      <c r="E236" s="186" t="s">
        <v>1</v>
      </c>
      <c r="F236" s="187" t="s">
        <v>635</v>
      </c>
      <c r="G236" s="13"/>
      <c r="H236" s="188">
        <v>463.60000000000002</v>
      </c>
      <c r="I236" s="189"/>
      <c r="J236" s="13"/>
      <c r="K236" s="13"/>
      <c r="L236" s="184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140</v>
      </c>
      <c r="AU236" s="186" t="s">
        <v>86</v>
      </c>
      <c r="AV236" s="13" t="s">
        <v>86</v>
      </c>
      <c r="AW236" s="13" t="s">
        <v>33</v>
      </c>
      <c r="AX236" s="13" t="s">
        <v>77</v>
      </c>
      <c r="AY236" s="186" t="s">
        <v>131</v>
      </c>
    </row>
    <row r="237" s="13" customFormat="1">
      <c r="A237" s="13"/>
      <c r="B237" s="184"/>
      <c r="C237" s="13"/>
      <c r="D237" s="185" t="s">
        <v>140</v>
      </c>
      <c r="E237" s="186" t="s">
        <v>1</v>
      </c>
      <c r="F237" s="187" t="s">
        <v>636</v>
      </c>
      <c r="G237" s="13"/>
      <c r="H237" s="188">
        <v>135.09999999999999</v>
      </c>
      <c r="I237" s="189"/>
      <c r="J237" s="13"/>
      <c r="K237" s="13"/>
      <c r="L237" s="184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140</v>
      </c>
      <c r="AU237" s="186" t="s">
        <v>86</v>
      </c>
      <c r="AV237" s="13" t="s">
        <v>86</v>
      </c>
      <c r="AW237" s="13" t="s">
        <v>33</v>
      </c>
      <c r="AX237" s="13" t="s">
        <v>77</v>
      </c>
      <c r="AY237" s="186" t="s">
        <v>131</v>
      </c>
    </row>
    <row r="238" s="13" customFormat="1">
      <c r="A238" s="13"/>
      <c r="B238" s="184"/>
      <c r="C238" s="13"/>
      <c r="D238" s="185" t="s">
        <v>140</v>
      </c>
      <c r="E238" s="186" t="s">
        <v>1</v>
      </c>
      <c r="F238" s="187" t="s">
        <v>637</v>
      </c>
      <c r="G238" s="13"/>
      <c r="H238" s="188">
        <v>17</v>
      </c>
      <c r="I238" s="189"/>
      <c r="J238" s="13"/>
      <c r="K238" s="13"/>
      <c r="L238" s="184"/>
      <c r="M238" s="190"/>
      <c r="N238" s="191"/>
      <c r="O238" s="191"/>
      <c r="P238" s="191"/>
      <c r="Q238" s="191"/>
      <c r="R238" s="191"/>
      <c r="S238" s="191"/>
      <c r="T238" s="19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6" t="s">
        <v>140</v>
      </c>
      <c r="AU238" s="186" t="s">
        <v>86</v>
      </c>
      <c r="AV238" s="13" t="s">
        <v>86</v>
      </c>
      <c r="AW238" s="13" t="s">
        <v>33</v>
      </c>
      <c r="AX238" s="13" t="s">
        <v>77</v>
      </c>
      <c r="AY238" s="186" t="s">
        <v>131</v>
      </c>
    </row>
    <row r="239" s="14" customFormat="1">
      <c r="A239" s="14"/>
      <c r="B239" s="193"/>
      <c r="C239" s="14"/>
      <c r="D239" s="185" t="s">
        <v>140</v>
      </c>
      <c r="E239" s="194" t="s">
        <v>1</v>
      </c>
      <c r="F239" s="195" t="s">
        <v>170</v>
      </c>
      <c r="G239" s="14"/>
      <c r="H239" s="196">
        <v>615.70000000000005</v>
      </c>
      <c r="I239" s="197"/>
      <c r="J239" s="14"/>
      <c r="K239" s="14"/>
      <c r="L239" s="193"/>
      <c r="M239" s="198"/>
      <c r="N239" s="199"/>
      <c r="O239" s="199"/>
      <c r="P239" s="199"/>
      <c r="Q239" s="199"/>
      <c r="R239" s="199"/>
      <c r="S239" s="199"/>
      <c r="T239" s="20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4" t="s">
        <v>140</v>
      </c>
      <c r="AU239" s="194" t="s">
        <v>86</v>
      </c>
      <c r="AV239" s="14" t="s">
        <v>146</v>
      </c>
      <c r="AW239" s="14" t="s">
        <v>33</v>
      </c>
      <c r="AX239" s="14" t="s">
        <v>77</v>
      </c>
      <c r="AY239" s="194" t="s">
        <v>131</v>
      </c>
    </row>
    <row r="240" s="15" customFormat="1">
      <c r="A240" s="15"/>
      <c r="B240" s="201"/>
      <c r="C240" s="15"/>
      <c r="D240" s="185" t="s">
        <v>140</v>
      </c>
      <c r="E240" s="202" t="s">
        <v>1</v>
      </c>
      <c r="F240" s="203" t="s">
        <v>220</v>
      </c>
      <c r="G240" s="15"/>
      <c r="H240" s="204">
        <v>1920.5</v>
      </c>
      <c r="I240" s="205"/>
      <c r="J240" s="15"/>
      <c r="K240" s="15"/>
      <c r="L240" s="201"/>
      <c r="M240" s="206"/>
      <c r="N240" s="207"/>
      <c r="O240" s="207"/>
      <c r="P240" s="207"/>
      <c r="Q240" s="207"/>
      <c r="R240" s="207"/>
      <c r="S240" s="207"/>
      <c r="T240" s="20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02" t="s">
        <v>140</v>
      </c>
      <c r="AU240" s="202" t="s">
        <v>86</v>
      </c>
      <c r="AV240" s="15" t="s">
        <v>138</v>
      </c>
      <c r="AW240" s="15" t="s">
        <v>33</v>
      </c>
      <c r="AX240" s="15" t="s">
        <v>8</v>
      </c>
      <c r="AY240" s="202" t="s">
        <v>131</v>
      </c>
    </row>
    <row r="241" s="2" customFormat="1" ht="16.5" customHeight="1">
      <c r="A241" s="37"/>
      <c r="B241" s="170"/>
      <c r="C241" s="171" t="s">
        <v>348</v>
      </c>
      <c r="D241" s="171" t="s">
        <v>133</v>
      </c>
      <c r="E241" s="172" t="s">
        <v>267</v>
      </c>
      <c r="F241" s="173" t="s">
        <v>268</v>
      </c>
      <c r="G241" s="174" t="s">
        <v>136</v>
      </c>
      <c r="H241" s="175">
        <v>41</v>
      </c>
      <c r="I241" s="176"/>
      <c r="J241" s="177">
        <f>ROUND(I241*H241,0)</f>
        <v>0</v>
      </c>
      <c r="K241" s="173" t="s">
        <v>137</v>
      </c>
      <c r="L241" s="38"/>
      <c r="M241" s="178" t="s">
        <v>1</v>
      </c>
      <c r="N241" s="179" t="s">
        <v>42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138</v>
      </c>
      <c r="AT241" s="182" t="s">
        <v>133</v>
      </c>
      <c r="AU241" s="182" t="s">
        <v>86</v>
      </c>
      <c r="AY241" s="18" t="s">
        <v>131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</v>
      </c>
      <c r="BK241" s="183">
        <f>ROUND(I241*H241,0)</f>
        <v>0</v>
      </c>
      <c r="BL241" s="18" t="s">
        <v>138</v>
      </c>
      <c r="BM241" s="182" t="s">
        <v>692</v>
      </c>
    </row>
    <row r="242" s="13" customFormat="1">
      <c r="A242" s="13"/>
      <c r="B242" s="184"/>
      <c r="C242" s="13"/>
      <c r="D242" s="185" t="s">
        <v>140</v>
      </c>
      <c r="E242" s="186" t="s">
        <v>1</v>
      </c>
      <c r="F242" s="187" t="s">
        <v>693</v>
      </c>
      <c r="G242" s="13"/>
      <c r="H242" s="188">
        <v>41</v>
      </c>
      <c r="I242" s="189"/>
      <c r="J242" s="13"/>
      <c r="K242" s="13"/>
      <c r="L242" s="184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140</v>
      </c>
      <c r="AU242" s="186" t="s">
        <v>86</v>
      </c>
      <c r="AV242" s="13" t="s">
        <v>86</v>
      </c>
      <c r="AW242" s="13" t="s">
        <v>33</v>
      </c>
      <c r="AX242" s="13" t="s">
        <v>8</v>
      </c>
      <c r="AY242" s="186" t="s">
        <v>131</v>
      </c>
    </row>
    <row r="243" s="2" customFormat="1" ht="24.15" customHeight="1">
      <c r="A243" s="37"/>
      <c r="B243" s="170"/>
      <c r="C243" s="171" t="s">
        <v>352</v>
      </c>
      <c r="D243" s="171" t="s">
        <v>133</v>
      </c>
      <c r="E243" s="172" t="s">
        <v>694</v>
      </c>
      <c r="F243" s="173" t="s">
        <v>695</v>
      </c>
      <c r="G243" s="174" t="s">
        <v>136</v>
      </c>
      <c r="H243" s="175">
        <v>1920.5</v>
      </c>
      <c r="I243" s="176"/>
      <c r="J243" s="177">
        <f>ROUND(I243*H243,0)</f>
        <v>0</v>
      </c>
      <c r="K243" s="173" t="s">
        <v>137</v>
      </c>
      <c r="L243" s="38"/>
      <c r="M243" s="178" t="s">
        <v>1</v>
      </c>
      <c r="N243" s="179" t="s">
        <v>42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138</v>
      </c>
      <c r="AT243" s="182" t="s">
        <v>133</v>
      </c>
      <c r="AU243" s="182" t="s">
        <v>86</v>
      </c>
      <c r="AY243" s="18" t="s">
        <v>131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</v>
      </c>
      <c r="BK243" s="183">
        <f>ROUND(I243*H243,0)</f>
        <v>0</v>
      </c>
      <c r="BL243" s="18" t="s">
        <v>138</v>
      </c>
      <c r="BM243" s="182" t="s">
        <v>696</v>
      </c>
    </row>
    <row r="244" s="13" customFormat="1">
      <c r="A244" s="13"/>
      <c r="B244" s="184"/>
      <c r="C244" s="13"/>
      <c r="D244" s="185" t="s">
        <v>140</v>
      </c>
      <c r="E244" s="186" t="s">
        <v>1</v>
      </c>
      <c r="F244" s="187" t="s">
        <v>634</v>
      </c>
      <c r="G244" s="13"/>
      <c r="H244" s="188">
        <v>1304.8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140</v>
      </c>
      <c r="AU244" s="186" t="s">
        <v>86</v>
      </c>
      <c r="AV244" s="13" t="s">
        <v>86</v>
      </c>
      <c r="AW244" s="13" t="s">
        <v>33</v>
      </c>
      <c r="AX244" s="13" t="s">
        <v>77</v>
      </c>
      <c r="AY244" s="186" t="s">
        <v>131</v>
      </c>
    </row>
    <row r="245" s="14" customFormat="1">
      <c r="A245" s="14"/>
      <c r="B245" s="193"/>
      <c r="C245" s="14"/>
      <c r="D245" s="185" t="s">
        <v>140</v>
      </c>
      <c r="E245" s="194" t="s">
        <v>1</v>
      </c>
      <c r="F245" s="195" t="s">
        <v>170</v>
      </c>
      <c r="G245" s="14"/>
      <c r="H245" s="196">
        <v>1304.8</v>
      </c>
      <c r="I245" s="197"/>
      <c r="J245" s="14"/>
      <c r="K245" s="14"/>
      <c r="L245" s="193"/>
      <c r="M245" s="198"/>
      <c r="N245" s="199"/>
      <c r="O245" s="199"/>
      <c r="P245" s="199"/>
      <c r="Q245" s="199"/>
      <c r="R245" s="199"/>
      <c r="S245" s="199"/>
      <c r="T245" s="20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4" t="s">
        <v>140</v>
      </c>
      <c r="AU245" s="194" t="s">
        <v>86</v>
      </c>
      <c r="AV245" s="14" t="s">
        <v>146</v>
      </c>
      <c r="AW245" s="14" t="s">
        <v>33</v>
      </c>
      <c r="AX245" s="14" t="s">
        <v>77</v>
      </c>
      <c r="AY245" s="194" t="s">
        <v>131</v>
      </c>
    </row>
    <row r="246" s="13" customFormat="1">
      <c r="A246" s="13"/>
      <c r="B246" s="184"/>
      <c r="C246" s="13"/>
      <c r="D246" s="185" t="s">
        <v>140</v>
      </c>
      <c r="E246" s="186" t="s">
        <v>1</v>
      </c>
      <c r="F246" s="187" t="s">
        <v>635</v>
      </c>
      <c r="G246" s="13"/>
      <c r="H246" s="188">
        <v>463.60000000000002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140</v>
      </c>
      <c r="AU246" s="186" t="s">
        <v>86</v>
      </c>
      <c r="AV246" s="13" t="s">
        <v>86</v>
      </c>
      <c r="AW246" s="13" t="s">
        <v>33</v>
      </c>
      <c r="AX246" s="13" t="s">
        <v>77</v>
      </c>
      <c r="AY246" s="186" t="s">
        <v>131</v>
      </c>
    </row>
    <row r="247" s="13" customFormat="1">
      <c r="A247" s="13"/>
      <c r="B247" s="184"/>
      <c r="C247" s="13"/>
      <c r="D247" s="185" t="s">
        <v>140</v>
      </c>
      <c r="E247" s="186" t="s">
        <v>1</v>
      </c>
      <c r="F247" s="187" t="s">
        <v>636</v>
      </c>
      <c r="G247" s="13"/>
      <c r="H247" s="188">
        <v>135.09999999999999</v>
      </c>
      <c r="I247" s="189"/>
      <c r="J247" s="13"/>
      <c r="K247" s="13"/>
      <c r="L247" s="184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140</v>
      </c>
      <c r="AU247" s="186" t="s">
        <v>86</v>
      </c>
      <c r="AV247" s="13" t="s">
        <v>86</v>
      </c>
      <c r="AW247" s="13" t="s">
        <v>33</v>
      </c>
      <c r="AX247" s="13" t="s">
        <v>77</v>
      </c>
      <c r="AY247" s="186" t="s">
        <v>131</v>
      </c>
    </row>
    <row r="248" s="13" customFormat="1">
      <c r="A248" s="13"/>
      <c r="B248" s="184"/>
      <c r="C248" s="13"/>
      <c r="D248" s="185" t="s">
        <v>140</v>
      </c>
      <c r="E248" s="186" t="s">
        <v>1</v>
      </c>
      <c r="F248" s="187" t="s">
        <v>637</v>
      </c>
      <c r="G248" s="13"/>
      <c r="H248" s="188">
        <v>17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140</v>
      </c>
      <c r="AU248" s="186" t="s">
        <v>86</v>
      </c>
      <c r="AV248" s="13" t="s">
        <v>86</v>
      </c>
      <c r="AW248" s="13" t="s">
        <v>33</v>
      </c>
      <c r="AX248" s="13" t="s">
        <v>77</v>
      </c>
      <c r="AY248" s="186" t="s">
        <v>131</v>
      </c>
    </row>
    <row r="249" s="14" customFormat="1">
      <c r="A249" s="14"/>
      <c r="B249" s="193"/>
      <c r="C249" s="14"/>
      <c r="D249" s="185" t="s">
        <v>140</v>
      </c>
      <c r="E249" s="194" t="s">
        <v>1</v>
      </c>
      <c r="F249" s="195" t="s">
        <v>170</v>
      </c>
      <c r="G249" s="14"/>
      <c r="H249" s="196">
        <v>615.70000000000005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140</v>
      </c>
      <c r="AU249" s="194" t="s">
        <v>86</v>
      </c>
      <c r="AV249" s="14" t="s">
        <v>146</v>
      </c>
      <c r="AW249" s="14" t="s">
        <v>33</v>
      </c>
      <c r="AX249" s="14" t="s">
        <v>77</v>
      </c>
      <c r="AY249" s="194" t="s">
        <v>131</v>
      </c>
    </row>
    <row r="250" s="15" customFormat="1">
      <c r="A250" s="15"/>
      <c r="B250" s="201"/>
      <c r="C250" s="15"/>
      <c r="D250" s="185" t="s">
        <v>140</v>
      </c>
      <c r="E250" s="202" t="s">
        <v>1</v>
      </c>
      <c r="F250" s="203" t="s">
        <v>220</v>
      </c>
      <c r="G250" s="15"/>
      <c r="H250" s="204">
        <v>1920.5</v>
      </c>
      <c r="I250" s="205"/>
      <c r="J250" s="15"/>
      <c r="K250" s="15"/>
      <c r="L250" s="201"/>
      <c r="M250" s="206"/>
      <c r="N250" s="207"/>
      <c r="O250" s="207"/>
      <c r="P250" s="207"/>
      <c r="Q250" s="207"/>
      <c r="R250" s="207"/>
      <c r="S250" s="207"/>
      <c r="T250" s="20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02" t="s">
        <v>140</v>
      </c>
      <c r="AU250" s="202" t="s">
        <v>86</v>
      </c>
      <c r="AV250" s="15" t="s">
        <v>138</v>
      </c>
      <c r="AW250" s="15" t="s">
        <v>33</v>
      </c>
      <c r="AX250" s="15" t="s">
        <v>8</v>
      </c>
      <c r="AY250" s="202" t="s">
        <v>131</v>
      </c>
    </row>
    <row r="251" s="2" customFormat="1" ht="24.15" customHeight="1">
      <c r="A251" s="37"/>
      <c r="B251" s="170"/>
      <c r="C251" s="171" t="s">
        <v>356</v>
      </c>
      <c r="D251" s="171" t="s">
        <v>133</v>
      </c>
      <c r="E251" s="172" t="s">
        <v>697</v>
      </c>
      <c r="F251" s="173" t="s">
        <v>698</v>
      </c>
      <c r="G251" s="174" t="s">
        <v>136</v>
      </c>
      <c r="H251" s="175">
        <v>1304.8</v>
      </c>
      <c r="I251" s="176"/>
      <c r="J251" s="177">
        <f>ROUND(I251*H251,0)</f>
        <v>0</v>
      </c>
      <c r="K251" s="173" t="s">
        <v>137</v>
      </c>
      <c r="L251" s="38"/>
      <c r="M251" s="178" t="s">
        <v>1</v>
      </c>
      <c r="N251" s="179" t="s">
        <v>42</v>
      </c>
      <c r="O251" s="76"/>
      <c r="P251" s="180">
        <f>O251*H251</f>
        <v>0</v>
      </c>
      <c r="Q251" s="180">
        <v>0.089219999999999994</v>
      </c>
      <c r="R251" s="180">
        <f>Q251*H251</f>
        <v>116.414256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138</v>
      </c>
      <c r="AT251" s="182" t="s">
        <v>133</v>
      </c>
      <c r="AU251" s="182" t="s">
        <v>86</v>
      </c>
      <c r="AY251" s="18" t="s">
        <v>131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</v>
      </c>
      <c r="BK251" s="183">
        <f>ROUND(I251*H251,0)</f>
        <v>0</v>
      </c>
      <c r="BL251" s="18" t="s">
        <v>138</v>
      </c>
      <c r="BM251" s="182" t="s">
        <v>699</v>
      </c>
    </row>
    <row r="252" s="13" customFormat="1">
      <c r="A252" s="13"/>
      <c r="B252" s="184"/>
      <c r="C252" s="13"/>
      <c r="D252" s="185" t="s">
        <v>140</v>
      </c>
      <c r="E252" s="186" t="s">
        <v>1</v>
      </c>
      <c r="F252" s="187" t="s">
        <v>634</v>
      </c>
      <c r="G252" s="13"/>
      <c r="H252" s="188">
        <v>1304.8</v>
      </c>
      <c r="I252" s="189"/>
      <c r="J252" s="13"/>
      <c r="K252" s="13"/>
      <c r="L252" s="184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140</v>
      </c>
      <c r="AU252" s="186" t="s">
        <v>86</v>
      </c>
      <c r="AV252" s="13" t="s">
        <v>86</v>
      </c>
      <c r="AW252" s="13" t="s">
        <v>33</v>
      </c>
      <c r="AX252" s="13" t="s">
        <v>77</v>
      </c>
      <c r="AY252" s="186" t="s">
        <v>131</v>
      </c>
    </row>
    <row r="253" s="14" customFormat="1">
      <c r="A253" s="14"/>
      <c r="B253" s="193"/>
      <c r="C253" s="14"/>
      <c r="D253" s="185" t="s">
        <v>140</v>
      </c>
      <c r="E253" s="194" t="s">
        <v>1</v>
      </c>
      <c r="F253" s="195" t="s">
        <v>170</v>
      </c>
      <c r="G253" s="14"/>
      <c r="H253" s="196">
        <v>1304.8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140</v>
      </c>
      <c r="AU253" s="194" t="s">
        <v>86</v>
      </c>
      <c r="AV253" s="14" t="s">
        <v>146</v>
      </c>
      <c r="AW253" s="14" t="s">
        <v>33</v>
      </c>
      <c r="AX253" s="14" t="s">
        <v>8</v>
      </c>
      <c r="AY253" s="194" t="s">
        <v>131</v>
      </c>
    </row>
    <row r="254" s="2" customFormat="1" ht="21.75" customHeight="1">
      <c r="A254" s="37"/>
      <c r="B254" s="170"/>
      <c r="C254" s="209" t="s">
        <v>360</v>
      </c>
      <c r="D254" s="209" t="s">
        <v>244</v>
      </c>
      <c r="E254" s="210" t="s">
        <v>700</v>
      </c>
      <c r="F254" s="211" t="s">
        <v>701</v>
      </c>
      <c r="G254" s="212" t="s">
        <v>136</v>
      </c>
      <c r="H254" s="213">
        <v>1317.848</v>
      </c>
      <c r="I254" s="214"/>
      <c r="J254" s="215">
        <f>ROUND(I254*H254,0)</f>
        <v>0</v>
      </c>
      <c r="K254" s="211" t="s">
        <v>137</v>
      </c>
      <c r="L254" s="216"/>
      <c r="M254" s="217" t="s">
        <v>1</v>
      </c>
      <c r="N254" s="218" t="s">
        <v>42</v>
      </c>
      <c r="O254" s="76"/>
      <c r="P254" s="180">
        <f>O254*H254</f>
        <v>0</v>
      </c>
      <c r="Q254" s="180">
        <v>0.13100000000000001</v>
      </c>
      <c r="R254" s="180">
        <f>Q254*H254</f>
        <v>172.63808800000001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171</v>
      </c>
      <c r="AT254" s="182" t="s">
        <v>244</v>
      </c>
      <c r="AU254" s="182" t="s">
        <v>86</v>
      </c>
      <c r="AY254" s="18" t="s">
        <v>131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</v>
      </c>
      <c r="BK254" s="183">
        <f>ROUND(I254*H254,0)</f>
        <v>0</v>
      </c>
      <c r="BL254" s="18" t="s">
        <v>138</v>
      </c>
      <c r="BM254" s="182" t="s">
        <v>702</v>
      </c>
    </row>
    <row r="255" s="13" customFormat="1">
      <c r="A255" s="13"/>
      <c r="B255" s="184"/>
      <c r="C255" s="13"/>
      <c r="D255" s="185" t="s">
        <v>140</v>
      </c>
      <c r="E255" s="186" t="s">
        <v>1</v>
      </c>
      <c r="F255" s="187" t="s">
        <v>703</v>
      </c>
      <c r="G255" s="13"/>
      <c r="H255" s="188">
        <v>1317.848</v>
      </c>
      <c r="I255" s="189"/>
      <c r="J255" s="13"/>
      <c r="K255" s="13"/>
      <c r="L255" s="184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140</v>
      </c>
      <c r="AU255" s="186" t="s">
        <v>86</v>
      </c>
      <c r="AV255" s="13" t="s">
        <v>86</v>
      </c>
      <c r="AW255" s="13" t="s">
        <v>33</v>
      </c>
      <c r="AX255" s="13" t="s">
        <v>77</v>
      </c>
      <c r="AY255" s="186" t="s">
        <v>131</v>
      </c>
    </row>
    <row r="256" s="14" customFormat="1">
      <c r="A256" s="14"/>
      <c r="B256" s="193"/>
      <c r="C256" s="14"/>
      <c r="D256" s="185" t="s">
        <v>140</v>
      </c>
      <c r="E256" s="194" t="s">
        <v>1</v>
      </c>
      <c r="F256" s="195" t="s">
        <v>170</v>
      </c>
      <c r="G256" s="14"/>
      <c r="H256" s="196">
        <v>1317.848</v>
      </c>
      <c r="I256" s="197"/>
      <c r="J256" s="14"/>
      <c r="K256" s="14"/>
      <c r="L256" s="193"/>
      <c r="M256" s="198"/>
      <c r="N256" s="199"/>
      <c r="O256" s="199"/>
      <c r="P256" s="199"/>
      <c r="Q256" s="199"/>
      <c r="R256" s="199"/>
      <c r="S256" s="199"/>
      <c r="T256" s="20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4" t="s">
        <v>140</v>
      </c>
      <c r="AU256" s="194" t="s">
        <v>86</v>
      </c>
      <c r="AV256" s="14" t="s">
        <v>146</v>
      </c>
      <c r="AW256" s="14" t="s">
        <v>33</v>
      </c>
      <c r="AX256" s="14" t="s">
        <v>8</v>
      </c>
      <c r="AY256" s="194" t="s">
        <v>131</v>
      </c>
    </row>
    <row r="257" s="2" customFormat="1" ht="24.15" customHeight="1">
      <c r="A257" s="37"/>
      <c r="B257" s="170"/>
      <c r="C257" s="171" t="s">
        <v>364</v>
      </c>
      <c r="D257" s="171" t="s">
        <v>133</v>
      </c>
      <c r="E257" s="172" t="s">
        <v>704</v>
      </c>
      <c r="F257" s="173" t="s">
        <v>705</v>
      </c>
      <c r="G257" s="174" t="s">
        <v>136</v>
      </c>
      <c r="H257" s="175">
        <v>615.70000000000005</v>
      </c>
      <c r="I257" s="176"/>
      <c r="J257" s="177">
        <f>ROUND(I257*H257,0)</f>
        <v>0</v>
      </c>
      <c r="K257" s="173" t="s">
        <v>137</v>
      </c>
      <c r="L257" s="38"/>
      <c r="M257" s="178" t="s">
        <v>1</v>
      </c>
      <c r="N257" s="179" t="s">
        <v>42</v>
      </c>
      <c r="O257" s="76"/>
      <c r="P257" s="180">
        <f>O257*H257</f>
        <v>0</v>
      </c>
      <c r="Q257" s="180">
        <v>0.090620000000000006</v>
      </c>
      <c r="R257" s="180">
        <f>Q257*H257</f>
        <v>55.794734000000005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138</v>
      </c>
      <c r="AT257" s="182" t="s">
        <v>133</v>
      </c>
      <c r="AU257" s="182" t="s">
        <v>86</v>
      </c>
      <c r="AY257" s="18" t="s">
        <v>131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</v>
      </c>
      <c r="BK257" s="183">
        <f>ROUND(I257*H257,0)</f>
        <v>0</v>
      </c>
      <c r="BL257" s="18" t="s">
        <v>138</v>
      </c>
      <c r="BM257" s="182" t="s">
        <v>706</v>
      </c>
    </row>
    <row r="258" s="13" customFormat="1">
      <c r="A258" s="13"/>
      <c r="B258" s="184"/>
      <c r="C258" s="13"/>
      <c r="D258" s="185" t="s">
        <v>140</v>
      </c>
      <c r="E258" s="186" t="s">
        <v>1</v>
      </c>
      <c r="F258" s="187" t="s">
        <v>635</v>
      </c>
      <c r="G258" s="13"/>
      <c r="H258" s="188">
        <v>463.60000000000002</v>
      </c>
      <c r="I258" s="189"/>
      <c r="J258" s="13"/>
      <c r="K258" s="13"/>
      <c r="L258" s="184"/>
      <c r="M258" s="190"/>
      <c r="N258" s="191"/>
      <c r="O258" s="191"/>
      <c r="P258" s="191"/>
      <c r="Q258" s="191"/>
      <c r="R258" s="191"/>
      <c r="S258" s="191"/>
      <c r="T258" s="19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6" t="s">
        <v>140</v>
      </c>
      <c r="AU258" s="186" t="s">
        <v>86</v>
      </c>
      <c r="AV258" s="13" t="s">
        <v>86</v>
      </c>
      <c r="AW258" s="13" t="s">
        <v>33</v>
      </c>
      <c r="AX258" s="13" t="s">
        <v>77</v>
      </c>
      <c r="AY258" s="186" t="s">
        <v>131</v>
      </c>
    </row>
    <row r="259" s="13" customFormat="1">
      <c r="A259" s="13"/>
      <c r="B259" s="184"/>
      <c r="C259" s="13"/>
      <c r="D259" s="185" t="s">
        <v>140</v>
      </c>
      <c r="E259" s="186" t="s">
        <v>1</v>
      </c>
      <c r="F259" s="187" t="s">
        <v>636</v>
      </c>
      <c r="G259" s="13"/>
      <c r="H259" s="188">
        <v>135.09999999999999</v>
      </c>
      <c r="I259" s="189"/>
      <c r="J259" s="13"/>
      <c r="K259" s="13"/>
      <c r="L259" s="184"/>
      <c r="M259" s="190"/>
      <c r="N259" s="191"/>
      <c r="O259" s="191"/>
      <c r="P259" s="191"/>
      <c r="Q259" s="191"/>
      <c r="R259" s="191"/>
      <c r="S259" s="191"/>
      <c r="T259" s="19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6" t="s">
        <v>140</v>
      </c>
      <c r="AU259" s="186" t="s">
        <v>86</v>
      </c>
      <c r="AV259" s="13" t="s">
        <v>86</v>
      </c>
      <c r="AW259" s="13" t="s">
        <v>33</v>
      </c>
      <c r="AX259" s="13" t="s">
        <v>77</v>
      </c>
      <c r="AY259" s="186" t="s">
        <v>131</v>
      </c>
    </row>
    <row r="260" s="13" customFormat="1">
      <c r="A260" s="13"/>
      <c r="B260" s="184"/>
      <c r="C260" s="13"/>
      <c r="D260" s="185" t="s">
        <v>140</v>
      </c>
      <c r="E260" s="186" t="s">
        <v>1</v>
      </c>
      <c r="F260" s="187" t="s">
        <v>637</v>
      </c>
      <c r="G260" s="13"/>
      <c r="H260" s="188">
        <v>17</v>
      </c>
      <c r="I260" s="189"/>
      <c r="J260" s="13"/>
      <c r="K260" s="13"/>
      <c r="L260" s="184"/>
      <c r="M260" s="190"/>
      <c r="N260" s="191"/>
      <c r="O260" s="191"/>
      <c r="P260" s="191"/>
      <c r="Q260" s="191"/>
      <c r="R260" s="191"/>
      <c r="S260" s="191"/>
      <c r="T260" s="19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140</v>
      </c>
      <c r="AU260" s="186" t="s">
        <v>86</v>
      </c>
      <c r="AV260" s="13" t="s">
        <v>86</v>
      </c>
      <c r="AW260" s="13" t="s">
        <v>33</v>
      </c>
      <c r="AX260" s="13" t="s">
        <v>77</v>
      </c>
      <c r="AY260" s="186" t="s">
        <v>131</v>
      </c>
    </row>
    <row r="261" s="14" customFormat="1">
      <c r="A261" s="14"/>
      <c r="B261" s="193"/>
      <c r="C261" s="14"/>
      <c r="D261" s="185" t="s">
        <v>140</v>
      </c>
      <c r="E261" s="194" t="s">
        <v>1</v>
      </c>
      <c r="F261" s="195" t="s">
        <v>170</v>
      </c>
      <c r="G261" s="14"/>
      <c r="H261" s="196">
        <v>615.70000000000005</v>
      </c>
      <c r="I261" s="197"/>
      <c r="J261" s="14"/>
      <c r="K261" s="14"/>
      <c r="L261" s="193"/>
      <c r="M261" s="198"/>
      <c r="N261" s="199"/>
      <c r="O261" s="199"/>
      <c r="P261" s="199"/>
      <c r="Q261" s="199"/>
      <c r="R261" s="199"/>
      <c r="S261" s="199"/>
      <c r="T261" s="20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4" t="s">
        <v>140</v>
      </c>
      <c r="AU261" s="194" t="s">
        <v>86</v>
      </c>
      <c r="AV261" s="14" t="s">
        <v>146</v>
      </c>
      <c r="AW261" s="14" t="s">
        <v>33</v>
      </c>
      <c r="AX261" s="14" t="s">
        <v>8</v>
      </c>
      <c r="AY261" s="194" t="s">
        <v>131</v>
      </c>
    </row>
    <row r="262" s="2" customFormat="1" ht="21.75" customHeight="1">
      <c r="A262" s="37"/>
      <c r="B262" s="170"/>
      <c r="C262" s="209" t="s">
        <v>368</v>
      </c>
      <c r="D262" s="209" t="s">
        <v>244</v>
      </c>
      <c r="E262" s="210" t="s">
        <v>707</v>
      </c>
      <c r="F262" s="211" t="s">
        <v>708</v>
      </c>
      <c r="G262" s="212" t="s">
        <v>136</v>
      </c>
      <c r="H262" s="213">
        <v>468.23599999999999</v>
      </c>
      <c r="I262" s="214"/>
      <c r="J262" s="215">
        <f>ROUND(I262*H262,0)</f>
        <v>0</v>
      </c>
      <c r="K262" s="211" t="s">
        <v>137</v>
      </c>
      <c r="L262" s="216"/>
      <c r="M262" s="217" t="s">
        <v>1</v>
      </c>
      <c r="N262" s="218" t="s">
        <v>42</v>
      </c>
      <c r="O262" s="76"/>
      <c r="P262" s="180">
        <f>O262*H262</f>
        <v>0</v>
      </c>
      <c r="Q262" s="180">
        <v>0.17599999999999999</v>
      </c>
      <c r="R262" s="180">
        <f>Q262*H262</f>
        <v>82.409535999999989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171</v>
      </c>
      <c r="AT262" s="182" t="s">
        <v>244</v>
      </c>
      <c r="AU262" s="182" t="s">
        <v>86</v>
      </c>
      <c r="AY262" s="18" t="s">
        <v>131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</v>
      </c>
      <c r="BK262" s="183">
        <f>ROUND(I262*H262,0)</f>
        <v>0</v>
      </c>
      <c r="BL262" s="18" t="s">
        <v>138</v>
      </c>
      <c r="BM262" s="182" t="s">
        <v>709</v>
      </c>
    </row>
    <row r="263" s="13" customFormat="1">
      <c r="A263" s="13"/>
      <c r="B263" s="184"/>
      <c r="C263" s="13"/>
      <c r="D263" s="185" t="s">
        <v>140</v>
      </c>
      <c r="E263" s="186" t="s">
        <v>1</v>
      </c>
      <c r="F263" s="187" t="s">
        <v>710</v>
      </c>
      <c r="G263" s="13"/>
      <c r="H263" s="188">
        <v>468.23599999999999</v>
      </c>
      <c r="I263" s="189"/>
      <c r="J263" s="13"/>
      <c r="K263" s="13"/>
      <c r="L263" s="184"/>
      <c r="M263" s="190"/>
      <c r="N263" s="191"/>
      <c r="O263" s="191"/>
      <c r="P263" s="191"/>
      <c r="Q263" s="191"/>
      <c r="R263" s="191"/>
      <c r="S263" s="191"/>
      <c r="T263" s="19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140</v>
      </c>
      <c r="AU263" s="186" t="s">
        <v>86</v>
      </c>
      <c r="AV263" s="13" t="s">
        <v>86</v>
      </c>
      <c r="AW263" s="13" t="s">
        <v>33</v>
      </c>
      <c r="AX263" s="13" t="s">
        <v>8</v>
      </c>
      <c r="AY263" s="186" t="s">
        <v>131</v>
      </c>
    </row>
    <row r="264" s="2" customFormat="1" ht="24.15" customHeight="1">
      <c r="A264" s="37"/>
      <c r="B264" s="170"/>
      <c r="C264" s="209" t="s">
        <v>372</v>
      </c>
      <c r="D264" s="209" t="s">
        <v>244</v>
      </c>
      <c r="E264" s="210" t="s">
        <v>711</v>
      </c>
      <c r="F264" s="211" t="s">
        <v>712</v>
      </c>
      <c r="G264" s="212" t="s">
        <v>136</v>
      </c>
      <c r="H264" s="213">
        <v>136.45099999999999</v>
      </c>
      <c r="I264" s="214"/>
      <c r="J264" s="215">
        <f>ROUND(I264*H264,0)</f>
        <v>0</v>
      </c>
      <c r="K264" s="211" t="s">
        <v>137</v>
      </c>
      <c r="L264" s="216"/>
      <c r="M264" s="217" t="s">
        <v>1</v>
      </c>
      <c r="N264" s="218" t="s">
        <v>42</v>
      </c>
      <c r="O264" s="76"/>
      <c r="P264" s="180">
        <f>O264*H264</f>
        <v>0</v>
      </c>
      <c r="Q264" s="180">
        <v>0.17499999999999999</v>
      </c>
      <c r="R264" s="180">
        <f>Q264*H264</f>
        <v>23.878924999999999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171</v>
      </c>
      <c r="AT264" s="182" t="s">
        <v>244</v>
      </c>
      <c r="AU264" s="182" t="s">
        <v>86</v>
      </c>
      <c r="AY264" s="18" t="s">
        <v>131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</v>
      </c>
      <c r="BK264" s="183">
        <f>ROUND(I264*H264,0)</f>
        <v>0</v>
      </c>
      <c r="BL264" s="18" t="s">
        <v>138</v>
      </c>
      <c r="BM264" s="182" t="s">
        <v>713</v>
      </c>
    </row>
    <row r="265" s="13" customFormat="1">
      <c r="A265" s="13"/>
      <c r="B265" s="184"/>
      <c r="C265" s="13"/>
      <c r="D265" s="185" t="s">
        <v>140</v>
      </c>
      <c r="E265" s="186" t="s">
        <v>1</v>
      </c>
      <c r="F265" s="187" t="s">
        <v>714</v>
      </c>
      <c r="G265" s="13"/>
      <c r="H265" s="188">
        <v>136.45099999999999</v>
      </c>
      <c r="I265" s="189"/>
      <c r="J265" s="13"/>
      <c r="K265" s="13"/>
      <c r="L265" s="184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140</v>
      </c>
      <c r="AU265" s="186" t="s">
        <v>86</v>
      </c>
      <c r="AV265" s="13" t="s">
        <v>86</v>
      </c>
      <c r="AW265" s="13" t="s">
        <v>33</v>
      </c>
      <c r="AX265" s="13" t="s">
        <v>8</v>
      </c>
      <c r="AY265" s="186" t="s">
        <v>131</v>
      </c>
    </row>
    <row r="266" s="2" customFormat="1" ht="24.15" customHeight="1">
      <c r="A266" s="37"/>
      <c r="B266" s="170"/>
      <c r="C266" s="209" t="s">
        <v>376</v>
      </c>
      <c r="D266" s="209" t="s">
        <v>244</v>
      </c>
      <c r="E266" s="210" t="s">
        <v>715</v>
      </c>
      <c r="F266" s="211" t="s">
        <v>716</v>
      </c>
      <c r="G266" s="212" t="s">
        <v>136</v>
      </c>
      <c r="H266" s="213">
        <v>17.170000000000002</v>
      </c>
      <c r="I266" s="214"/>
      <c r="J266" s="215">
        <f>ROUND(I266*H266,0)</f>
        <v>0</v>
      </c>
      <c r="K266" s="211" t="s">
        <v>1</v>
      </c>
      <c r="L266" s="216"/>
      <c r="M266" s="217" t="s">
        <v>1</v>
      </c>
      <c r="N266" s="218" t="s">
        <v>42</v>
      </c>
      <c r="O266" s="76"/>
      <c r="P266" s="180">
        <f>O266*H266</f>
        <v>0</v>
      </c>
      <c r="Q266" s="180">
        <v>0.14999999999999999</v>
      </c>
      <c r="R266" s="180">
        <f>Q266*H266</f>
        <v>2.5755000000000003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171</v>
      </c>
      <c r="AT266" s="182" t="s">
        <v>244</v>
      </c>
      <c r="AU266" s="182" t="s">
        <v>86</v>
      </c>
      <c r="AY266" s="18" t="s">
        <v>131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</v>
      </c>
      <c r="BK266" s="183">
        <f>ROUND(I266*H266,0)</f>
        <v>0</v>
      </c>
      <c r="BL266" s="18" t="s">
        <v>138</v>
      </c>
      <c r="BM266" s="182" t="s">
        <v>717</v>
      </c>
    </row>
    <row r="267" s="13" customFormat="1">
      <c r="A267" s="13"/>
      <c r="B267" s="184"/>
      <c r="C267" s="13"/>
      <c r="D267" s="185" t="s">
        <v>140</v>
      </c>
      <c r="E267" s="186" t="s">
        <v>1</v>
      </c>
      <c r="F267" s="187" t="s">
        <v>718</v>
      </c>
      <c r="G267" s="13"/>
      <c r="H267" s="188">
        <v>17.170000000000002</v>
      </c>
      <c r="I267" s="189"/>
      <c r="J267" s="13"/>
      <c r="K267" s="13"/>
      <c r="L267" s="184"/>
      <c r="M267" s="190"/>
      <c r="N267" s="191"/>
      <c r="O267" s="191"/>
      <c r="P267" s="191"/>
      <c r="Q267" s="191"/>
      <c r="R267" s="191"/>
      <c r="S267" s="191"/>
      <c r="T267" s="19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140</v>
      </c>
      <c r="AU267" s="186" t="s">
        <v>86</v>
      </c>
      <c r="AV267" s="13" t="s">
        <v>86</v>
      </c>
      <c r="AW267" s="13" t="s">
        <v>33</v>
      </c>
      <c r="AX267" s="13" t="s">
        <v>8</v>
      </c>
      <c r="AY267" s="186" t="s">
        <v>131</v>
      </c>
    </row>
    <row r="268" s="12" customFormat="1" ht="22.8" customHeight="1">
      <c r="A268" s="12"/>
      <c r="B268" s="157"/>
      <c r="C268" s="12"/>
      <c r="D268" s="158" t="s">
        <v>76</v>
      </c>
      <c r="E268" s="168" t="s">
        <v>176</v>
      </c>
      <c r="F268" s="168" t="s">
        <v>387</v>
      </c>
      <c r="G268" s="12"/>
      <c r="H268" s="12"/>
      <c r="I268" s="160"/>
      <c r="J268" s="169">
        <f>BK268</f>
        <v>0</v>
      </c>
      <c r="K268" s="12"/>
      <c r="L268" s="157"/>
      <c r="M268" s="162"/>
      <c r="N268" s="163"/>
      <c r="O268" s="163"/>
      <c r="P268" s="164">
        <f>SUM(P269:P272)</f>
        <v>0</v>
      </c>
      <c r="Q268" s="163"/>
      <c r="R268" s="164">
        <f>SUM(R269:R272)</f>
        <v>105.8234932</v>
      </c>
      <c r="S268" s="163"/>
      <c r="T268" s="165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8" t="s">
        <v>8</v>
      </c>
      <c r="AT268" s="166" t="s">
        <v>76</v>
      </c>
      <c r="AU268" s="166" t="s">
        <v>8</v>
      </c>
      <c r="AY268" s="158" t="s">
        <v>131</v>
      </c>
      <c r="BK268" s="167">
        <f>SUM(BK269:BK272)</f>
        <v>0</v>
      </c>
    </row>
    <row r="269" s="2" customFormat="1" ht="24.15" customHeight="1">
      <c r="A269" s="37"/>
      <c r="B269" s="170"/>
      <c r="C269" s="171" t="s">
        <v>380</v>
      </c>
      <c r="D269" s="171" t="s">
        <v>133</v>
      </c>
      <c r="E269" s="172" t="s">
        <v>719</v>
      </c>
      <c r="F269" s="173" t="s">
        <v>720</v>
      </c>
      <c r="G269" s="174" t="s">
        <v>161</v>
      </c>
      <c r="H269" s="175">
        <v>708.20000000000005</v>
      </c>
      <c r="I269" s="176"/>
      <c r="J269" s="177">
        <f>ROUND(I269*H269,0)</f>
        <v>0</v>
      </c>
      <c r="K269" s="173" t="s">
        <v>137</v>
      </c>
      <c r="L269" s="38"/>
      <c r="M269" s="178" t="s">
        <v>1</v>
      </c>
      <c r="N269" s="179" t="s">
        <v>42</v>
      </c>
      <c r="O269" s="76"/>
      <c r="P269" s="180">
        <f>O269*H269</f>
        <v>0</v>
      </c>
      <c r="Q269" s="180">
        <v>0.10094599999999999</v>
      </c>
      <c r="R269" s="180">
        <f>Q269*H269</f>
        <v>71.489957200000006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138</v>
      </c>
      <c r="AT269" s="182" t="s">
        <v>133</v>
      </c>
      <c r="AU269" s="182" t="s">
        <v>86</v>
      </c>
      <c r="AY269" s="18" t="s">
        <v>131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</v>
      </c>
      <c r="BK269" s="183">
        <f>ROUND(I269*H269,0)</f>
        <v>0</v>
      </c>
      <c r="BL269" s="18" t="s">
        <v>138</v>
      </c>
      <c r="BM269" s="182" t="s">
        <v>721</v>
      </c>
    </row>
    <row r="270" s="13" customFormat="1">
      <c r="A270" s="13"/>
      <c r="B270" s="184"/>
      <c r="C270" s="13"/>
      <c r="D270" s="185" t="s">
        <v>140</v>
      </c>
      <c r="E270" s="186" t="s">
        <v>1</v>
      </c>
      <c r="F270" s="187" t="s">
        <v>722</v>
      </c>
      <c r="G270" s="13"/>
      <c r="H270" s="188">
        <v>708.20000000000005</v>
      </c>
      <c r="I270" s="189"/>
      <c r="J270" s="13"/>
      <c r="K270" s="13"/>
      <c r="L270" s="184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140</v>
      </c>
      <c r="AU270" s="186" t="s">
        <v>86</v>
      </c>
      <c r="AV270" s="13" t="s">
        <v>86</v>
      </c>
      <c r="AW270" s="13" t="s">
        <v>33</v>
      </c>
      <c r="AX270" s="13" t="s">
        <v>8</v>
      </c>
      <c r="AY270" s="186" t="s">
        <v>131</v>
      </c>
    </row>
    <row r="271" s="2" customFormat="1" ht="21.75" customHeight="1">
      <c r="A271" s="37"/>
      <c r="B271" s="170"/>
      <c r="C271" s="209" t="s">
        <v>95</v>
      </c>
      <c r="D271" s="209" t="s">
        <v>244</v>
      </c>
      <c r="E271" s="210" t="s">
        <v>723</v>
      </c>
      <c r="F271" s="211" t="s">
        <v>724</v>
      </c>
      <c r="G271" s="212" t="s">
        <v>161</v>
      </c>
      <c r="H271" s="213">
        <v>715.28200000000004</v>
      </c>
      <c r="I271" s="214"/>
      <c r="J271" s="215">
        <f>ROUND(I271*H271,0)</f>
        <v>0</v>
      </c>
      <c r="K271" s="211" t="s">
        <v>137</v>
      </c>
      <c r="L271" s="216"/>
      <c r="M271" s="217" t="s">
        <v>1</v>
      </c>
      <c r="N271" s="218" t="s">
        <v>42</v>
      </c>
      <c r="O271" s="76"/>
      <c r="P271" s="180">
        <f>O271*H271</f>
        <v>0</v>
      </c>
      <c r="Q271" s="180">
        <v>0.048000000000000001</v>
      </c>
      <c r="R271" s="180">
        <f>Q271*H271</f>
        <v>34.333536000000002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171</v>
      </c>
      <c r="AT271" s="182" t="s">
        <v>244</v>
      </c>
      <c r="AU271" s="182" t="s">
        <v>86</v>
      </c>
      <c r="AY271" s="18" t="s">
        <v>131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</v>
      </c>
      <c r="BK271" s="183">
        <f>ROUND(I271*H271,0)</f>
        <v>0</v>
      </c>
      <c r="BL271" s="18" t="s">
        <v>138</v>
      </c>
      <c r="BM271" s="182" t="s">
        <v>725</v>
      </c>
    </row>
    <row r="272" s="13" customFormat="1">
      <c r="A272" s="13"/>
      <c r="B272" s="184"/>
      <c r="C272" s="13"/>
      <c r="D272" s="185" t="s">
        <v>140</v>
      </c>
      <c r="E272" s="186" t="s">
        <v>1</v>
      </c>
      <c r="F272" s="187" t="s">
        <v>726</v>
      </c>
      <c r="G272" s="13"/>
      <c r="H272" s="188">
        <v>715.28200000000004</v>
      </c>
      <c r="I272" s="189"/>
      <c r="J272" s="13"/>
      <c r="K272" s="13"/>
      <c r="L272" s="184"/>
      <c r="M272" s="190"/>
      <c r="N272" s="191"/>
      <c r="O272" s="191"/>
      <c r="P272" s="191"/>
      <c r="Q272" s="191"/>
      <c r="R272" s="191"/>
      <c r="S272" s="191"/>
      <c r="T272" s="19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140</v>
      </c>
      <c r="AU272" s="186" t="s">
        <v>86</v>
      </c>
      <c r="AV272" s="13" t="s">
        <v>86</v>
      </c>
      <c r="AW272" s="13" t="s">
        <v>33</v>
      </c>
      <c r="AX272" s="13" t="s">
        <v>8</v>
      </c>
      <c r="AY272" s="186" t="s">
        <v>131</v>
      </c>
    </row>
    <row r="273" s="12" customFormat="1" ht="22.8" customHeight="1">
      <c r="A273" s="12"/>
      <c r="B273" s="157"/>
      <c r="C273" s="12"/>
      <c r="D273" s="158" t="s">
        <v>76</v>
      </c>
      <c r="E273" s="168" t="s">
        <v>515</v>
      </c>
      <c r="F273" s="168" t="s">
        <v>516</v>
      </c>
      <c r="G273" s="12"/>
      <c r="H273" s="12"/>
      <c r="I273" s="160"/>
      <c r="J273" s="169">
        <f>BK273</f>
        <v>0</v>
      </c>
      <c r="K273" s="12"/>
      <c r="L273" s="157"/>
      <c r="M273" s="162"/>
      <c r="N273" s="163"/>
      <c r="O273" s="163"/>
      <c r="P273" s="164">
        <f>SUM(P274:P281)</f>
        <v>0</v>
      </c>
      <c r="Q273" s="163"/>
      <c r="R273" s="164">
        <f>SUM(R274:R281)</f>
        <v>0</v>
      </c>
      <c r="S273" s="163"/>
      <c r="T273" s="165">
        <f>SUM(T274:T281)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8" t="s">
        <v>8</v>
      </c>
      <c r="AT273" s="166" t="s">
        <v>76</v>
      </c>
      <c r="AU273" s="166" t="s">
        <v>8</v>
      </c>
      <c r="AY273" s="158" t="s">
        <v>131</v>
      </c>
      <c r="BK273" s="167">
        <f>SUM(BK274:BK281)</f>
        <v>0</v>
      </c>
    </row>
    <row r="274" s="2" customFormat="1" ht="21.75" customHeight="1">
      <c r="A274" s="37"/>
      <c r="B274" s="170"/>
      <c r="C274" s="171" t="s">
        <v>388</v>
      </c>
      <c r="D274" s="171" t="s">
        <v>133</v>
      </c>
      <c r="E274" s="172" t="s">
        <v>518</v>
      </c>
      <c r="F274" s="173" t="s">
        <v>519</v>
      </c>
      <c r="G274" s="174" t="s">
        <v>208</v>
      </c>
      <c r="H274" s="175">
        <v>735.45100000000002</v>
      </c>
      <c r="I274" s="176"/>
      <c r="J274" s="177">
        <f>ROUND(I274*H274,0)</f>
        <v>0</v>
      </c>
      <c r="K274" s="173" t="s">
        <v>137</v>
      </c>
      <c r="L274" s="38"/>
      <c r="M274" s="178" t="s">
        <v>1</v>
      </c>
      <c r="N274" s="179" t="s">
        <v>42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138</v>
      </c>
      <c r="AT274" s="182" t="s">
        <v>133</v>
      </c>
      <c r="AU274" s="182" t="s">
        <v>86</v>
      </c>
      <c r="AY274" s="18" t="s">
        <v>131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</v>
      </c>
      <c r="BK274" s="183">
        <f>ROUND(I274*H274,0)</f>
        <v>0</v>
      </c>
      <c r="BL274" s="18" t="s">
        <v>138</v>
      </c>
      <c r="BM274" s="182" t="s">
        <v>520</v>
      </c>
    </row>
    <row r="275" s="2" customFormat="1" ht="24.15" customHeight="1">
      <c r="A275" s="37"/>
      <c r="B275" s="170"/>
      <c r="C275" s="171" t="s">
        <v>393</v>
      </c>
      <c r="D275" s="171" t="s">
        <v>133</v>
      </c>
      <c r="E275" s="172" t="s">
        <v>522</v>
      </c>
      <c r="F275" s="173" t="s">
        <v>523</v>
      </c>
      <c r="G275" s="174" t="s">
        <v>208</v>
      </c>
      <c r="H275" s="175">
        <v>19121.725999999999</v>
      </c>
      <c r="I275" s="176"/>
      <c r="J275" s="177">
        <f>ROUND(I275*H275,0)</f>
        <v>0</v>
      </c>
      <c r="K275" s="173" t="s">
        <v>137</v>
      </c>
      <c r="L275" s="38"/>
      <c r="M275" s="178" t="s">
        <v>1</v>
      </c>
      <c r="N275" s="179" t="s">
        <v>42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138</v>
      </c>
      <c r="AT275" s="182" t="s">
        <v>133</v>
      </c>
      <c r="AU275" s="182" t="s">
        <v>86</v>
      </c>
      <c r="AY275" s="18" t="s">
        <v>131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</v>
      </c>
      <c r="BK275" s="183">
        <f>ROUND(I275*H275,0)</f>
        <v>0</v>
      </c>
      <c r="BL275" s="18" t="s">
        <v>138</v>
      </c>
      <c r="BM275" s="182" t="s">
        <v>524</v>
      </c>
    </row>
    <row r="276" s="13" customFormat="1">
      <c r="A276" s="13"/>
      <c r="B276" s="184"/>
      <c r="C276" s="13"/>
      <c r="D276" s="185" t="s">
        <v>140</v>
      </c>
      <c r="E276" s="13"/>
      <c r="F276" s="187" t="s">
        <v>727</v>
      </c>
      <c r="G276" s="13"/>
      <c r="H276" s="188">
        <v>19121.725999999999</v>
      </c>
      <c r="I276" s="189"/>
      <c r="J276" s="13"/>
      <c r="K276" s="13"/>
      <c r="L276" s="184"/>
      <c r="M276" s="190"/>
      <c r="N276" s="191"/>
      <c r="O276" s="191"/>
      <c r="P276" s="191"/>
      <c r="Q276" s="191"/>
      <c r="R276" s="191"/>
      <c r="S276" s="191"/>
      <c r="T276" s="19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140</v>
      </c>
      <c r="AU276" s="186" t="s">
        <v>86</v>
      </c>
      <c r="AV276" s="13" t="s">
        <v>86</v>
      </c>
      <c r="AW276" s="13" t="s">
        <v>3</v>
      </c>
      <c r="AX276" s="13" t="s">
        <v>8</v>
      </c>
      <c r="AY276" s="186" t="s">
        <v>131</v>
      </c>
    </row>
    <row r="277" s="2" customFormat="1" ht="21.75" customHeight="1">
      <c r="A277" s="37"/>
      <c r="B277" s="170"/>
      <c r="C277" s="171" t="s">
        <v>397</v>
      </c>
      <c r="D277" s="171" t="s">
        <v>133</v>
      </c>
      <c r="E277" s="172" t="s">
        <v>527</v>
      </c>
      <c r="F277" s="173" t="s">
        <v>528</v>
      </c>
      <c r="G277" s="174" t="s">
        <v>208</v>
      </c>
      <c r="H277" s="175">
        <v>28.327999999999999</v>
      </c>
      <c r="I277" s="176"/>
      <c r="J277" s="177">
        <f>ROUND(I277*H277,0)</f>
        <v>0</v>
      </c>
      <c r="K277" s="173" t="s">
        <v>137</v>
      </c>
      <c r="L277" s="38"/>
      <c r="M277" s="178" t="s">
        <v>1</v>
      </c>
      <c r="N277" s="179" t="s">
        <v>42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138</v>
      </c>
      <c r="AT277" s="182" t="s">
        <v>133</v>
      </c>
      <c r="AU277" s="182" t="s">
        <v>86</v>
      </c>
      <c r="AY277" s="18" t="s">
        <v>131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</v>
      </c>
      <c r="BK277" s="183">
        <f>ROUND(I277*H277,0)</f>
        <v>0</v>
      </c>
      <c r="BL277" s="18" t="s">
        <v>138</v>
      </c>
      <c r="BM277" s="182" t="s">
        <v>529</v>
      </c>
    </row>
    <row r="278" s="2" customFormat="1" ht="24.15" customHeight="1">
      <c r="A278" s="37"/>
      <c r="B278" s="170"/>
      <c r="C278" s="171" t="s">
        <v>401</v>
      </c>
      <c r="D278" s="171" t="s">
        <v>133</v>
      </c>
      <c r="E278" s="172" t="s">
        <v>531</v>
      </c>
      <c r="F278" s="173" t="s">
        <v>532</v>
      </c>
      <c r="G278" s="174" t="s">
        <v>208</v>
      </c>
      <c r="H278" s="175">
        <v>84.983999999999995</v>
      </c>
      <c r="I278" s="176"/>
      <c r="J278" s="177">
        <f>ROUND(I278*H278,0)</f>
        <v>0</v>
      </c>
      <c r="K278" s="173" t="s">
        <v>137</v>
      </c>
      <c r="L278" s="38"/>
      <c r="M278" s="178" t="s">
        <v>1</v>
      </c>
      <c r="N278" s="179" t="s">
        <v>42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138</v>
      </c>
      <c r="AT278" s="182" t="s">
        <v>133</v>
      </c>
      <c r="AU278" s="182" t="s">
        <v>86</v>
      </c>
      <c r="AY278" s="18" t="s">
        <v>131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</v>
      </c>
      <c r="BK278" s="183">
        <f>ROUND(I278*H278,0)</f>
        <v>0</v>
      </c>
      <c r="BL278" s="18" t="s">
        <v>138</v>
      </c>
      <c r="BM278" s="182" t="s">
        <v>533</v>
      </c>
    </row>
    <row r="279" s="13" customFormat="1">
      <c r="A279" s="13"/>
      <c r="B279" s="184"/>
      <c r="C279" s="13"/>
      <c r="D279" s="185" t="s">
        <v>140</v>
      </c>
      <c r="E279" s="13"/>
      <c r="F279" s="187" t="s">
        <v>728</v>
      </c>
      <c r="G279" s="13"/>
      <c r="H279" s="188">
        <v>84.983999999999995</v>
      </c>
      <c r="I279" s="189"/>
      <c r="J279" s="13"/>
      <c r="K279" s="13"/>
      <c r="L279" s="184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6" t="s">
        <v>140</v>
      </c>
      <c r="AU279" s="186" t="s">
        <v>86</v>
      </c>
      <c r="AV279" s="13" t="s">
        <v>86</v>
      </c>
      <c r="AW279" s="13" t="s">
        <v>3</v>
      </c>
      <c r="AX279" s="13" t="s">
        <v>8</v>
      </c>
      <c r="AY279" s="186" t="s">
        <v>131</v>
      </c>
    </row>
    <row r="280" s="2" customFormat="1" ht="37.8" customHeight="1">
      <c r="A280" s="37"/>
      <c r="B280" s="170"/>
      <c r="C280" s="171" t="s">
        <v>405</v>
      </c>
      <c r="D280" s="171" t="s">
        <v>133</v>
      </c>
      <c r="E280" s="172" t="s">
        <v>536</v>
      </c>
      <c r="F280" s="173" t="s">
        <v>537</v>
      </c>
      <c r="G280" s="174" t="s">
        <v>208</v>
      </c>
      <c r="H280" s="175">
        <v>28.327999999999999</v>
      </c>
      <c r="I280" s="176"/>
      <c r="J280" s="177">
        <f>ROUND(I280*H280,0)</f>
        <v>0</v>
      </c>
      <c r="K280" s="173" t="s">
        <v>137</v>
      </c>
      <c r="L280" s="38"/>
      <c r="M280" s="178" t="s">
        <v>1</v>
      </c>
      <c r="N280" s="179" t="s">
        <v>42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138</v>
      </c>
      <c r="AT280" s="182" t="s">
        <v>133</v>
      </c>
      <c r="AU280" s="182" t="s">
        <v>86</v>
      </c>
      <c r="AY280" s="18" t="s">
        <v>131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</v>
      </c>
      <c r="BK280" s="183">
        <f>ROUND(I280*H280,0)</f>
        <v>0</v>
      </c>
      <c r="BL280" s="18" t="s">
        <v>138</v>
      </c>
      <c r="BM280" s="182" t="s">
        <v>538</v>
      </c>
    </row>
    <row r="281" s="2" customFormat="1" ht="44.25" customHeight="1">
      <c r="A281" s="37"/>
      <c r="B281" s="170"/>
      <c r="C281" s="171" t="s">
        <v>409</v>
      </c>
      <c r="D281" s="171" t="s">
        <v>133</v>
      </c>
      <c r="E281" s="172" t="s">
        <v>540</v>
      </c>
      <c r="F281" s="173" t="s">
        <v>541</v>
      </c>
      <c r="G281" s="174" t="s">
        <v>208</v>
      </c>
      <c r="H281" s="175">
        <v>735.45100000000002</v>
      </c>
      <c r="I281" s="176"/>
      <c r="J281" s="177">
        <f>ROUND(I281*H281,0)</f>
        <v>0</v>
      </c>
      <c r="K281" s="173" t="s">
        <v>137</v>
      </c>
      <c r="L281" s="38"/>
      <c r="M281" s="178" t="s">
        <v>1</v>
      </c>
      <c r="N281" s="179" t="s">
        <v>42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138</v>
      </c>
      <c r="AT281" s="182" t="s">
        <v>133</v>
      </c>
      <c r="AU281" s="182" t="s">
        <v>86</v>
      </c>
      <c r="AY281" s="18" t="s">
        <v>131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</v>
      </c>
      <c r="BK281" s="183">
        <f>ROUND(I281*H281,0)</f>
        <v>0</v>
      </c>
      <c r="BL281" s="18" t="s">
        <v>138</v>
      </c>
      <c r="BM281" s="182" t="s">
        <v>542</v>
      </c>
    </row>
    <row r="282" s="12" customFormat="1" ht="22.8" customHeight="1">
      <c r="A282" s="12"/>
      <c r="B282" s="157"/>
      <c r="C282" s="12"/>
      <c r="D282" s="158" t="s">
        <v>76</v>
      </c>
      <c r="E282" s="168" t="s">
        <v>551</v>
      </c>
      <c r="F282" s="168" t="s">
        <v>552</v>
      </c>
      <c r="G282" s="12"/>
      <c r="H282" s="12"/>
      <c r="I282" s="160"/>
      <c r="J282" s="169">
        <f>BK282</f>
        <v>0</v>
      </c>
      <c r="K282" s="12"/>
      <c r="L282" s="157"/>
      <c r="M282" s="162"/>
      <c r="N282" s="163"/>
      <c r="O282" s="163"/>
      <c r="P282" s="164">
        <f>P283</f>
        <v>0</v>
      </c>
      <c r="Q282" s="163"/>
      <c r="R282" s="164">
        <f>R283</f>
        <v>0</v>
      </c>
      <c r="S282" s="163"/>
      <c r="T282" s="165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58" t="s">
        <v>8</v>
      </c>
      <c r="AT282" s="166" t="s">
        <v>76</v>
      </c>
      <c r="AU282" s="166" t="s">
        <v>8</v>
      </c>
      <c r="AY282" s="158" t="s">
        <v>131</v>
      </c>
      <c r="BK282" s="167">
        <f>BK283</f>
        <v>0</v>
      </c>
    </row>
    <row r="283" s="2" customFormat="1" ht="33" customHeight="1">
      <c r="A283" s="37"/>
      <c r="B283" s="170"/>
      <c r="C283" s="171" t="s">
        <v>413</v>
      </c>
      <c r="D283" s="171" t="s">
        <v>133</v>
      </c>
      <c r="E283" s="172" t="s">
        <v>554</v>
      </c>
      <c r="F283" s="173" t="s">
        <v>555</v>
      </c>
      <c r="G283" s="174" t="s">
        <v>208</v>
      </c>
      <c r="H283" s="175">
        <v>600.22900000000004</v>
      </c>
      <c r="I283" s="176"/>
      <c r="J283" s="177">
        <f>ROUND(I283*H283,0)</f>
        <v>0</v>
      </c>
      <c r="K283" s="173" t="s">
        <v>137</v>
      </c>
      <c r="L283" s="38"/>
      <c r="M283" s="178" t="s">
        <v>1</v>
      </c>
      <c r="N283" s="179" t="s">
        <v>42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138</v>
      </c>
      <c r="AT283" s="182" t="s">
        <v>133</v>
      </c>
      <c r="AU283" s="182" t="s">
        <v>86</v>
      </c>
      <c r="AY283" s="18" t="s">
        <v>131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</v>
      </c>
      <c r="BK283" s="183">
        <f>ROUND(I283*H283,0)</f>
        <v>0</v>
      </c>
      <c r="BL283" s="18" t="s">
        <v>138</v>
      </c>
      <c r="BM283" s="182" t="s">
        <v>556</v>
      </c>
    </row>
    <row r="284" s="12" customFormat="1" ht="25.92" customHeight="1">
      <c r="A284" s="12"/>
      <c r="B284" s="157"/>
      <c r="C284" s="12"/>
      <c r="D284" s="158" t="s">
        <v>76</v>
      </c>
      <c r="E284" s="159" t="s">
        <v>729</v>
      </c>
      <c r="F284" s="159" t="s">
        <v>730</v>
      </c>
      <c r="G284" s="12"/>
      <c r="H284" s="12"/>
      <c r="I284" s="160"/>
      <c r="J284" s="161">
        <f>BK284</f>
        <v>0</v>
      </c>
      <c r="K284" s="12"/>
      <c r="L284" s="157"/>
      <c r="M284" s="162"/>
      <c r="N284" s="163"/>
      <c r="O284" s="163"/>
      <c r="P284" s="164">
        <f>P285</f>
        <v>0</v>
      </c>
      <c r="Q284" s="163"/>
      <c r="R284" s="164">
        <f>R285</f>
        <v>0.15677549999999998</v>
      </c>
      <c r="S284" s="163"/>
      <c r="T284" s="165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8" t="s">
        <v>86</v>
      </c>
      <c r="AT284" s="166" t="s">
        <v>76</v>
      </c>
      <c r="AU284" s="166" t="s">
        <v>77</v>
      </c>
      <c r="AY284" s="158" t="s">
        <v>131</v>
      </c>
      <c r="BK284" s="167">
        <f>BK285</f>
        <v>0</v>
      </c>
    </row>
    <row r="285" s="12" customFormat="1" ht="22.8" customHeight="1">
      <c r="A285" s="12"/>
      <c r="B285" s="157"/>
      <c r="C285" s="12"/>
      <c r="D285" s="158" t="s">
        <v>76</v>
      </c>
      <c r="E285" s="168" t="s">
        <v>731</v>
      </c>
      <c r="F285" s="168" t="s">
        <v>732</v>
      </c>
      <c r="G285" s="12"/>
      <c r="H285" s="12"/>
      <c r="I285" s="160"/>
      <c r="J285" s="169">
        <f>BK285</f>
        <v>0</v>
      </c>
      <c r="K285" s="12"/>
      <c r="L285" s="157"/>
      <c r="M285" s="162"/>
      <c r="N285" s="163"/>
      <c r="O285" s="163"/>
      <c r="P285" s="164">
        <f>SUM(P286:P288)</f>
        <v>0</v>
      </c>
      <c r="Q285" s="163"/>
      <c r="R285" s="164">
        <f>SUM(R286:R288)</f>
        <v>0.15677549999999998</v>
      </c>
      <c r="S285" s="163"/>
      <c r="T285" s="165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58" t="s">
        <v>86</v>
      </c>
      <c r="AT285" s="166" t="s">
        <v>76</v>
      </c>
      <c r="AU285" s="166" t="s">
        <v>8</v>
      </c>
      <c r="AY285" s="158" t="s">
        <v>131</v>
      </c>
      <c r="BK285" s="167">
        <f>SUM(BK286:BK288)</f>
        <v>0</v>
      </c>
    </row>
    <row r="286" s="2" customFormat="1" ht="24.15" customHeight="1">
      <c r="A286" s="37"/>
      <c r="B286" s="170"/>
      <c r="C286" s="171" t="s">
        <v>417</v>
      </c>
      <c r="D286" s="171" t="s">
        <v>133</v>
      </c>
      <c r="E286" s="172" t="s">
        <v>733</v>
      </c>
      <c r="F286" s="173" t="s">
        <v>734</v>
      </c>
      <c r="G286" s="174" t="s">
        <v>136</v>
      </c>
      <c r="H286" s="175">
        <v>396.89999999999998</v>
      </c>
      <c r="I286" s="176"/>
      <c r="J286" s="177">
        <f>ROUND(I286*H286,0)</f>
        <v>0</v>
      </c>
      <c r="K286" s="173" t="s">
        <v>137</v>
      </c>
      <c r="L286" s="38"/>
      <c r="M286" s="178" t="s">
        <v>1</v>
      </c>
      <c r="N286" s="179" t="s">
        <v>42</v>
      </c>
      <c r="O286" s="76"/>
      <c r="P286" s="180">
        <f>O286*H286</f>
        <v>0</v>
      </c>
      <c r="Q286" s="180">
        <v>0.00039500000000000001</v>
      </c>
      <c r="R286" s="180">
        <f>Q286*H286</f>
        <v>0.15677549999999998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213</v>
      </c>
      <c r="AT286" s="182" t="s">
        <v>133</v>
      </c>
      <c r="AU286" s="182" t="s">
        <v>86</v>
      </c>
      <c r="AY286" s="18" t="s">
        <v>131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</v>
      </c>
      <c r="BK286" s="183">
        <f>ROUND(I286*H286,0)</f>
        <v>0</v>
      </c>
      <c r="BL286" s="18" t="s">
        <v>213</v>
      </c>
      <c r="BM286" s="182" t="s">
        <v>735</v>
      </c>
    </row>
    <row r="287" s="13" customFormat="1">
      <c r="A287" s="13"/>
      <c r="B287" s="184"/>
      <c r="C287" s="13"/>
      <c r="D287" s="185" t="s">
        <v>140</v>
      </c>
      <c r="E287" s="186" t="s">
        <v>1</v>
      </c>
      <c r="F287" s="187" t="s">
        <v>736</v>
      </c>
      <c r="G287" s="13"/>
      <c r="H287" s="188">
        <v>396.89999999999998</v>
      </c>
      <c r="I287" s="189"/>
      <c r="J287" s="13"/>
      <c r="K287" s="13"/>
      <c r="L287" s="184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140</v>
      </c>
      <c r="AU287" s="186" t="s">
        <v>86</v>
      </c>
      <c r="AV287" s="13" t="s">
        <v>86</v>
      </c>
      <c r="AW287" s="13" t="s">
        <v>33</v>
      </c>
      <c r="AX287" s="13" t="s">
        <v>8</v>
      </c>
      <c r="AY287" s="186" t="s">
        <v>131</v>
      </c>
    </row>
    <row r="288" s="2" customFormat="1" ht="24.15" customHeight="1">
      <c r="A288" s="37"/>
      <c r="B288" s="170"/>
      <c r="C288" s="171" t="s">
        <v>421</v>
      </c>
      <c r="D288" s="171" t="s">
        <v>133</v>
      </c>
      <c r="E288" s="172" t="s">
        <v>737</v>
      </c>
      <c r="F288" s="173" t="s">
        <v>738</v>
      </c>
      <c r="G288" s="174" t="s">
        <v>208</v>
      </c>
      <c r="H288" s="175">
        <v>0.157</v>
      </c>
      <c r="I288" s="176"/>
      <c r="J288" s="177">
        <f>ROUND(I288*H288,0)</f>
        <v>0</v>
      </c>
      <c r="K288" s="173" t="s">
        <v>137</v>
      </c>
      <c r="L288" s="38"/>
      <c r="M288" s="219" t="s">
        <v>1</v>
      </c>
      <c r="N288" s="220" t="s">
        <v>42</v>
      </c>
      <c r="O288" s="22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213</v>
      </c>
      <c r="AT288" s="182" t="s">
        <v>133</v>
      </c>
      <c r="AU288" s="182" t="s">
        <v>86</v>
      </c>
      <c r="AY288" s="18" t="s">
        <v>131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</v>
      </c>
      <c r="BK288" s="183">
        <f>ROUND(I288*H288,0)</f>
        <v>0</v>
      </c>
      <c r="BL288" s="18" t="s">
        <v>213</v>
      </c>
      <c r="BM288" s="182" t="s">
        <v>739</v>
      </c>
    </row>
    <row r="289" s="2" customFormat="1" ht="6.96" customHeight="1">
      <c r="A289" s="37"/>
      <c r="B289" s="59"/>
      <c r="C289" s="60"/>
      <c r="D289" s="60"/>
      <c r="E289" s="60"/>
      <c r="F289" s="60"/>
      <c r="G289" s="60"/>
      <c r="H289" s="60"/>
      <c r="I289" s="60"/>
      <c r="J289" s="60"/>
      <c r="K289" s="60"/>
      <c r="L289" s="38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</sheetData>
  <autoFilter ref="C124:K28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98</v>
      </c>
      <c r="L4" s="21"/>
      <c r="M4" s="119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0" t="str">
        <f>'Rekapitulace stavby'!K6</f>
        <v>Dvůr Králové n.L. - ul. Zborovská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740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31. 8. 2022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ROUND(J118,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ROUND((SUM(BE118:BE121)),  0)</f>
        <v>0</v>
      </c>
      <c r="G33" s="37"/>
      <c r="H33" s="37"/>
      <c r="I33" s="127">
        <v>0.20999999999999999</v>
      </c>
      <c r="J33" s="126">
        <f>ROUND(((SUM(BE118:BE121))*I33),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ROUND((SUM(BF118:BF121)),  0)</f>
        <v>0</v>
      </c>
      <c r="G34" s="37"/>
      <c r="H34" s="37"/>
      <c r="I34" s="127">
        <v>0.14999999999999999</v>
      </c>
      <c r="J34" s="126">
        <f>ROUND(((SUM(BF118:BF121))*I34),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ROUND((SUM(BG118:BG121)),  0)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ROUND((SUM(BH118:BH121)),  0)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ROUND((SUM(BI118:BI121)),  0)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Dvůr Králové n.L. - ul. Zborovská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31 - SO 401 Veřejné osvětlení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Dvůr Králové nad Labem</v>
      </c>
      <c r="G89" s="37"/>
      <c r="H89" s="37"/>
      <c r="I89" s="31" t="s">
        <v>23</v>
      </c>
      <c r="J89" s="68" t="str">
        <f>IF(J12="","",J12)</f>
        <v>31. 8. 2022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nám.T.G.Masaryka 38</v>
      </c>
      <c r="G91" s="37"/>
      <c r="H91" s="37"/>
      <c r="I91" s="31" t="s">
        <v>31</v>
      </c>
      <c r="J91" s="35" t="str">
        <f>E21</f>
        <v>TENET spol. s r.o., Horská 64, Trutnov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741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742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Dvůr Králové n.L. - ul. Zborovská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99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31 - SO 401 Veřejné osvětlení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7"/>
      <c r="E112" s="37"/>
      <c r="F112" s="26" t="str">
        <f>F12</f>
        <v>Dvůr Králové nad Labem</v>
      </c>
      <c r="G112" s="37"/>
      <c r="H112" s="37"/>
      <c r="I112" s="31" t="s">
        <v>23</v>
      </c>
      <c r="J112" s="68" t="str">
        <f>IF(J12="","",J12)</f>
        <v>31. 8. 2022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25</v>
      </c>
      <c r="D114" s="37"/>
      <c r="E114" s="37"/>
      <c r="F114" s="26" t="str">
        <f>E15</f>
        <v>Město Dvůr Králové n.L., nám.T.G.Masaryka 38</v>
      </c>
      <c r="G114" s="37"/>
      <c r="H114" s="37"/>
      <c r="I114" s="31" t="s">
        <v>31</v>
      </c>
      <c r="J114" s="35" t="str">
        <f>E21</f>
        <v>TENET spol. s r.o., Horská 64, Trutnov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31" t="s">
        <v>34</v>
      </c>
      <c r="J115" s="35" t="str">
        <f>E24</f>
        <v>ing. V. Švehla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117</v>
      </c>
      <c r="D117" s="150" t="s">
        <v>62</v>
      </c>
      <c r="E117" s="150" t="s">
        <v>58</v>
      </c>
      <c r="F117" s="150" t="s">
        <v>59</v>
      </c>
      <c r="G117" s="150" t="s">
        <v>118</v>
      </c>
      <c r="H117" s="150" t="s">
        <v>119</v>
      </c>
      <c r="I117" s="150" t="s">
        <v>120</v>
      </c>
      <c r="J117" s="150" t="s">
        <v>103</v>
      </c>
      <c r="K117" s="151" t="s">
        <v>121</v>
      </c>
      <c r="L117" s="152"/>
      <c r="M117" s="85" t="s">
        <v>1</v>
      </c>
      <c r="N117" s="86" t="s">
        <v>41</v>
      </c>
      <c r="O117" s="86" t="s">
        <v>122</v>
      </c>
      <c r="P117" s="86" t="s">
        <v>123</v>
      </c>
      <c r="Q117" s="86" t="s">
        <v>124</v>
      </c>
      <c r="R117" s="86" t="s">
        <v>125</v>
      </c>
      <c r="S117" s="86" t="s">
        <v>126</v>
      </c>
      <c r="T117" s="87" t="s">
        <v>127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128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</f>
        <v>0</v>
      </c>
      <c r="Q118" s="89"/>
      <c r="R118" s="154">
        <f>R119</f>
        <v>0</v>
      </c>
      <c r="S118" s="89"/>
      <c r="T118" s="155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105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76</v>
      </c>
      <c r="E119" s="159" t="s">
        <v>244</v>
      </c>
      <c r="F119" s="159" t="s">
        <v>743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146</v>
      </c>
      <c r="AT119" s="166" t="s">
        <v>76</v>
      </c>
      <c r="AU119" s="166" t="s">
        <v>77</v>
      </c>
      <c r="AY119" s="158" t="s">
        <v>131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76</v>
      </c>
      <c r="E120" s="168" t="s">
        <v>744</v>
      </c>
      <c r="F120" s="168" t="s">
        <v>745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P121</f>
        <v>0</v>
      </c>
      <c r="Q120" s="163"/>
      <c r="R120" s="164">
        <f>R121</f>
        <v>0</v>
      </c>
      <c r="S120" s="163"/>
      <c r="T120" s="16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146</v>
      </c>
      <c r="AT120" s="166" t="s">
        <v>76</v>
      </c>
      <c r="AU120" s="166" t="s">
        <v>8</v>
      </c>
      <c r="AY120" s="158" t="s">
        <v>131</v>
      </c>
      <c r="BK120" s="167">
        <f>BK121</f>
        <v>0</v>
      </c>
    </row>
    <row r="121" s="2" customFormat="1" ht="16.5" customHeight="1">
      <c r="A121" s="37"/>
      <c r="B121" s="170"/>
      <c r="C121" s="209" t="s">
        <v>8</v>
      </c>
      <c r="D121" s="209" t="s">
        <v>244</v>
      </c>
      <c r="E121" s="210" t="s">
        <v>746</v>
      </c>
      <c r="F121" s="211" t="s">
        <v>747</v>
      </c>
      <c r="G121" s="212" t="s">
        <v>748</v>
      </c>
      <c r="H121" s="213">
        <v>1</v>
      </c>
      <c r="I121" s="214"/>
      <c r="J121" s="215">
        <f>ROUND(I121*H121,0)</f>
        <v>0</v>
      </c>
      <c r="K121" s="211" t="s">
        <v>1</v>
      </c>
      <c r="L121" s="216"/>
      <c r="M121" s="224" t="s">
        <v>1</v>
      </c>
      <c r="N121" s="225" t="s">
        <v>42</v>
      </c>
      <c r="O121" s="221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749</v>
      </c>
      <c r="AT121" s="182" t="s">
        <v>244</v>
      </c>
      <c r="AU121" s="182" t="s">
        <v>86</v>
      </c>
      <c r="AY121" s="18" t="s">
        <v>131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</v>
      </c>
      <c r="BK121" s="183">
        <f>ROUND(I121*H121,0)</f>
        <v>0</v>
      </c>
      <c r="BL121" s="18" t="s">
        <v>439</v>
      </c>
      <c r="BM121" s="182" t="s">
        <v>750</v>
      </c>
    </row>
    <row r="122" s="2" customFormat="1" ht="6.96" customHeight="1">
      <c r="A122" s="37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38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98</v>
      </c>
      <c r="L4" s="21"/>
      <c r="M4" s="119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0" t="str">
        <f>'Rekapitulace stavby'!K6</f>
        <v>Dvůr Králové n.L. - ul. Zborovská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751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31. 8. 2022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ROUND(J118,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ROUND((SUM(BE118:BE121)),  0)</f>
        <v>0</v>
      </c>
      <c r="G33" s="37"/>
      <c r="H33" s="37"/>
      <c r="I33" s="127">
        <v>0.20999999999999999</v>
      </c>
      <c r="J33" s="126">
        <f>ROUND(((SUM(BE118:BE121))*I33),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ROUND((SUM(BF118:BF121)),  0)</f>
        <v>0</v>
      </c>
      <c r="G34" s="37"/>
      <c r="H34" s="37"/>
      <c r="I34" s="127">
        <v>0.14999999999999999</v>
      </c>
      <c r="J34" s="126">
        <f>ROUND(((SUM(BF118:BF121))*I34),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ROUND((SUM(BG118:BG121)),  0)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ROUND((SUM(BH118:BH121)),  0)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ROUND((SUM(BI118:BI121)),  0)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Dvůr Králové n.L. - ul. Zborovská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41 - SO 402 Metropolitní síť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Dvůr Králové nad Labem</v>
      </c>
      <c r="G89" s="37"/>
      <c r="H89" s="37"/>
      <c r="I89" s="31" t="s">
        <v>23</v>
      </c>
      <c r="J89" s="68" t="str">
        <f>IF(J12="","",J12)</f>
        <v>31. 8. 2022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nám.T.G.Masaryka 38</v>
      </c>
      <c r="G91" s="37"/>
      <c r="H91" s="37"/>
      <c r="I91" s="31" t="s">
        <v>31</v>
      </c>
      <c r="J91" s="35" t="str">
        <f>E21</f>
        <v>TENET spol. s r.o., Horská 64, Trutnov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741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742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Dvůr Králové n.L. - ul. Zborovská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99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41 - SO 402 Metropolitní síť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7"/>
      <c r="E112" s="37"/>
      <c r="F112" s="26" t="str">
        <f>F12</f>
        <v>Dvůr Králové nad Labem</v>
      </c>
      <c r="G112" s="37"/>
      <c r="H112" s="37"/>
      <c r="I112" s="31" t="s">
        <v>23</v>
      </c>
      <c r="J112" s="68" t="str">
        <f>IF(J12="","",J12)</f>
        <v>31. 8. 2022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25</v>
      </c>
      <c r="D114" s="37"/>
      <c r="E114" s="37"/>
      <c r="F114" s="26" t="str">
        <f>E15</f>
        <v>Město Dvůr Králové n.L., nám.T.G.Masaryka 38</v>
      </c>
      <c r="G114" s="37"/>
      <c r="H114" s="37"/>
      <c r="I114" s="31" t="s">
        <v>31</v>
      </c>
      <c r="J114" s="35" t="str">
        <f>E21</f>
        <v>TENET spol. s r.o., Horská 64, Trutnov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31" t="s">
        <v>34</v>
      </c>
      <c r="J115" s="35" t="str">
        <f>E24</f>
        <v>ing. V. Švehla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117</v>
      </c>
      <c r="D117" s="150" t="s">
        <v>62</v>
      </c>
      <c r="E117" s="150" t="s">
        <v>58</v>
      </c>
      <c r="F117" s="150" t="s">
        <v>59</v>
      </c>
      <c r="G117" s="150" t="s">
        <v>118</v>
      </c>
      <c r="H117" s="150" t="s">
        <v>119</v>
      </c>
      <c r="I117" s="150" t="s">
        <v>120</v>
      </c>
      <c r="J117" s="150" t="s">
        <v>103</v>
      </c>
      <c r="K117" s="151" t="s">
        <v>121</v>
      </c>
      <c r="L117" s="152"/>
      <c r="M117" s="85" t="s">
        <v>1</v>
      </c>
      <c r="N117" s="86" t="s">
        <v>41</v>
      </c>
      <c r="O117" s="86" t="s">
        <v>122</v>
      </c>
      <c r="P117" s="86" t="s">
        <v>123</v>
      </c>
      <c r="Q117" s="86" t="s">
        <v>124</v>
      </c>
      <c r="R117" s="86" t="s">
        <v>125</v>
      </c>
      <c r="S117" s="86" t="s">
        <v>126</v>
      </c>
      <c r="T117" s="87" t="s">
        <v>127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128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</f>
        <v>0</v>
      </c>
      <c r="Q118" s="89"/>
      <c r="R118" s="154">
        <f>R119</f>
        <v>0</v>
      </c>
      <c r="S118" s="89"/>
      <c r="T118" s="155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105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76</v>
      </c>
      <c r="E119" s="159" t="s">
        <v>244</v>
      </c>
      <c r="F119" s="159" t="s">
        <v>743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146</v>
      </c>
      <c r="AT119" s="166" t="s">
        <v>76</v>
      </c>
      <c r="AU119" s="166" t="s">
        <v>77</v>
      </c>
      <c r="AY119" s="158" t="s">
        <v>131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76</v>
      </c>
      <c r="E120" s="168" t="s">
        <v>744</v>
      </c>
      <c r="F120" s="168" t="s">
        <v>745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P121</f>
        <v>0</v>
      </c>
      <c r="Q120" s="163"/>
      <c r="R120" s="164">
        <f>R121</f>
        <v>0</v>
      </c>
      <c r="S120" s="163"/>
      <c r="T120" s="16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146</v>
      </c>
      <c r="AT120" s="166" t="s">
        <v>76</v>
      </c>
      <c r="AU120" s="166" t="s">
        <v>8</v>
      </c>
      <c r="AY120" s="158" t="s">
        <v>131</v>
      </c>
      <c r="BK120" s="167">
        <f>BK121</f>
        <v>0</v>
      </c>
    </row>
    <row r="121" s="2" customFormat="1" ht="16.5" customHeight="1">
      <c r="A121" s="37"/>
      <c r="B121" s="170"/>
      <c r="C121" s="209" t="s">
        <v>8</v>
      </c>
      <c r="D121" s="209" t="s">
        <v>244</v>
      </c>
      <c r="E121" s="210" t="s">
        <v>752</v>
      </c>
      <c r="F121" s="211" t="s">
        <v>753</v>
      </c>
      <c r="G121" s="212" t="s">
        <v>748</v>
      </c>
      <c r="H121" s="213">
        <v>1</v>
      </c>
      <c r="I121" s="214"/>
      <c r="J121" s="215">
        <f>ROUND(I121*H121,0)</f>
        <v>0</v>
      </c>
      <c r="K121" s="211" t="s">
        <v>1</v>
      </c>
      <c r="L121" s="216"/>
      <c r="M121" s="224" t="s">
        <v>1</v>
      </c>
      <c r="N121" s="225" t="s">
        <v>42</v>
      </c>
      <c r="O121" s="221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749</v>
      </c>
      <c r="AT121" s="182" t="s">
        <v>244</v>
      </c>
      <c r="AU121" s="182" t="s">
        <v>86</v>
      </c>
      <c r="AY121" s="18" t="s">
        <v>131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</v>
      </c>
      <c r="BK121" s="183">
        <f>ROUND(I121*H121,0)</f>
        <v>0</v>
      </c>
      <c r="BL121" s="18" t="s">
        <v>439</v>
      </c>
      <c r="BM121" s="182" t="s">
        <v>754</v>
      </c>
    </row>
    <row r="122" s="2" customFormat="1" ht="6.96" customHeight="1">
      <c r="A122" s="37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38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98</v>
      </c>
      <c r="L4" s="21"/>
      <c r="M4" s="119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0" t="str">
        <f>'Rekapitulace stavby'!K6</f>
        <v>Dvůr Králové n.L. - ul. Zborovská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755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31. 8. 2022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ROUND(J121,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ROUND((SUM(BE121:BE132)),  0)</f>
        <v>0</v>
      </c>
      <c r="G33" s="37"/>
      <c r="H33" s="37"/>
      <c r="I33" s="127">
        <v>0.20999999999999999</v>
      </c>
      <c r="J33" s="126">
        <f>ROUND(((SUM(BE121:BE132))*I33),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ROUND((SUM(BF121:BF132)),  0)</f>
        <v>0</v>
      </c>
      <c r="G34" s="37"/>
      <c r="H34" s="37"/>
      <c r="I34" s="127">
        <v>0.14999999999999999</v>
      </c>
      <c r="J34" s="126">
        <f>ROUND(((SUM(BF121:BF132))*I34),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ROUND((SUM(BG121:BG132)),  0)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ROUND((SUM(BH121:BH132)),  0)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ROUND((SUM(BI121:BI132)),  0)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Dvůr Králové n.L. - ul. Zborovská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51 -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Dvůr Králové nad Labem</v>
      </c>
      <c r="G89" s="37"/>
      <c r="H89" s="37"/>
      <c r="I89" s="31" t="s">
        <v>23</v>
      </c>
      <c r="J89" s="68" t="str">
        <f>IF(J12="","",J12)</f>
        <v>31. 8. 2022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nám.T.G.Masaryka 38</v>
      </c>
      <c r="G91" s="37"/>
      <c r="H91" s="37"/>
      <c r="I91" s="31" t="s">
        <v>31</v>
      </c>
      <c r="J91" s="35" t="str">
        <f>E21</f>
        <v>TENET spol. s r.o., Horská 64, Trutnov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756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757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758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759</v>
      </c>
      <c r="E100" s="145"/>
      <c r="F100" s="145"/>
      <c r="G100" s="145"/>
      <c r="H100" s="145"/>
      <c r="I100" s="145"/>
      <c r="J100" s="146">
        <f>J129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760</v>
      </c>
      <c r="E101" s="145"/>
      <c r="F101" s="145"/>
      <c r="G101" s="145"/>
      <c r="H101" s="145"/>
      <c r="I101" s="145"/>
      <c r="J101" s="146">
        <f>J131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Dvůr Králové n.L. - ul. Zborovská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99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51 - Vedlejší náklady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7"/>
      <c r="E115" s="37"/>
      <c r="F115" s="26" t="str">
        <f>F12</f>
        <v>Dvůr Králové nad Labem</v>
      </c>
      <c r="G115" s="37"/>
      <c r="H115" s="37"/>
      <c r="I115" s="31" t="s">
        <v>23</v>
      </c>
      <c r="J115" s="68" t="str">
        <f>IF(J12="","",J12)</f>
        <v>31. 8. 2022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25</v>
      </c>
      <c r="D117" s="37"/>
      <c r="E117" s="37"/>
      <c r="F117" s="26" t="str">
        <f>E15</f>
        <v>Město Dvůr Králové n.L., nám.T.G.Masaryka 38</v>
      </c>
      <c r="G117" s="37"/>
      <c r="H117" s="37"/>
      <c r="I117" s="31" t="s">
        <v>31</v>
      </c>
      <c r="J117" s="35" t="str">
        <f>E21</f>
        <v>TENET spol. s r.o., Horská 64, Trutnov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7"/>
      <c r="E118" s="37"/>
      <c r="F118" s="26" t="str">
        <f>IF(E18="","",E18)</f>
        <v>Vyplň údaj</v>
      </c>
      <c r="G118" s="37"/>
      <c r="H118" s="37"/>
      <c r="I118" s="31" t="s">
        <v>34</v>
      </c>
      <c r="J118" s="35" t="str">
        <f>E24</f>
        <v>ing. V. Švehla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117</v>
      </c>
      <c r="D120" s="150" t="s">
        <v>62</v>
      </c>
      <c r="E120" s="150" t="s">
        <v>58</v>
      </c>
      <c r="F120" s="150" t="s">
        <v>59</v>
      </c>
      <c r="G120" s="150" t="s">
        <v>118</v>
      </c>
      <c r="H120" s="150" t="s">
        <v>119</v>
      </c>
      <c r="I120" s="150" t="s">
        <v>120</v>
      </c>
      <c r="J120" s="150" t="s">
        <v>103</v>
      </c>
      <c r="K120" s="151" t="s">
        <v>121</v>
      </c>
      <c r="L120" s="152"/>
      <c r="M120" s="85" t="s">
        <v>1</v>
      </c>
      <c r="N120" s="86" t="s">
        <v>41</v>
      </c>
      <c r="O120" s="86" t="s">
        <v>122</v>
      </c>
      <c r="P120" s="86" t="s">
        <v>123</v>
      </c>
      <c r="Q120" s="86" t="s">
        <v>124</v>
      </c>
      <c r="R120" s="86" t="s">
        <v>125</v>
      </c>
      <c r="S120" s="86" t="s">
        <v>126</v>
      </c>
      <c r="T120" s="87" t="s">
        <v>127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128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76</v>
      </c>
      <c r="AU121" s="18" t="s">
        <v>105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76</v>
      </c>
      <c r="E122" s="159" t="s">
        <v>761</v>
      </c>
      <c r="F122" s="159" t="s">
        <v>762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P123+P127+P129+P131</f>
        <v>0</v>
      </c>
      <c r="Q122" s="163"/>
      <c r="R122" s="164">
        <f>R123+R127+R129+R131</f>
        <v>0</v>
      </c>
      <c r="S122" s="163"/>
      <c r="T122" s="165">
        <f>T123+T127+T129+T131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153</v>
      </c>
      <c r="AT122" s="166" t="s">
        <v>76</v>
      </c>
      <c r="AU122" s="166" t="s">
        <v>77</v>
      </c>
      <c r="AY122" s="158" t="s">
        <v>131</v>
      </c>
      <c r="BK122" s="167">
        <f>BK123+BK127+BK129+BK131</f>
        <v>0</v>
      </c>
    </row>
    <row r="123" s="12" customFormat="1" ht="22.8" customHeight="1">
      <c r="A123" s="12"/>
      <c r="B123" s="157"/>
      <c r="C123" s="12"/>
      <c r="D123" s="158" t="s">
        <v>76</v>
      </c>
      <c r="E123" s="168" t="s">
        <v>763</v>
      </c>
      <c r="F123" s="168" t="s">
        <v>764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SUM(P124:P126)</f>
        <v>0</v>
      </c>
      <c r="Q123" s="163"/>
      <c r="R123" s="164">
        <f>SUM(R124:R126)</f>
        <v>0</v>
      </c>
      <c r="S123" s="163"/>
      <c r="T123" s="165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153</v>
      </c>
      <c r="AT123" s="166" t="s">
        <v>76</v>
      </c>
      <c r="AU123" s="166" t="s">
        <v>8</v>
      </c>
      <c r="AY123" s="158" t="s">
        <v>131</v>
      </c>
      <c r="BK123" s="167">
        <f>SUM(BK124:BK126)</f>
        <v>0</v>
      </c>
    </row>
    <row r="124" s="2" customFormat="1" ht="16.5" customHeight="1">
      <c r="A124" s="37"/>
      <c r="B124" s="170"/>
      <c r="C124" s="171" t="s">
        <v>8</v>
      </c>
      <c r="D124" s="171" t="s">
        <v>133</v>
      </c>
      <c r="E124" s="172" t="s">
        <v>765</v>
      </c>
      <c r="F124" s="173" t="s">
        <v>766</v>
      </c>
      <c r="G124" s="174" t="s">
        <v>748</v>
      </c>
      <c r="H124" s="175">
        <v>1</v>
      </c>
      <c r="I124" s="176"/>
      <c r="J124" s="177">
        <f>ROUND(I124*H124,0)</f>
        <v>0</v>
      </c>
      <c r="K124" s="173" t="s">
        <v>137</v>
      </c>
      <c r="L124" s="38"/>
      <c r="M124" s="178" t="s">
        <v>1</v>
      </c>
      <c r="N124" s="179" t="s">
        <v>42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767</v>
      </c>
      <c r="AT124" s="182" t="s">
        <v>133</v>
      </c>
      <c r="AU124" s="182" t="s">
        <v>86</v>
      </c>
      <c r="AY124" s="18" t="s">
        <v>131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</v>
      </c>
      <c r="BK124" s="183">
        <f>ROUND(I124*H124,0)</f>
        <v>0</v>
      </c>
      <c r="BL124" s="18" t="s">
        <v>767</v>
      </c>
      <c r="BM124" s="182" t="s">
        <v>768</v>
      </c>
    </row>
    <row r="125" s="2" customFormat="1" ht="16.5" customHeight="1">
      <c r="A125" s="37"/>
      <c r="B125" s="170"/>
      <c r="C125" s="171" t="s">
        <v>86</v>
      </c>
      <c r="D125" s="171" t="s">
        <v>133</v>
      </c>
      <c r="E125" s="172" t="s">
        <v>769</v>
      </c>
      <c r="F125" s="173" t="s">
        <v>770</v>
      </c>
      <c r="G125" s="174" t="s">
        <v>748</v>
      </c>
      <c r="H125" s="175">
        <v>1</v>
      </c>
      <c r="I125" s="176"/>
      <c r="J125" s="177">
        <f>ROUND(I125*H125,0)</f>
        <v>0</v>
      </c>
      <c r="K125" s="173" t="s">
        <v>137</v>
      </c>
      <c r="L125" s="38"/>
      <c r="M125" s="178" t="s">
        <v>1</v>
      </c>
      <c r="N125" s="179" t="s">
        <v>42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767</v>
      </c>
      <c r="AT125" s="182" t="s">
        <v>133</v>
      </c>
      <c r="AU125" s="182" t="s">
        <v>86</v>
      </c>
      <c r="AY125" s="18" t="s">
        <v>131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</v>
      </c>
      <c r="BK125" s="183">
        <f>ROUND(I125*H125,0)</f>
        <v>0</v>
      </c>
      <c r="BL125" s="18" t="s">
        <v>767</v>
      </c>
      <c r="BM125" s="182" t="s">
        <v>771</v>
      </c>
    </row>
    <row r="126" s="2" customFormat="1" ht="16.5" customHeight="1">
      <c r="A126" s="37"/>
      <c r="B126" s="170"/>
      <c r="C126" s="171" t="s">
        <v>146</v>
      </c>
      <c r="D126" s="171" t="s">
        <v>133</v>
      </c>
      <c r="E126" s="172" t="s">
        <v>772</v>
      </c>
      <c r="F126" s="173" t="s">
        <v>773</v>
      </c>
      <c r="G126" s="174" t="s">
        <v>748</v>
      </c>
      <c r="H126" s="175">
        <v>1</v>
      </c>
      <c r="I126" s="176"/>
      <c r="J126" s="177">
        <f>ROUND(I126*H126,0)</f>
        <v>0</v>
      </c>
      <c r="K126" s="173" t="s">
        <v>137</v>
      </c>
      <c r="L126" s="38"/>
      <c r="M126" s="178" t="s">
        <v>1</v>
      </c>
      <c r="N126" s="179" t="s">
        <v>42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767</v>
      </c>
      <c r="AT126" s="182" t="s">
        <v>133</v>
      </c>
      <c r="AU126" s="182" t="s">
        <v>86</v>
      </c>
      <c r="AY126" s="18" t="s">
        <v>131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</v>
      </c>
      <c r="BK126" s="183">
        <f>ROUND(I126*H126,0)</f>
        <v>0</v>
      </c>
      <c r="BL126" s="18" t="s">
        <v>767</v>
      </c>
      <c r="BM126" s="182" t="s">
        <v>774</v>
      </c>
    </row>
    <row r="127" s="12" customFormat="1" ht="22.8" customHeight="1">
      <c r="A127" s="12"/>
      <c r="B127" s="157"/>
      <c r="C127" s="12"/>
      <c r="D127" s="158" t="s">
        <v>76</v>
      </c>
      <c r="E127" s="168" t="s">
        <v>775</v>
      </c>
      <c r="F127" s="168" t="s">
        <v>776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P128</f>
        <v>0</v>
      </c>
      <c r="Q127" s="163"/>
      <c r="R127" s="164">
        <f>R128</f>
        <v>0</v>
      </c>
      <c r="S127" s="163"/>
      <c r="T127" s="16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153</v>
      </c>
      <c r="AT127" s="166" t="s">
        <v>76</v>
      </c>
      <c r="AU127" s="166" t="s">
        <v>8</v>
      </c>
      <c r="AY127" s="158" t="s">
        <v>131</v>
      </c>
      <c r="BK127" s="167">
        <f>BK128</f>
        <v>0</v>
      </c>
    </row>
    <row r="128" s="2" customFormat="1" ht="16.5" customHeight="1">
      <c r="A128" s="37"/>
      <c r="B128" s="170"/>
      <c r="C128" s="171" t="s">
        <v>153</v>
      </c>
      <c r="D128" s="171" t="s">
        <v>133</v>
      </c>
      <c r="E128" s="172" t="s">
        <v>777</v>
      </c>
      <c r="F128" s="173" t="s">
        <v>776</v>
      </c>
      <c r="G128" s="174" t="s">
        <v>748</v>
      </c>
      <c r="H128" s="175">
        <v>1</v>
      </c>
      <c r="I128" s="176"/>
      <c r="J128" s="177">
        <f>ROUND(I128*H128,0)</f>
        <v>0</v>
      </c>
      <c r="K128" s="173" t="s">
        <v>137</v>
      </c>
      <c r="L128" s="38"/>
      <c r="M128" s="178" t="s">
        <v>1</v>
      </c>
      <c r="N128" s="179" t="s">
        <v>42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767</v>
      </c>
      <c r="AT128" s="182" t="s">
        <v>133</v>
      </c>
      <c r="AU128" s="182" t="s">
        <v>86</v>
      </c>
      <c r="AY128" s="18" t="s">
        <v>131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</v>
      </c>
      <c r="BK128" s="183">
        <f>ROUND(I128*H128,0)</f>
        <v>0</v>
      </c>
      <c r="BL128" s="18" t="s">
        <v>767</v>
      </c>
      <c r="BM128" s="182" t="s">
        <v>778</v>
      </c>
    </row>
    <row r="129" s="12" customFormat="1" ht="22.8" customHeight="1">
      <c r="A129" s="12"/>
      <c r="B129" s="157"/>
      <c r="C129" s="12"/>
      <c r="D129" s="158" t="s">
        <v>76</v>
      </c>
      <c r="E129" s="168" t="s">
        <v>779</v>
      </c>
      <c r="F129" s="168" t="s">
        <v>780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P130</f>
        <v>0</v>
      </c>
      <c r="Q129" s="163"/>
      <c r="R129" s="164">
        <f>R130</f>
        <v>0</v>
      </c>
      <c r="S129" s="163"/>
      <c r="T129" s="165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153</v>
      </c>
      <c r="AT129" s="166" t="s">
        <v>76</v>
      </c>
      <c r="AU129" s="166" t="s">
        <v>8</v>
      </c>
      <c r="AY129" s="158" t="s">
        <v>131</v>
      </c>
      <c r="BK129" s="167">
        <f>BK130</f>
        <v>0</v>
      </c>
    </row>
    <row r="130" s="2" customFormat="1" ht="16.5" customHeight="1">
      <c r="A130" s="37"/>
      <c r="B130" s="170"/>
      <c r="C130" s="171" t="s">
        <v>138</v>
      </c>
      <c r="D130" s="171" t="s">
        <v>133</v>
      </c>
      <c r="E130" s="172" t="s">
        <v>781</v>
      </c>
      <c r="F130" s="173" t="s">
        <v>782</v>
      </c>
      <c r="G130" s="174" t="s">
        <v>748</v>
      </c>
      <c r="H130" s="175">
        <v>1</v>
      </c>
      <c r="I130" s="176"/>
      <c r="J130" s="177">
        <f>ROUND(I130*H130,0)</f>
        <v>0</v>
      </c>
      <c r="K130" s="173" t="s">
        <v>137</v>
      </c>
      <c r="L130" s="38"/>
      <c r="M130" s="178" t="s">
        <v>1</v>
      </c>
      <c r="N130" s="179" t="s">
        <v>42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767</v>
      </c>
      <c r="AT130" s="182" t="s">
        <v>133</v>
      </c>
      <c r="AU130" s="182" t="s">
        <v>86</v>
      </c>
      <c r="AY130" s="18" t="s">
        <v>131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</v>
      </c>
      <c r="BK130" s="183">
        <f>ROUND(I130*H130,0)</f>
        <v>0</v>
      </c>
      <c r="BL130" s="18" t="s">
        <v>767</v>
      </c>
      <c r="BM130" s="182" t="s">
        <v>783</v>
      </c>
    </row>
    <row r="131" s="12" customFormat="1" ht="22.8" customHeight="1">
      <c r="A131" s="12"/>
      <c r="B131" s="157"/>
      <c r="C131" s="12"/>
      <c r="D131" s="158" t="s">
        <v>76</v>
      </c>
      <c r="E131" s="168" t="s">
        <v>784</v>
      </c>
      <c r="F131" s="168" t="s">
        <v>785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P132</f>
        <v>0</v>
      </c>
      <c r="Q131" s="163"/>
      <c r="R131" s="164">
        <f>R132</f>
        <v>0</v>
      </c>
      <c r="S131" s="163"/>
      <c r="T131" s="165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153</v>
      </c>
      <c r="AT131" s="166" t="s">
        <v>76</v>
      </c>
      <c r="AU131" s="166" t="s">
        <v>8</v>
      </c>
      <c r="AY131" s="158" t="s">
        <v>131</v>
      </c>
      <c r="BK131" s="167">
        <f>BK132</f>
        <v>0</v>
      </c>
    </row>
    <row r="132" s="2" customFormat="1" ht="16.5" customHeight="1">
      <c r="A132" s="37"/>
      <c r="B132" s="170"/>
      <c r="C132" s="171" t="s">
        <v>158</v>
      </c>
      <c r="D132" s="171" t="s">
        <v>133</v>
      </c>
      <c r="E132" s="172" t="s">
        <v>786</v>
      </c>
      <c r="F132" s="173" t="s">
        <v>785</v>
      </c>
      <c r="G132" s="174" t="s">
        <v>748</v>
      </c>
      <c r="H132" s="175">
        <v>1</v>
      </c>
      <c r="I132" s="176"/>
      <c r="J132" s="177">
        <f>ROUND(I132*H132,0)</f>
        <v>0</v>
      </c>
      <c r="K132" s="173" t="s">
        <v>137</v>
      </c>
      <c r="L132" s="38"/>
      <c r="M132" s="219" t="s">
        <v>1</v>
      </c>
      <c r="N132" s="220" t="s">
        <v>42</v>
      </c>
      <c r="O132" s="221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767</v>
      </c>
      <c r="AT132" s="182" t="s">
        <v>133</v>
      </c>
      <c r="AU132" s="182" t="s">
        <v>86</v>
      </c>
      <c r="AY132" s="18" t="s">
        <v>131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</v>
      </c>
      <c r="BK132" s="183">
        <f>ROUND(I132*H132,0)</f>
        <v>0</v>
      </c>
      <c r="BL132" s="18" t="s">
        <v>767</v>
      </c>
      <c r="BM132" s="182" t="s">
        <v>787</v>
      </c>
    </row>
    <row r="133" s="2" customFormat="1" ht="6.96" customHeight="1">
      <c r="A133" s="37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38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2022-08-31T12:07:11Z</dcterms:created>
  <dcterms:modified xsi:type="dcterms:W3CDTF">2022-08-31T12:07:23Z</dcterms:modified>
</cp:coreProperties>
</file>