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0393"/>
  <workbookPr/>
  <bookViews>
    <workbookView xWindow="0" yWindow="0" windowWidth="28800" windowHeight="12225" activeTab="0"/>
  </bookViews>
  <sheets>
    <sheet name="Rekapitulace" sheetId="1" r:id="rId1"/>
    <sheet name="SO 000" sheetId="2" r:id="rId2"/>
    <sheet name="SO 001" sheetId="3" r:id="rId3"/>
    <sheet name="SO 201" sheetId="4" r:id="rId4"/>
    <sheet name="SO 401" sheetId="5" r:id="rId5"/>
  </sheets>
  <definedNames/>
  <calcPr calcId="191029"/>
</workbook>
</file>

<file path=xl/sharedStrings.xml><?xml version="1.0" encoding="utf-8"?>
<sst xmlns="http://schemas.openxmlformats.org/spreadsheetml/2006/main" count="1382" uniqueCount="528">
  <si>
    <t>Rekapitulace ceny</t>
  </si>
  <si>
    <t>Stavba: 19-037 - Rekonstrukce mostu v parku Schulzovy sady</t>
  </si>
  <si>
    <t>Varianta: 04 - CÚ 2023</t>
  </si>
  <si>
    <t>Celková cena bez DPH:</t>
  </si>
  <si>
    <t>Celková cena s DPH:</t>
  </si>
  <si>
    <t>Objekt</t>
  </si>
  <si>
    <t>Popis</t>
  </si>
  <si>
    <t>Cena bez DPH</t>
  </si>
  <si>
    <t>DPH</t>
  </si>
  <si>
    <t>Cena s DPH</t>
  </si>
  <si>
    <t>ASPE10</t>
  </si>
  <si>
    <t>S</t>
  </si>
  <si>
    <t>Soupis prací objektu</t>
  </si>
  <si>
    <t xml:space="preserve">Stavba: </t>
  </si>
  <si>
    <t>19-037</t>
  </si>
  <si>
    <t>Rekonstrukce mostu v parku Schulzovy sady</t>
  </si>
  <si>
    <t>O</t>
  </si>
  <si>
    <t>Rozpočet:</t>
  </si>
  <si>
    <t>0,00</t>
  </si>
  <si>
    <t>15,00</t>
  </si>
  <si>
    <t>21,00</t>
  </si>
  <si>
    <t>3</t>
  </si>
  <si>
    <t>2</t>
  </si>
  <si>
    <t>SO 000</t>
  </si>
  <si>
    <t>Všeobecné a předběžné položky</t>
  </si>
  <si>
    <t>Typ</t>
  </si>
  <si>
    <t>0</t>
  </si>
  <si>
    <t>Poř. číslo</t>
  </si>
  <si>
    <t>1</t>
  </si>
  <si>
    <t>Kód položky</t>
  </si>
  <si>
    <t>Varianta</t>
  </si>
  <si>
    <t>Název položky</t>
  </si>
  <si>
    <t>4</t>
  </si>
  <si>
    <t>MJ</t>
  </si>
  <si>
    <t>5</t>
  </si>
  <si>
    <t>Množství</t>
  </si>
  <si>
    <t>6</t>
  </si>
  <si>
    <t>Jednotková cena</t>
  </si>
  <si>
    <t>Jednotková</t>
  </si>
  <si>
    <t>9</t>
  </si>
  <si>
    <t>Celkem</t>
  </si>
  <si>
    <t>10</t>
  </si>
  <si>
    <t>SD</t>
  </si>
  <si>
    <t>Všeobecné konstrukce a práce</t>
  </si>
  <si>
    <t>P</t>
  </si>
  <si>
    <t>02720</t>
  </si>
  <si>
    <t/>
  </si>
  <si>
    <t>POMOC PRÁCE ZŘÍZ NEBO ZAJIŠŤ REGULACI A OCHRANU DOPRAVY</t>
  </si>
  <si>
    <t>KPL</t>
  </si>
  <si>
    <t>PP</t>
  </si>
  <si>
    <t>Úhrnná částka musí obsahovat veškeré náklady na dočasné úpravy a regulaci dopravy (i pěší) na staveništi a nezbytné značení a opatření vyplývající z 
požadavků BOZP na staveništi vč. provizorních lávek a nájezdů, apod. Trasy pro pěší v souladu s vyhl. č. 398/2009 Sb., o obecných technických požadavcích zabezpečujících bezbariérové užívání staveb.  
Včetně návrhu, projednání a zajištění stanovení přechodníé místní úpravy.  
PEVNÁ CENA.</t>
  </si>
  <si>
    <t>VV</t>
  </si>
  <si>
    <t>1=1.000 [A]</t>
  </si>
  <si>
    <t>TS</t>
  </si>
  <si>
    <t>zahrnuje veškeré náklady spojené s objednatelem požadovanými zařízeními</t>
  </si>
  <si>
    <t>02730</t>
  </si>
  <si>
    <t>a</t>
  </si>
  <si>
    <t>POMOC PRÁCE ZŘÍZ NEBO ZAJIŠŤ OCHRANU INŽENÝRSKÝCH SÍTÍ</t>
  </si>
  <si>
    <t>ochrana sítí v místě stavby, ochrana odkalení vodovodu DN 80</t>
  </si>
  <si>
    <t>b</t>
  </si>
  <si>
    <t>prosotorová a časová koordinace prací s SO 402 - přeložka kabelů CETIN</t>
  </si>
  <si>
    <t>02910</t>
  </si>
  <si>
    <t>OSTATNÍ POŽADAVKY - ZEMĚMĚŘIČSKÁ MĚŘENÍ</t>
  </si>
  <si>
    <t>Zaměření skutečného provedení díla ke kolaudaci stavby v délce stavby  
3x tištěné paré + 1x CD 
PEVNÁ CENA</t>
  </si>
  <si>
    <t>zahrnuje veškeré náklady spojené s objednatelem požadovanými pracemi,   
- pro stanovení orientační investorské ceny určete jednotkovou cenu jako 1% odhadované ceny stavby</t>
  </si>
  <si>
    <t>02911</t>
  </si>
  <si>
    <t>OSTATNÍ POŽADAVKY - GEODETICKÉ ZAMĚŘENÍ</t>
  </si>
  <si>
    <t>Veškerá nutná zaměření nutná k realizaci díla (např. zaměření stavby před výstavbou, vytyčení stavby a obvodu staveniště apod.) a k uvedení stavby do 
užívání a řádnému předání dokončeného díla. 
vytyčení stavby (3x tištěná, 1xCD), zřízení vytyčovací sítě stavby 
PEVNÁ CENA</t>
  </si>
  <si>
    <t>zahrnuje veškeré náklady spojené s objednatelem požadovanými pracemi</t>
  </si>
  <si>
    <t>02940</t>
  </si>
  <si>
    <t>OSTATNÍ POŽADAVKY - VYPRACOVÁNÍ DOKUMENTACE</t>
  </si>
  <si>
    <t>Dokumentace skutečného provedení stavby. Výkresy odchylek a změn stavby oproti DSP, PDPS pro objekty stavby. Ověřené podpisem odpovědného zástupce zhotovitele a správce stavby - tiskem ve 4 vyhotoveních a 1 x na CD. Zadavatel poskytne dokumentaci v otevřeném formátu *DWG. 
Na celou délku stavby, tj. 1080 m. 
PEVNÁ CENA</t>
  </si>
  <si>
    <t>7</t>
  </si>
  <si>
    <t>02943</t>
  </si>
  <si>
    <t>OSTATNÍ POŽADAVKY - VYPRACOVÁNÍ RDS</t>
  </si>
  <si>
    <t>Realizační dokumentace objektů stavby, přechodné úpravy DIO, stanovení místní úpravy DZ po stavbě ( tiskem 4x + 1x CD). 
Obsah dle směrnice pro dokumentaci staveb PK, v souladu s PDPS, Řeší podrobnosti pro kvalitní a bezpečné zhotovení stavby.  
Vypracuje autorizovaná osoba. Odsouhlasí správce stavby. Havarijní a povodňový plán. Tiskem 2x. Zadavatel poskytne dokumentaci v otevřeném formátu *DWG.  
PEVNÁ CENA</t>
  </si>
  <si>
    <t>SO 001</t>
  </si>
  <si>
    <t>Příprava území</t>
  </si>
  <si>
    <t>Zemní práce</t>
  </si>
  <si>
    <t>11120</t>
  </si>
  <si>
    <t>ODSTRANĚNÍ KŘOVIN</t>
  </si>
  <si>
    <t>M2</t>
  </si>
  <si>
    <t>včetně odvozu a štěpkování</t>
  </si>
  <si>
    <t>5+5=10.000 [A]</t>
  </si>
  <si>
    <t>odstranění křovin a stromů do průměru 100 mm  
doprava dřevin bez ohledu na vzdálenost  
spálení na hromadách nebo štěpkování</t>
  </si>
  <si>
    <t>11221</t>
  </si>
  <si>
    <t>ODSTRANĚNÍ PAŘEZŮ D DO 0,5M</t>
  </si>
  <si>
    <t>KUS</t>
  </si>
  <si>
    <t>včetně zásypu jámy po pařezu včetně skládkovného za pařezy</t>
  </si>
  <si>
    <t>Odstranění pařezů se měří v [ks] vytrhaných nebo vykopaných pařezů a zahrnuje zejména: 
- vytrhání nebo vykopání pařezů 
- veškeré zemní práce spojené s odstraněním pařezů 
- dopravu a uložení pařezů, případně další práce s nimi dle pokynů zadávací dokumentace 
- zásyp jam po pařezech</t>
  </si>
  <si>
    <t>12110</t>
  </si>
  <si>
    <t>SEJMUTÍ ORNICE NEBO LESNÍ PŮDY</t>
  </si>
  <si>
    <t>M3</t>
  </si>
  <si>
    <t>Odečteno z výkresu 
kolem mostu (10+12+12+8)*0,20=8.400 [A] 
podél obrub (82)*0,5*0,2=8.200 [B] 
Celkem: A+B=16.600 [C]</t>
  </si>
  <si>
    <t>položka zahrnuje sejmutí ornice bez ohledu na tloušťku vrstvy a její vodorovnou dopravu 
nezahrnuje uložení na trvalou skládku</t>
  </si>
  <si>
    <t>17120</t>
  </si>
  <si>
    <t>ULOŽENÍ SYPANINY DO NÁSYPŮ A NA SKLÁDKY BEZ ZHUTNĚNÍ</t>
  </si>
  <si>
    <t>Uložení ornice</t>
  </si>
  <si>
    <t>pol. 12110:16,6=16.600 [A]</t>
  </si>
  <si>
    <t>položka zahrnuje: 
- kompletní provedení zemní konstrukce do předepsaného tvaru 
- ošetření úložiště po celou dobu práce v něm vč. klimatických opatření 
- ztížení v okolí vedení, konstrukcí a objektů a jejich dočasné zajištění 
- ztížení provádění ve ztížených podmínkách a stísněných prostorech 
- ztížené ukládání sypaniny pod vodu 
- ukládání po vrstvách a po jiných nutných částech (figurách) vč. dosypávek 
- spouštění a nošení materiálu 
- úprava, očištění a ochrana podloží a svahů 
- svahování, uzavírání povrchů svahů 
- udržování úložiště a jeho ochrana proti vodě 
- odvedení nebo obvedení vody v okolí úložiště a v úložišti 
- veškeré  pomocné konstrukce umožňující provedení  zemní konstrukce  (příjezdy,  sjezdy,  nájezdy, lešení, podpěrné konstrukce, přemostění, zpevněné plochy, zakrytí a pod.)</t>
  </si>
  <si>
    <t>184721</t>
  </si>
  <si>
    <t>ZDRAVOTNÍ ŘEZ VĚTVÍ STROMŮ D DO 50CM</t>
  </si>
  <si>
    <t>prořezání ponechávaných stromů pro zajištění průjezdného průřezu</t>
  </si>
  <si>
    <t>3=3.000 [A]</t>
  </si>
  <si>
    <t>zahrnuje:  
odstranění větví suchých a odumírajících  
odstranění větví nevhodných po stránce tvaru a budoucího vývoje koruny  
odstranění větví napadených patogenními organismy  
odstranění větví se silně sníženou vitalitou  
odstranění sekundárních výhonů</t>
  </si>
  <si>
    <t>18481</t>
  </si>
  <si>
    <t>OCHRANA STROMŮ BEDNĚNÍM</t>
  </si>
  <si>
    <t>ochrana ponechávaných stromů dle ČSN 83 9061</t>
  </si>
  <si>
    <t>ponechané stromy v rozsahu stavby 
4*2,0*0,4=3.200 [A]  průměrné bednění na jeden strom 
na základě stávajícího stavu 
4*a=12.800 [B]</t>
  </si>
  <si>
    <t>položka zahrnuje veškerý materiál, výrobky a polotovary, včetně mimostaveništní a vnitrostaveništní dopravy (rovněž přesuny), včetně naložení a složení, případně s uložením</t>
  </si>
  <si>
    <t>Ostatní konstrukce a práce</t>
  </si>
  <si>
    <t>9111A3</t>
  </si>
  <si>
    <t>ZÁBRADLÍ SILNIČNÍ S VODOR MADLY - DEMONTÁŽ S PŘESUNEM</t>
  </si>
  <si>
    <t>M</t>
  </si>
  <si>
    <t>Odstranění stávajícího zábradlí</t>
  </si>
  <si>
    <t>vlevo 5,50=5.500 [A]</t>
  </si>
  <si>
    <t>položka zahrnuje:  
- demontáž a odstranění zařízení  
- jeho odvoz na předepsané místo</t>
  </si>
  <si>
    <t>8</t>
  </si>
  <si>
    <t>914123</t>
  </si>
  <si>
    <t>DOPRAVNÍ ZNAČKY ZÁKLADNÍ VELIKOSTI OCELOVÉ FÓLIE TŘ 1 - DEMONTÁŽ</t>
  </si>
  <si>
    <t>odstraněný materiál předat TS DKnL</t>
  </si>
  <si>
    <t>dle stávajícího stavu 
1=1.000 [A]</t>
  </si>
  <si>
    <t>Položka zahrnuje odstranění, demontáž a odklizení materiálu s odvozem na předepsané místo</t>
  </si>
  <si>
    <t>914913</t>
  </si>
  <si>
    <t>SLOUPKY A STOJKY DZ Z OCEL TRUBEK ZABETON DEMONTÁŽ</t>
  </si>
  <si>
    <t>odstraněný materiál majetkem zhotovitele</t>
  </si>
  <si>
    <t>SO 201</t>
  </si>
  <si>
    <t>Most v parku Schulzovy sady</t>
  </si>
  <si>
    <t>014112</t>
  </si>
  <si>
    <t>POPLATKY ZA SKLÁDKU TYP S-IO (INERTNÍ ODPAD)</t>
  </si>
  <si>
    <t>T</t>
  </si>
  <si>
    <t>suť, kámen, beton</t>
  </si>
  <si>
    <t>pol. 11329 4,1*2,1=8.610 [A] 
pol. 11332 94,5*1,9=179.550 [B] 
pol. 96613 13,1*2,2=28.820 [C] 
pol. 96615 8,0*2,2=17.600 [D] 
pol. 96616 21,5*2,4=51.600 [E] 
Celkem: A+B+C+D+E=286.180 [F]</t>
  </si>
  <si>
    <t>zahrnuje veškeré poplatky provozovateli skládky související s uložením odpadu na skládce.</t>
  </si>
  <si>
    <t>014122</t>
  </si>
  <si>
    <t>POPLATKY ZA SKLÁDKU TYP S-OO (OSTATNÍ ODPAD)</t>
  </si>
  <si>
    <t>zemina</t>
  </si>
  <si>
    <t>pol. 12273 12*1,9=22.800 [A] 
pol. 12373 38,6*1,9=73.340 [B] 
pol. 12960 11,3*1,9=21.470 [C] 
pol. 13273 3,0*1,9=5.700 [D] 
Celkem: A+B+C+D=123.310 [E]</t>
  </si>
  <si>
    <t>014132</t>
  </si>
  <si>
    <t>POPLATKY ZA SKLÁDKU TYP S-NO (NEBEZPEČNÝ ODPAD)</t>
  </si>
  <si>
    <t>pol.97817 33,1*0,005=0.166 [A]</t>
  </si>
  <si>
    <t>029412</t>
  </si>
  <si>
    <t>OSTATNÍ POŽADAVKY - VYPRACOVÁNÍ MOSTNÍHO LISTU</t>
  </si>
  <si>
    <t>vypracování aktualizovaného mostního listu</t>
  </si>
  <si>
    <t>02953</t>
  </si>
  <si>
    <t>OSTATNÍ POŽADAVKY - HLAVNÍ MOSTNÍ PROHLÍDKA</t>
  </si>
  <si>
    <t>položka zahrnuje :  
- úkony dle ČSN 73 6221  
- provedení hlavní mostní prohlídky oprávněnou fyzickou nebo právnickou osobou  
- vyhotovení záznamu (protokolu), který jednoznačně definuje stav mostu</t>
  </si>
  <si>
    <t>11329</t>
  </si>
  <si>
    <t>ODSTRANĚNÍ ZPEVNĚNÝCH PLOCH, PŘÍKOPŮ A RIGOLŮ Z LOMOVÉHO KAMENE</t>
  </si>
  <si>
    <t>odstranění stávajícího opevnění v místě napojení na stávající most 
včetně lože 
na trvalou skládku</t>
  </si>
  <si>
    <t>dle stávajícího stavu 
(2,8+3,2+2,8+5,0)*0,30=4.140 [A]</t>
  </si>
  <si>
    <t>Položka zahrnuje i odstranění podkladu, veškerou manipulaci s vybouraným materiálem vč. uložení na skládku. Nezahrnuje poplatek za skládku, který se vykazuje v položce 0141** (s výjimkou malého množství bouraného materiálu, kde je možné poplatek zahrnout do jednotkové ceny bourání – tento fakt musí být uveden v doplňujícím textu k položce).</t>
  </si>
  <si>
    <t>11332</t>
  </si>
  <si>
    <t>ODSTRANĚNÍ PODKLADŮ ZPEVNĚNÝCH PLOCH Z KAMENIVA NESTMELENÉHO</t>
  </si>
  <si>
    <t>odstranění stávající mlatové komunikace včetně podkladu 
materiál na trvalou skládku</t>
  </si>
  <si>
    <t>dle situace 
v ploše rekonstrukce komunikace včetně mostu  315*0,30=94.500 [A]</t>
  </si>
  <si>
    <t>Položka zahrnuje veškerou manipulaci s vybouranou sutí a s vybouranými hmotami vč. uložení na skládku. Nezahrnuje poplatek za skládku, který se vykazuje v položce 0141** (s výjimkou malého množství bouraného materiálu, kde je možné poplatek zahrnout do jednotkové ceny bourání – tento fakt musí být uveden v doplňujícím textu k položce).</t>
  </si>
  <si>
    <t>11353</t>
  </si>
  <si>
    <t>ODSTRANĚNÍ CHODNÍKOVÝCH KAMENNÝCH OBRUBNÍKŮ</t>
  </si>
  <si>
    <t>odstranění stávajících kamenných obrub (pískovcové obruby, krajníky, kostky) 
včetně očištění, napaletování, odvozu a složení v areálu TS DKnL do 5km</t>
  </si>
  <si>
    <t>před mostem 3,0=3.000 [A] 
za mostem v parku 16=16.000 [B] 
Celkem: A+B=19.000 [C]</t>
  </si>
  <si>
    <t>11526</t>
  </si>
  <si>
    <t>PŘEVEDENÍ VODY POTRUBÍM DN 800 NEBO ŽLABY R.O. DO 2,8M</t>
  </si>
  <si>
    <t>10=10.000 [A]</t>
  </si>
  <si>
    <t>Položka převedení vody na povrchu zahrnuje zřízení, udržování a odstranění příslušného zařízení. Převedení vody se uvádí buď průměrem potrubí (DN) nebo délkou rozvinutého obvodu žlabu (r.o.).</t>
  </si>
  <si>
    <t>12273</t>
  </si>
  <si>
    <t>ODKOPÁVKY A PROKOPÁVKY OBECNÉ TŘ. I</t>
  </si>
  <si>
    <t>Odtěžení zemních hrázek  
odvoz na trvalou skládku</t>
  </si>
  <si>
    <t>4,0*1,0*1,5*2=12.000 [A]</t>
  </si>
  <si>
    <t>položka zahrnuje: 
- vodorovná a svislá doprava, přemístění, přeložení, manipulace s výkopkem 
- kompletní provedení vykopávky nezapažené i zapažené 
- ošetření výkopiště po celou dobu práce v něm vč. klimatických opatření 
- ztížení vykopávek v blízkosti podzemního vedení, konstrukcí a objektů vč. jejich dočasného zajištění 
- ztížení pod vodou, v okolí výbušnin, ve stísněných prostorech a pod. 
- příplatek za lepivost 
- těžení po vrstvách, pásech a po jiných nutných částech (figurách) 
- čerpání vody vč. čerpacích jímek, potrubí a pohotovostní čerpací soupravy (viz ustanovení k pol. 1151,2) 
- potřebné snížení hladiny podzemní vody 
- těžení a rozpojování jednotlivých balvanů 
- vytahování a nošení výkopku 
- svahování a přesvah. svahů do konečného tvaru, výměna hornin v podloží a v pláni znehodnocené klimatickými vlivy 
- ruční vykopávky, odstranění kořenů a napadávek 
- pažení, vzepření a rozepření vč. přepažování (vyjma štětových stěn) 
- úpravu, ochranu a očištění dna, základové spáry, stěn a svahů 
- zhutnění podloží, případně i svahů vč. svahování 
- zřízení stupňů v podloží a lavic na svazích, není-li pro tyto práce zřízena samostatná položka 
- udržování výkopiště a jeho ochrana proti vodě 
- odvedení nebo obvedení vody v okolí výkopiště a ve výkopišti 
- třídění výkopku 
- veškeré pomocné konstrukce umožňující provedení vykopávky (příjezdy, sjezdy, nájezdy, lešení, podpěr. konstr., přemostění, zpevněné plochy, zakrytí a pod.) 
- nezahrnuje uložení zeminy (na skládku, do násypu) ani poplatky za skládku, vykazují se v položce č.0141**</t>
  </si>
  <si>
    <t>11</t>
  </si>
  <si>
    <t>12373</t>
  </si>
  <si>
    <t>ODKOP PRO SPOD STAVBU SILNIC A ŽELEZNIC TŘ. I</t>
  </si>
  <si>
    <t>odkop za rubem - od úrovně pláně komunikace 
na trvalou skládku</t>
  </si>
  <si>
    <t>dle PD 
za OP1 2,75*7,5=20.625 [A] 
za OP2 2,39*7,5=17.925 [B] 
Celkem: A+B=38.550 [C]</t>
  </si>
  <si>
    <t>12</t>
  </si>
  <si>
    <t>12573</t>
  </si>
  <si>
    <t>VYKOPÁVKY ZE ZEMNÍKŮ A SKLÁDEK TŘ. I</t>
  </si>
  <si>
    <t>pol. 12110: 16,6=16.600 [A]</t>
  </si>
  <si>
    <t>položka zahrnuje: 
- vodorovná a svislá doprava, přemístění, přeložení, manipulace s výkopkem 
- kompletní provedení vykopávky nezapažené i zapažené 
- ošetření výkopiště po celou dobu práce v něm vč. klimatických opatření 
- ztížení vykopávek v blízkosti podzemního vedení, konstrukcí a objektů vč. jejich dočasného zajištění 
- ztížení pod vodou, v okolí výbušnin, ve stísněných prostorech a pod. 
- příplatek za lepivost 
- těžení po vrstvách, pásech a po jiných nutných částech (figurách) 
- čerpání vody vč. čerpacích jímek, potrubí a pohotovostní čerpací soupravy (viz ustanovení k pol. 1151,2) 
- potřebné snížení hladiny podzemní vody 
- těžení a rozpojování jednotlivých balvanů 
- vytahování a nošení výkopku 
- ruční vykopávky, odstranění kořenů a napadávek 
- pažení, vzepření a rozepření vč. přepažování (vyjma štětových stěn) 
- úpravu, ochranu a očištění dna, základové spáry, stěn a svahů 
- udržování výkopiště a jeho ochrana proti vodě 
- odvedení nebo obvedení vody v okolí výkopiště a ve výkopišti 
- třídění výkopku 
- veškeré pomocné konstrukce umožňující provedení vykopávky (příjezdy, sjezdy, nájezdy, lešení, podpěr. konstr., přemostění, zpevněné plochy, zakrytí a pod.) 
položka nezahrnuje: 
- práce spojené s otvírkou zemníku</t>
  </si>
  <si>
    <t>13</t>
  </si>
  <si>
    <t>12960</t>
  </si>
  <si>
    <t>ČIŠTĚNÍ VODOTEČÍ A MELIORAČ KANÁLŮ OD NÁNOSŮ</t>
  </si>
  <si>
    <t>pročištění a reprofilace koryta v rozsahu stavby 
materiál na trvalou skládku</t>
  </si>
  <si>
    <t>dle situace 
rozvinutá délka 7,50=7.500 [A] 
rozsah 10=10.000 [B] 
a*b*0,15=11.250 [C]</t>
  </si>
  <si>
    <t>Součástí položky je vodorovná a svislá doprava, přemístění, přeložení, manipulace s materiálem a uložení na skládku. 
 Nezahrnuje poplatek za skládku, který se vykazuje v položce 0141** (s výjimkou malého množství  materiálu, kde je možné poplatek zahrnout do jednotkové ceny položky – tento fakt musí být uveden v doplňujícím textu k položce)</t>
  </si>
  <si>
    <t>14</t>
  </si>
  <si>
    <t>13273</t>
  </si>
  <si>
    <t>HLOUBENÍ RÝH ŠÍŘ DO 2M PAŽ I NEPAŽ TŘ. I</t>
  </si>
  <si>
    <t>rýha pro základové pasy zábran 
na trvalou skládku</t>
  </si>
  <si>
    <t>(4,9+4,4)*0,4*0,80=2.976 [A]</t>
  </si>
  <si>
    <t>položka zahrnuje: 
- vodorovná a svislá doprava, přemístění, přeložení, manipulace s výkopkem 
- kompletní provedení vykopávky nezapažené i zapažené 
- ošetření výkopiště po celou dobu práce v něm vč. klimatických opatření 
- ztížení vykopávek v blízkosti podzemního vedení, konstrukcí a objektů vč. jejich dočasného zajištění 
- ztížení pod vodou, v okolí výbušnin, ve stísněných prostorech a pod. 
- příplatek za lepivost 
- těžení po vrstvách, pásech a po jiných nutných částech (figurách) 
- čerpání vody vč. čerpacích jímek, potrubí a pohotovostní čerpací soupravy (viz ustanovení k pol. 1151,2) 
- potřebné snížení hladiny podzemní vody 
- těžení a rozpojování jednotlivých balvanů 
- vytahování a nošení výkopku 
- svahování a přesvah. svahů do konečného tvaru, výměna hornin v podloží a v pláni znehodnocené klimatickými vlivy 
- ruční vykopávky, odstranění kořenů a napadávek 
- pažení, vzepření a rozepření vč. přepažování (vyjma štětových stěn) 
- úpravu, ochranu a očištění dna, základové spáry, stěn a svahů 
- odvedení nebo obvedení vody v okolí výkopiště a ve výkopišti 
- třídění výkopku 
- veškeré pomocné konstrukce umožňující provedení vykopávky (příjezdy, sjezdy, nájezdy, lešení, podpěr. konstr., přemostění, zpevněné plochy, zakrytí a pod.) 
- nezahrnuje uložení zeminy (na skládku, do násypu) ani poplatky za skládku, vykazují se v položce č.0141**</t>
  </si>
  <si>
    <t>15</t>
  </si>
  <si>
    <t>17180</t>
  </si>
  <si>
    <t>ULOŽENÍ SYPANINY DO NÁSYPŮ Z NAKUPOVANÝCH MATERIÁLŮ</t>
  </si>
  <si>
    <t>Zásypy líci zídek a kolem opěry  
nenamrzavý, nesoudržný materiál podmínečně vhodný dle ČSN 736133</t>
  </si>
  <si>
    <t>4*0,5*1,2*1,8*3,5=15.120 [A]</t>
  </si>
  <si>
    <t>položka zahrnuje: 
- kompletní provedení zemní konstrukce (násypového tělesa včetně aktivní zóny) včetně nákupu a dopravy materiálu dle zadávací dokumentace 
- úprava  ukládaného  materiálu  vlhčením,  tříděním,  promícháním  nebo  vysoušením,  příp. jiné úpravy za účelem zlepšení jeho  mech. vlastností 
- hutnění i různé míry hutnění  
- ošetření úložiště po celou dobu práce v něm vč. klimatických opatření 
- ztížení v okolí vedení, konstrukcí a objektů a jejich dočasné zajištění 
- ztížení provádění vč. hutnění ve ztížených podmínkách a stísněných prostorech 
- ztížené ukládání sypaniny pod vodu 
- ukládání po vrstvách a po jiných nutných částech (figurách) vč. dosypávek 
- spouštění a nošení materiálu 
- výměna částí zemní konstrukce znehodnocené klimatickými vlivy 
- ruční hutnění a výplň jam a prohlubní v podloží 
- úprava, očištění, ochrana a zhutnění podloží 
- svahování, hutnění a uzavírání povrchů svahů 
- zřízení lavic na svazích 
- udržování úložiště a jeho ochrana proti vodě 
- odvedení nebo obvedení vody v okolí úložiště a v úložišti 
- veškeré  pomocné konstrukce umožňující provedení  zemní konstrukce  (příjezdy,  sjezdy,  nájezdy, lešení, podpěrné konstrukce, přemostění, zpevněné plochy, zakrytí a pod.)</t>
  </si>
  <si>
    <t>16</t>
  </si>
  <si>
    <t>17780</t>
  </si>
  <si>
    <t>ZEMNÍ HRÁZKY Z NAKUPOVANÝCH MATERIÁLŮ</t>
  </si>
  <si>
    <t>v korytě pro zatěsnění a svedení vody mimo spodní stavbu</t>
  </si>
  <si>
    <t>položka zahrnuje: 
- kompletní provedení zemní konstrukce včetně nákupu a dopravy materiálu dle zadávací dokumentace 
- úprava  ukládaného  materiálu  vlhčením,  tříděním,  promícháním  nebo  vysoušením,  příp. jiné úpravy za účelem zlepšení jeho  mech. vlastností 
- hutnění i různé míry hutnění  
- ošetření úložiště po celou dobu práce v něm vč. klimatických opatření 
- ztížení v okolí vedení, konstrukcí a objektů a jejich dočasné zajištění 
- ztížení provádění vč. hutnění ve ztížených podmínkách a stísněných prostorech 
- ztížené ukládání sypaniny pod vodu 
- ukládání po vrstvách a po jiných nutných částech (figurách) vč. dosypávek 
- spouštění a nošení materiálu 
- výměna částí zemní konstrukce znehodnocené klimatickými vlivy 
- ruční hutnění a výplň jam a prohlubní v podloží 
- úprava, očištění, ochrana a zhutnění podloží 
- svahování, hutnění a uzavírání povrchů svahů 
- zřízení lavic na svazích 
- udržování úložiště a jeho ochrana proti vodě 
- odvedení nebo obvedení vody v okolí úložiště a v úložišti 
- veškeré  pomocné konstrukce umožňující provedení  zemní konstrukce  (příjezdy,  sjezdy,  nájezdy, lešení, podpěrné konstrukce, přemostění, zpevněné plochy, zakrytí a pod.)</t>
  </si>
  <si>
    <t>17</t>
  </si>
  <si>
    <t>18110</t>
  </si>
  <si>
    <t>ÚPRAVA PLÁNĚ SE ZHUTNĚNÍM V HORNINĚ TŘ. I</t>
  </si>
  <si>
    <t>dle PD 
za rubem opěr a pod výběhové zídky  (0,6+2,5)*7,5*1,20=27.900 [A]</t>
  </si>
  <si>
    <t>položka zahrnuje úpravu pláně včetně vyrovnání výškových rozdílů. Míru zhutnění určuje projekt.</t>
  </si>
  <si>
    <t>18</t>
  </si>
  <si>
    <t>18220</t>
  </si>
  <si>
    <t>ROZPROSTŘENÍ ORNICE VE SVAHU</t>
  </si>
  <si>
    <t>Zpětné rozprostření ornice v prostorech dotčených stavbou</t>
  </si>
  <si>
    <t>16,6=16.600 [A]</t>
  </si>
  <si>
    <t>položka zahrnuje: 
nutné přemístění ornice z dočasných skládek vzdálených do 50m 
rozprostření ornice v předepsané tloušťce ve svahu přes 1:5</t>
  </si>
  <si>
    <t>Základy</t>
  </si>
  <si>
    <t>19</t>
  </si>
  <si>
    <t>21331</t>
  </si>
  <si>
    <t>DRENÁŽNÍ VRSTVY Z BETONU MEZEROVITÉHO (DRENÁŽNÍHO)</t>
  </si>
  <si>
    <t>drenáž za rubem</t>
  </si>
  <si>
    <t>dle VPŘ 
most - plocha v řezu 0,30*0,30-3,1415*0,15*0,15*0,25=0.072 [A] 
délka mezi křídly 4,50+4,50=9.000 [B] 
a*b=0.648 [C]</t>
  </si>
  <si>
    <t>Položka zahrnuje:  
- dodávku předepsaného materiálu pro drenážní vrstvu, včetně mimostaveništní a vnitrostaveništní dopravy  
- provedení drenážní vrstvy předepsaných rozměrů a předepsaného tvaru</t>
  </si>
  <si>
    <t>20</t>
  </si>
  <si>
    <t>21361</t>
  </si>
  <si>
    <t>DRENÁŽNÍ VRSTVY Z GEOTEXTILIE</t>
  </si>
  <si>
    <t>separační a ochranná vrstva na pláni nebo parapláni  CBR&gt;3,0</t>
  </si>
  <si>
    <t>(221+35+22+10,5)*1,15 =331.775 [A] včetně  rozšíření proti teoretické ploše krytu</t>
  </si>
  <si>
    <t>Položka zahrnuje: 
- dodávku předepsané geotextilie (včetně nutných přesahů) pro drenážní vrstvu, včetně mimostaveništní a vnitrostaveništní dopravy 
- provedení drenážní vrstvy předepsaných rozměrů a předepsaného tvaru</t>
  </si>
  <si>
    <t>21</t>
  </si>
  <si>
    <t>21461</t>
  </si>
  <si>
    <t>SEPARAČNÍ GEOTEXTILIE</t>
  </si>
  <si>
    <t>ochrana izolace na rubu, min 600 g/m2</t>
  </si>
  <si>
    <t>přechodová oblast (3,8+3,8)*(3,6)=27.360 [A] 
na rubu křídel po úroveň drenáže (1,8+1,2)*(3,0+3,0+3,0+3,0)=36.000 [B] 
Celkem: A+B=63.360 [C]</t>
  </si>
  <si>
    <t>Položka zahrnuje:  
- dodávku předepsané geotextilie  
- úpravu, očištění a ochranu podkladu  
- přichycení k podkladu, případně zatížení  
- úpravy spojů a zajištění okrajů  
- úpravy pro odvodnění  
- nutné přesahy  
- mimostaveništní a vnitrostaveništní dopravu</t>
  </si>
  <si>
    <t>22</t>
  </si>
  <si>
    <t>26164</t>
  </si>
  <si>
    <t>VRTY PRO KOTVENÍ, INJEKTÁŽ A MIKROPILOTY NA POVRCHU TŘ. VI D DO 200MM</t>
  </si>
  <si>
    <t>vrty opěrou pro drenážní potrubí</t>
  </si>
  <si>
    <t>dle PD 
2*1,0=2.000 [A]</t>
  </si>
  <si>
    <t>položka zahrnuje: 
přemístění, montáž a demontáž vrtných souprav 
svislou dopravu zeminy z vrtu 
vodorovnou dopravu zeminy bez uložení na skládku 
případně nutné pažení dočasné (včetně odpažení) i trvalé</t>
  </si>
  <si>
    <t>23</t>
  </si>
  <si>
    <t>272313</t>
  </si>
  <si>
    <t>ZÁKLADY Z PROSTÉHO BETONU DO C16/20</t>
  </si>
  <si>
    <t>základové pasy pro zábrany před mostem</t>
  </si>
  <si>
    <t>- dodání  čerstvého  betonu  (betonové  směsi)  požadované  kvality,  jeho  uložení  do požadovaného tvaru při jakékoliv hustotě výztuže, konzistenci čerstvého betonu a způsobu hutnění, ošetření a ochranu betonu, 
- zhotovení nepropustného, mrazuvzdorného betonu a betonu požadované trvanlivosti a vlastností, 
- užití potřebných přísad a technologií výroby betonu, 
- zřízení pracovních a dilatačních spar, včetně potřebných úprav, výplně, vložek, opracování, očištění a ošetření, 
- bednění  požadovaných  konstr. (i ztracené) s úpravou  dle požadované  kvality povrchu betonu, včetně odbedňovacích a odskružovacích prostředků, 
- podpěrné  konstr. (skruže) a lešení všech druhů pro bednění, uložení čerstvého betonu, výztuže a doplňkových konstr., vč. požadovaných otvorů, ochranných a bezpečnostních opatření a základů těchto konstrukcí a lešení, 
- vytvoření kotevních čel, kapes, nálitků, a sedel, 
- zřízení  všech  požadovaných  otvorů, kapes, výklenků, prostupů, dutin, drážek a pod., vč. ztížení práce a úprav  kolem nich, 
- úpravy pro osazení výztuže, doplňkových konstrukcí a vybavení, 
- úpravy povrchu pro položení požadované izolace, povlaků a nátěrů, případně vyspravení, 
- ztížení práce u kabelových a injektážních trubek a ostatních zařízení osazovaných do betonu, 
- konstrukce betonových kloubů, upevnění kotevních prvků a doplňkových konstrukcí, 
- nátěry zabraňující soudržnost betonu a bednění, 
- výplň, těsnění  a tmelení spar a spojů, 
- opatření  povrchů  betonu  izolací  proti zemní vlhkosti v částech, kde přijdou do styku se zeminou nebo kamenivem, 
- případné zřízení spojovací vrstvy u základů, 
- úpravy pro osazení zařízení ochrany konstrukce proti vlivu bludných proudů,</t>
  </si>
  <si>
    <t>Svislé konstrukce</t>
  </si>
  <si>
    <t>24</t>
  </si>
  <si>
    <t>317325</t>
  </si>
  <si>
    <t>ŘÍMSY ZE ŽELEZOBETONU DO C30/37</t>
  </si>
  <si>
    <t>monolitické výběhové zídky C30/37 XF2 XC4 XD1 
bednění z desek - kategorie povrchu C1d dle TKP 18 
bednění rozvržené symetricky vůči podélné i příčné ose mostu 
včetně osazení chrániček, pouzder a instalačních krabic pro osvětlení mostu</t>
  </si>
  <si>
    <t>dle výkresů tvaru 
K01 2*3,1=6.200 [C] 
K02 2*2,5=5.000 [D] 
Celkem: C+D=11.200 [E]</t>
  </si>
  <si>
    <t>položka zahrnuje:  
- dodání  čerstvého  betonu  (betonové  směsi)  požadované  kvality,  jeho  uložení  do požadovaného tvaru při jakékoliv hustotě výztuže, konzistenci čerstvého betonu a způsobu hutnění, ošetření a ochranu betonu,  
- zhotovení nepropustného, mrazuvzdorného betonu a betonu požadované trvanlivosti a  
vlastností,  
- užití potřebných přísad a technologií výroby betonu,  
- zřízení pracovních a dilatačních spar, včetně potřebných úprav, výplně, vložek, opracování, očištění a ošetření,  
- bednění  požadovaných  konstr. (i ztracené) s úpravou  dle požadované  kvality povrchu betonu, včetně odbedňovacích a odskružovacích prostředků,  
- podpěrné  konstr. (skruže) a lešení všech druhů pro bednění, uložení čerstvého betonu, výztuže a doplňkových konstr., vč. požadovaných otvorů, ochranných a bezpečnostních opatření a základů těchto konstrukcí a lešení,  
- vytvoření kotevních čel, kapes, nálitků, a sedel,  
- zřízení  všech  požadovaných  otvorů, kapes, výklenků, prostupů, dutin, drážek a pod., vč. ztížení práce a úprav  kolem nich,  
- úpravy pro osazení výztuže, doplňkových konstrukcí a vybavení,  
- úpravy povrchu pro položení požadované izolace, povlaků a nátěrů, případně vyspravení,  
- ztížení práce u kabelových a injektážních trubek a ostatních zařízení osazovaných do betonu,  
- konstrukce betonových kloubů, upevnění kotevních prvků a doplňkových konstrukcí,  
- nátěry zabraňující soudržnost betonu a bednění,  
- výplň, těsnění  a tmelení spar a spojů,  
- opatření  povrchů  betonu  izolací  proti zemní vlhkosti v částech, kde přijdou do styku se  
zeminou nebo kamenivem,  
- případné zřízení spojovací vrstvy u základů,  
- úpravy pro osazení zařízení ochrany konstrukce proti vlivu bludných proudů</t>
  </si>
  <si>
    <t>25</t>
  </si>
  <si>
    <t>317365</t>
  </si>
  <si>
    <t>VÝZTUŽ ŘÍMS Z OCELI 10505, B500B</t>
  </si>
  <si>
    <t>11,2*0,180=2.016 [A]</t>
  </si>
  <si>
    <t>položka zahrnuje:  
- dodání betonářské výztuže v požadované kvalitě, stříhání, řezání, ohýbání a spojování do všech požadovaných tvarů (vč. armakošů) a uložení s požadovaným zajištěním polohy a krytí výztuže betonem,  
- veškeré svary nebo jiné spoje výztuže,  
- pomocné konstrukce a práce pro osazení a upevnění výztuže,  
- zednické výpomoci pro montáž betonářské výztuže,  
- úpravy výztuže pro osazení doplňkových konstrukcí,  
- ochranu výztuže do doby jejího zabetonování,  
- úpravy výztuže pro zřízení železobetonových kloubů, kotevních prvků, závěsných ok a doplňkových konstrukcí,  
- veškerá opatření pro zajištění soudržnosti výztuže a betonu,  
- vodivé propojení výztuže, které je součástí ochrany konstrukce proti vlivům bludných proudů, vyvedení do měřících skříní nebo míst pro měření bludných proudů (vlastní měřící skříně se uvádějí položkami SD 74)  
- povrchovou antikorozní úpravu výztuže,  
- separaci výztuže,  
- osazení měřících zařízení a úpravy pro ně,  
- osazení měřících skříní nebo míst pro měření bludných proudů.</t>
  </si>
  <si>
    <t>26</t>
  </si>
  <si>
    <t>333212</t>
  </si>
  <si>
    <t>MOSTNÍ OPĚRY A KŘÍDLA Z LOMOVÉHO KAMENE  NA MC</t>
  </si>
  <si>
    <t>lokální dozdění stávajících opěr a křídel z nového materiálu</t>
  </si>
  <si>
    <t>položka zahrnuje dodávku a osazení lomového kamene, jeho výběr a případnou úpravu, dodávku předepsané malty, spárování.</t>
  </si>
  <si>
    <t>27</t>
  </si>
  <si>
    <t>333215</t>
  </si>
  <si>
    <t>PŘEZDĚNÍ OPĚR A KŘÍDEL Z KAMENNÉHO ZDIVA</t>
  </si>
  <si>
    <t>lokální opravy stávajícího zdiva opěr z původního materiálu</t>
  </si>
  <si>
    <t>2=2.000 [A]</t>
  </si>
  <si>
    <t>položka zahrnuje rozebrání stávajícího zdiva, nezbytnou manipulaci s rozebraným materiálem (nakládání, doprava, složení, očištění, odvoz nepoužitelného materiálu a suti), vyzdění z tohoto materiálu (bez dodávky nového) včetně dodávky předepsaného materiálu pro výplň spar.</t>
  </si>
  <si>
    <t>28</t>
  </si>
  <si>
    <t>333325</t>
  </si>
  <si>
    <t>MOSTNÍ OPĚRY A KŘÍDLA ZE ŽELEZOVÉHO BETONU DO C30/37</t>
  </si>
  <si>
    <t>úložné prahy C30/37 XF2 XC4 XD1 
bednění z desek - kategorie povrchu C1d dle TKP 18 
bednění rozvržené symetricky vůči podélné i příčné ose mostu 
včetně osazení chrániček, pouzder a instalačních krabic pro osvětlení mostu</t>
  </si>
  <si>
    <t>dle výkresů tvaru  
úložný práh na OP1 2,1=2.100 [A] 
úložný práh na OP2 2,1=2.100 [B] 
Celkem: A+B=4.200 [C]</t>
  </si>
  <si>
    <t>- dodání  čerstvého  betonu  (betonové  směsi)  požadované  kvality,  jeho  uložení  do požadovaného tvaru při jakékoliv hustotě výztuže, konzistenci čerstvého betonu a způsobu hutnění, ošetření a ochranu betonu,  
- zhotovení nepropustného, mrazuvzdorného betonu a betonu požadované trvanlivosti a  
vlastností,  
- užití potřebných přísad a technologií výroby betonu,  
- zřízení pracovních a dilatačních spar, včetně potřebných úprav, výplně, vložek, opracování, očištění a ošetření,  
- bednění  požadovaných  konstr. (i ztracené) s úpravou  dle požadované  kvality povrchu betonu, včetně odbedňovacích a odskružovacích prostředků,  
- podpěrné  konstr. (skruže) a lešení všech druhů pro bednění, uložení čerstvého betonu, výztuže a doplňkových konstr., vč. požadovaných otvorů, ochranných a bezpečnostních opatření a základů těchto konstrukcí a lešení,  
- vytvoření kotevních čel, kapes, nálitků, a sedel,  
- zřízení  všech  požadovaných  otvorů, kapes, výklenků, prostupů, dutin, drážek a pod., vč. ztížení práce a úprav  kolem nich,  
- úpravy pro osazení výztuže, doplňkových konstrukcí a vybavení,  
- úpravy povrchu pro položení požadované izolace, povlaků a nátěrů, případně vyspravení,  
- ztížení práce u kabelových a injektážních trubek a ostatních zařízení osazovaných do betonu,  
- konstrukce betonových kloubů, upevnění kotevních prvků a doplňkových konstrukcí,  
- nátěry zabraňující soudržnost betonu a bednění,  
- výplň, těsnění  a tmelení spar a spojů,  
- opatření  povrchů  betonu  izolací  proti zemní vlhkosti v částech, kde přijdou do styku se  
zeminou nebo kamenivem,  
- případné zřízení spojovací vrstvy u základů,  
- úpravy pro osazení zařízení ochrany konstrukce proti vlivu bludných proudů</t>
  </si>
  <si>
    <t>29</t>
  </si>
  <si>
    <t>333365</t>
  </si>
  <si>
    <t>VÝZTUŽ MOSTNÍCH OPĚR A KŘÍDEL Z OCELI 10505, B500B</t>
  </si>
  <si>
    <t>15,4*0,150=2.310 [A]</t>
  </si>
  <si>
    <t>Položka zahrnuje veškerý materiál, výrobky a polotovary, včetně mimostaveništní a  
vnitrostaveništní dopravy (rovněž přesuny), včetně naložení a složení, případně s uložením  
- dodání betonářské výztuže v požadované kvalitě, stříhání, řezání, ohýbání a spojování do všech požadovaných tvarů (vč. armakošů) a uložení s požadovaným zajištěním polohy a krytí výztuže betonem,  
- veškeré svary nebo jiné spoje výztuže,  
- pomocné konstrukce a práce pro osazení a upevnění výztuže,  
- zednické výpomoci pro montáž betonářské výztuže,  
- úpravy výztuže pro osazení doplňkových konstrukcí,  
- ochranu výztuže do doby jejího zabetonování,  
- úpravy výztuže pro zřízení železobetonových kloubů, kotevních prvků, závěsných ok a doplňkových konstrukcí,  
- veškerá opatření pro zajištění soudržnosti výztuže a betonu,  
- vodivé propojení výztuže, které je součástí ochrany konstrukce proti vlivům bludných proudů, vyvedení do měřících skříní nebo míst pro měření bludných proudů (vlastní měřící skříně se uvádějí položkami SD 74),  
- povrchovou antikorozní úpravu výztuže,  
- separaci výztuže,  
- osazení měřících zařízení a úpravy pro ně,  
- osazení měřících skříní nebo míst pro měření bludných proudů.</t>
  </si>
  <si>
    <t>30</t>
  </si>
  <si>
    <t>34894</t>
  </si>
  <si>
    <t>ZÁBRADLÍ A ZÁBRADEL ZÍDKY Z KOVU</t>
  </si>
  <si>
    <t>mostní zábradlí z plechu na kostře z úhelníků - materiál ocel se zvýšenou odolností proti atmosférické korozi (ATMOFIX, CORTEN) 
- materiál, výroba a montáž, včetně spojovacího materiálu a kotvení na mostovku 
- včetně výrobní dokumentace 
- včetně předtryskání ve výrobě pro sjednocení patiny</t>
  </si>
  <si>
    <t>dle PD 
boční plechy zábradlí s výpaly 2*11,8*0,004*7850*1,10/1000=0.815 [A] 
krycí plechy mostovky 5,6*0,25*2*0,004*7850*1,10/1000=0.097 [B] 
úhelníky 2*2*24,5*7,5*1,10/1000=0.809 [C] 
dvířka niky pro rozvaděče LED osvětelní 2*0,005=0.010 [D] 
Celkem: A+B+C+D=1.731 [E]</t>
  </si>
  <si>
    <t>- dílenská dokumentace, včetně technologického předpisu spojování, 
- dodání  materiálu  v požadované kvalitě a výroba konstrukce (včetně  pomůcek,  přípravků a prostředků pro výrobu) bez ohledu na náročnost a její hmotnost, 
- dodání spojovacího materiálu, 
- zřízení  montážních  a  dilatačních  spojů,  spar, včetně potřebných úprav, vložek, opracování, očištění a ošetření, 
- podpěr. konstr. a lešení všech druhů pro montáž konstrukcí i doplňkových, včetně požadovaných otvorů, ochranných a bezpečnostních opatření a základů pro tyto konstrukce a lešení, 
- montáž konstrukce na staveništi, včetně montážních prostředků a pomůcek a zednických výpomocí,                               
- výplň, těsnění a tmelení spar a spojů, 
- všechny druhy ocelového kotvení, 
- dílenskou přejímku a montážní prohlídku, včetně požadovaných dokladů, 
- zřízení kotevních otvorů nebo jam, nejsou-li částí jiné konstrukce, 
- osazení kotvení nebo přímo částí konstrukce do podpůrné konstrukce nebo do zeminy, 
- výplň kotevních otvorů  (příp.  podlití  patních  desek) maltou,  betonem  nebo  jinou speciální hmotou, vyplnění jam zeminou, 
- veškeré druhy protikorozní ochrany a nátěry konstrukcí, 
- zvláštní spojovací prostředky, rozebíratelnost konstrukce, 
- ochranná opatření před účinky bludných proudů 
- ochranu před přepětím.</t>
  </si>
  <si>
    <t>31</t>
  </si>
  <si>
    <t>34894A</t>
  </si>
  <si>
    <t>ZÁBRADLÍ A ZÁBRADEL ZÍDKY Z OCELI S 235</t>
  </si>
  <si>
    <t>ocelové zábrany před mostem vlevo a vpravo z jacklů 70x30x3 
- materiál, výroba, montáž, včetně kotvení a spojovacího materiálu 
- včetně PKO - zinování ponorem a vrchní nátěr v odstínu červenohnědá (rez)</t>
  </si>
  <si>
    <t>dle PD 
0,120+0,110=0.230 [A]</t>
  </si>
  <si>
    <t>- dílenská dokumentace, včetně technologického předpisu spojování, 
- dodání  materiálu  v požadované kvalitě a výroba konstrukce (včetně  pomůcek,  přípravků a prostředků pro výrobu) bez ohledu na náročnost a její hmotnost, 
- dodání spojovacího materiálu, 
- zřízení  montážních  a  dilatačních  spojů,  spar, včetně potřebných úprav, vložek, opracování, očištění a ošetření, 
- podpěr. konstr. a lešení všech druhů pro montáž konstrukcí i doplňkových, včetně požadovaných otvorů, ochranných a bezpečnostních opatření a základů pro tyto konstrukce a lešení, 
- montáž konstrukce na staveništi, včetně montážních prostředků a pomůcek a zednických výpomocí,                               
- výplň, těsnění a tmelení spar a spojů, 
- všechny druhy ocelového kotvení, 
- dílenskou přejímku a montážní prohlídku, včetně požadovaných dokladů, 
- zřízení kotevních otvorů nebo jam, nejsou-li částí jiné konstrukce, 
- osazení kotvení nebo přímo částí konstrukce do podpůrné konstrukce nebo do zeminy, 
- výplň kotevních otvorů  (příp.  podlití  patních  desek) maltou,  betonem  nebo  jinou speciální hmotou, vyplnění jam zeminou, 
- veškeré druhy protikorozní ochrany a nátěry konstrukcí, 
- zvláštní spojovací prostředky, rozebíratelnost konstrukce, 
- ochranná opatření před účinky bludných proudů 
- ochranu před přepětím.</t>
  </si>
  <si>
    <t>Vodorovné konstrukce</t>
  </si>
  <si>
    <t>32</t>
  </si>
  <si>
    <t>421325</t>
  </si>
  <si>
    <t>MOSTNÍ NOSNÉ DESKOVÉ KONSTRUKCE ZE ŽELEZOBETONU C30/37</t>
  </si>
  <si>
    <t>mostovka  C30/37 XF2 XC4 XD1 
bednění z desek - kategorie povrchu C1d dle TKP 18 
bednění rozvržené symetricky vůči podélné i příčné ose mostu</t>
  </si>
  <si>
    <t>dle výkresu tvaru  
13,30=13.300 [A]</t>
  </si>
  <si>
    <t>33</t>
  </si>
  <si>
    <t>421365</t>
  </si>
  <si>
    <t>VÝZTUŽ MOSTNÍ DESKOVÉ KONSTRUKCE Z OCELI 10505, B500B</t>
  </si>
  <si>
    <t>13,3*0,150=1.995 [A]</t>
  </si>
  <si>
    <t>Položka zahrnuje veškerý materiál, výrobky a polotovary, včetně mimostaveništní a  
vnitrostaveništní dopravy (rovněž přesuny), včetně naložení a složení, případně s uložením  
- dodání betonářské výztuže v požadované kvalitě, stříhání, řezání, ohýbání a spojování do všech požadovaných tvarů (vč. armakošů) a uložení s požadovaným zajištěním polohy a krytí výztuže betonem,  
- veškeré svary nebo jiné spoje výztuže,  
- pomocné konstrukce a práce pro osazení a upevnění výztuže,  
- zednické výpomoci pro montáž betonářské výztuže,  
- úpravy výztuže pro osazení doplňkových konstrukcí,  
- ochranu výztuže do doby jejího zabetonování,  
- úpravy výztuže pro zřízení železobetonových kloubů, kotevních prvků, závěsných ok a doplňkových konstrukcí,  
- veškerá opatření pro zajištění soudržnosti výztuže a betonu,  
- vodivé propojení výztuže, které je součástí ochrany konstrukce proti vlivům bludných proudů, vyvedení do měřících skříní nebo míst pro měření bludných proudů (vlastní měřící skříně se uvádějí položkami SD 74.  
- povrchovou antikorozní úpravu výztuže,  
- separaci výztuže,  
- osazení měřících zařízení a úpravy pro ně,  
- osazení měřících skříní nebo míst pro měření bludných proudů.</t>
  </si>
  <si>
    <t>34</t>
  </si>
  <si>
    <t>42838</t>
  </si>
  <si>
    <t>KLOUB ZE ŽELEZOBETONU VČET VÝZTUŽE</t>
  </si>
  <si>
    <t>vrubový kloub včetně výplně a ošetření spár</t>
  </si>
  <si>
    <t>dle PD  
2*5,0=10.000 [A]</t>
  </si>
  <si>
    <t>Položka kloub ze železobetonu zahrnuje pouze zhotovení kloubu (zřízení a odstranění vložky pro pérové a vrubové klouby a pod.), beton a výztuž musí být zahrnuta v příslušných konstrukčních částech. Beton a výztuž samostatného kloubu (např. kyvné sloupečky) se zařazují jako vodorovná konstrukce.</t>
  </si>
  <si>
    <t>35</t>
  </si>
  <si>
    <t>451312</t>
  </si>
  <si>
    <t>PODKLADNÍ A VÝPLŇOVÉ VRSTVY Z PROSTÉHO BETONU C12/15</t>
  </si>
  <si>
    <t>těsnící vrstva a podkladní betony</t>
  </si>
  <si>
    <t>dle PD 
těsnící vrstva 2,5*0,150*3,8*2=2.850 [A] 
podkladní betonu výběhových zídek 3,2*1,8*0,150*4=3.456 [B] 
Celkem: A+B=6.306 [C]</t>
  </si>
  <si>
    <t>36</t>
  </si>
  <si>
    <t>45131A</t>
  </si>
  <si>
    <t>PODKLADNÍ A VÝPLŇOVÉ VRSTVY Z PROSTÉHO BETONU C20/25</t>
  </si>
  <si>
    <t>lože pod dlažby C20/25n XF3</t>
  </si>
  <si>
    <t>dle PD 
podél opěr  5,6+6,3+6,2=18.100 [A] 
opravy odláždnění v korytě a kolem spodní stavby 20=20.000 [B] 
(A+B)*0,10*1,20=4.572 [C]   včetně lemů a vyrovnávek</t>
  </si>
  <si>
    <t>37</t>
  </si>
  <si>
    <t>457312</t>
  </si>
  <si>
    <t>VYROVNÁVACÍ A SPÁDOVÝ PROSTÝ BETON C12/15</t>
  </si>
  <si>
    <t>podkladní spádový beton pod drenáží</t>
  </si>
  <si>
    <t>přechodový klín izolace 0,6*0,6*0,5*3,8*2=1.368 [A]</t>
  </si>
  <si>
    <t>38</t>
  </si>
  <si>
    <t>458523</t>
  </si>
  <si>
    <t>VÝPLŇ ZA OPĚRAMI A ZDMI Z KAMENIVA DRCENÉHO, INDEX ZHUTNĚNÍ ID DO 0,9</t>
  </si>
  <si>
    <t>přechodové klíny, zásypy za rubem 
ŠD 0-32</t>
  </si>
  <si>
    <t>plocha na řezu OP1 2,2=2.200 [A] 
celková šířka včetně obsypu rubu křídel 7,5=7.500 [B] 
plocha na řezu OP2 1,9=1.900 [C] 
celková šířka včetně obsypu rubu křídel 7,5=7.500 [D] 
b+d=15.000 [E]</t>
  </si>
  <si>
    <t>položka zahrnuje dodávku předepsaného kameniva, mimostaveništní a vnitrostaveništní dopravu a jeho uložení  
není-li v zadávací dokumentaci uvedeno jinak, jedná se o nakupovaný materiál</t>
  </si>
  <si>
    <t>39</t>
  </si>
  <si>
    <t>46251</t>
  </si>
  <si>
    <t>ZÁHOZ Z LOMOVÉHO KAMENE</t>
  </si>
  <si>
    <t>lokální zpevnění dna a břehů v oblasti stavby dle požadavku PLA s.p.</t>
  </si>
  <si>
    <t>položka zahrnuje:  
- dodávku a zához lomového kamene předepsané frakce včetně mimostaveništní a vnitrostaveništní dopravy  
není-li v zadávací dokumentaci uvedeno jinak, jedná se o nakupovaný materiál</t>
  </si>
  <si>
    <t>40</t>
  </si>
  <si>
    <t>465512</t>
  </si>
  <si>
    <t>DLAŽBY Z LOMOVÉHO KAMENE NA MC</t>
  </si>
  <si>
    <t>lomový kámen do betonového lože, spárování M25 XF4 
lože viz položka 451314</t>
  </si>
  <si>
    <t>dle PD 
podél opěr  5,6+6,3+6,2=18.100 [A] 
opravy odláždnění v korytě a kolem spodní stavby 20=20.000 [B] 
(A+B)*0,20=7.620 [C]   včetně lemů a vyrovnávek</t>
  </si>
  <si>
    <t>položka zahrnuje:  
- nutné zemní práce (svahování, úpravu pláně a pod.)  
- zřízení spojovací vrstvy  
- zřízení lože dlažby z cementové malty předepsané kvality a předepsané tloušťky  
- dodávku a položení dlažby z lomového kamene do předepsaného tvaru  
- spárování, těsnění, tmelení a vyplnění spar MC případně s vyklínováním  
- úprava povrchu pro odvedení srážkové vody  
- nezahrnuje podklad pod dlažbu, vykazuje se samostatně položkami SD 45</t>
  </si>
  <si>
    <t>41</t>
  </si>
  <si>
    <t>46591</t>
  </si>
  <si>
    <t>DLAŽBY Z KAMENICKÝCH VÝROBKŮ</t>
  </si>
  <si>
    <t>pískovcová deska do středu obrazce - Božanovský pískovec min. tl. 100 mm</t>
  </si>
  <si>
    <t>položka zahrnuje: 
- nutné zemní práce (svahování, úpravu pláně a pod.) 
- úpravu podkladu 
- zřízení spojovací vrstvy 
- zřízení lože dlažby z předepsaného materiálu 
- dodávku a uložení dlažby z předepsaných kamenických výrobků do předepsaného tvaru 
- spárování, těsnění, tmelení a vyplnění spar případně s vyklínováním 
- úprava povrchu pro odvedení srážkové vody 
- nezahrnuje podklad pod dlažbu, vykazuje se samostatně položkami SD 45</t>
  </si>
  <si>
    <t>Komunikace</t>
  </si>
  <si>
    <t>42</t>
  </si>
  <si>
    <t>56333</t>
  </si>
  <si>
    <t>VOZOVKOVÉ VRSTVY ZE ŠTĚRKODRTI TL. DO 150MM</t>
  </si>
  <si>
    <t>podkladní vrstva dlažby HDK 16-32</t>
  </si>
  <si>
    <t>dle půdorysu a detailu 
(221+35+22+10,5)*1,15 =331.775 [A] včetně vyrovnávek a rozšíření proti teoretické ploše krytu</t>
  </si>
  <si>
    <t>- dodání kameniva předepsané kvality a zrnitosti  
- rozprostření a zhutnění vrstvy v předepsané tloušťce  
- zřízení vrstvy bez rozlišení šířky, pokládání vrstvy po etapách  
- nezahrnuje postřiky, nátěry</t>
  </si>
  <si>
    <t>43</t>
  </si>
  <si>
    <t>58221</t>
  </si>
  <si>
    <t>DLÁŽDĚNÉ KRYTY Z DROBNÝCH KOSTEK DO LOŽE Z KAMENIVA</t>
  </si>
  <si>
    <t>žulová kostka 100/100 šedomodrá kladená do oblouků</t>
  </si>
  <si>
    <t>dle situace a schématu v PD 
124+26+10+18+18+27=223.000 [A]</t>
  </si>
  <si>
    <t>- dodání dlažebního materiálu v požadované kvalitě, dodání materiálu pro předepsané  lože v tloušťce předepsané dokumentací a pro předepsanou výplň spar 
- očištění podkladu 
- uložení dlažby dle předepsaného technologického předpisu včetně předepsané podkladní vrstvy a předepsané výplně spar 
- zřízení vrstvy bez rozlišení šířky, pokládání vrstvy po etapách  
- úpravu napojení, ukončení podél obrubníků, dilatačních zařízení, odvodňovacích proužků, odvodňovačů, vpustí, šachet a pod., nestanoví-li zadávací dokumentace jinak 
- nezahrnuje postřiky, nátěry 
- nezahrnuje těsnění podél obrubníků, dilatačních zařízení, odvodňovacích proužků, odvodňovačů, vpustí, šachet a pod.</t>
  </si>
  <si>
    <t>44</t>
  </si>
  <si>
    <t>žulová kostka 100/100 šedomodrá řezaná , kladená do řádků</t>
  </si>
  <si>
    <t>dle situace a schématu v PD 
35=35.000 [A]</t>
  </si>
  <si>
    <t>45</t>
  </si>
  <si>
    <t>c</t>
  </si>
  <si>
    <t>kostka 100/100 bílá (vápenec, mramor) řezaná kladená do řádků</t>
  </si>
  <si>
    <t>dle situace a schématu v PD 
11,4+5,6+5=22.000 [A]</t>
  </si>
  <si>
    <t>46</t>
  </si>
  <si>
    <t>587202</t>
  </si>
  <si>
    <t>PŘEDLÁŽDĚNÍ KRYTU Z DROBNÝCH KOSTEK</t>
  </si>
  <si>
    <t>předláždění stávající plochy před mostem pro plynulé výškové napojení</t>
  </si>
  <si>
    <t>dle situace 
10,5=10.500 [A]</t>
  </si>
  <si>
    <t>- pod pojmem *předláždění* se rozumí rozebrání stávající dlažby a pokládka dlažby ze stávajícího dlažebního materiálu (bez dodávky nového) 
- zahrnuje nezbytnou manipulaci s tímto materiálem (nakládání, doprava, složení, očištění) 
- dodání a rozprostření materiálu pro lože a jeho tloušťku předepsanou dokumentací a pro předepsanou výplň spar 
- eventuelní doplnění plochy s použitím nového materiálu se vykazuje v položce č.582</t>
  </si>
  <si>
    <t>Úpravy povrchů, podlahy, výplně otvorů</t>
  </si>
  <si>
    <t>47</t>
  </si>
  <si>
    <t>62745</t>
  </si>
  <si>
    <t>SPÁROVÁNÍ STARÉHO ZDIVA CEMENTOVOU MALTOU</t>
  </si>
  <si>
    <t>spárování zdiva původní opěry</t>
  </si>
  <si>
    <t>dle PD  
5,0*1,3*2+4*1,2*1,8*0,5=17.320 [A]</t>
  </si>
  <si>
    <t>položka zahrnuje: 
dodávku veškerého materiálu potřebného pro předepsanou úpravu v předepsané kvalitě 
vyčištění spar (vyškrábání), vypláchnutí spar vodou, očištění povrchu 
spárování 
odklizení suti a přebytečného materiálu 
potřebná lešení</t>
  </si>
  <si>
    <t>48</t>
  </si>
  <si>
    <t>62845</t>
  </si>
  <si>
    <t>SPÁROVÁNÍ STÁVAJÍCÍCH DLAŽEB CEMENT MALTOU</t>
  </si>
  <si>
    <t>přespárování stávajícího opevnění kolem mostu</t>
  </si>
  <si>
    <t>dle situace 
13+6+8+6=33.000 [A]</t>
  </si>
  <si>
    <t>Přidružená stavební výroba</t>
  </si>
  <si>
    <t>49</t>
  </si>
  <si>
    <t>711212</t>
  </si>
  <si>
    <t>IZOLACE ZVLÁŠT KONSTR PROTI ZEM VLHK ASFALT PÁSY</t>
  </si>
  <si>
    <t>izolace rubu opěry a rubu výběhových zídek 
schválený typ izolace - kompletní schválený systém AIP včetně přípravné a ochranné vrstvy 
včetně kotvení lištou</t>
  </si>
  <si>
    <t>položka zahrnuje: 
- dodání  předepsaného izolačního materiálu 
- očištění a ošetření podkladu, zadávací dokumentace může zahrnout i případné vyspravení 
- zřízení izolace jako kompletního povlaku, případně komplet. soustavy nebo systému podle příslušného  technolog. předpisu 
- zřízení izolace i jednotlivých vrstev po etapách, včetně pracovních spár a spojů 
- úprava u okrajů, rohů, hran, dilatačních i pracovních spojů, kotev, obrubníků, dilatačních zařízení, odvodnění, otvorů, neizolovaných míst a pod. 
- zajištění odvodnění povrchu izolace, včetně odvodnění nejnižších míst, pokud dokumentace pro zadání stavby nestanoví jinak 
- ochrana izolace do doby zřízení definitivní ochranné vrstvy nebo konstrukce 
- úprava, očištění a ošetření prostoru kolem izolace 
- provedení požadovaných zkoušek 
- nezahrnuje ochranné vrstvy, např. geotextilii</t>
  </si>
  <si>
    <t>50</t>
  </si>
  <si>
    <t>711415</t>
  </si>
  <si>
    <t>IZOLACE MOSTOVEK CELOPLOŠ POLYMERNÍ</t>
  </si>
  <si>
    <t>přímopojížděná izolace mostovky - kompletní systém včetně přípravné a ochranné vrstvy, včetně případné pečetící vrstvy 
- barva šedá 
s protiskluzovou úpravou vsypem</t>
  </si>
  <si>
    <t>dle výkresu tvaru 
mostovka 36,7*1,10=40.370 [A]  včetně přesahů</t>
  </si>
  <si>
    <t>položka zahrnuje: 
- dodání  předepsaného izolačního materiálu 
- očištění a ošetření podkladu, zadávací dokumentace může zahrnout i případné vyspravení 
- zřízení izolace jako kompletního povlaku, případně komplet. soustavy nebo systému podle příslušného  technolog. předpisu 
- zřízení izolace i jednotlivých vrstev po etapách, včetně pracovních spár a spojů 
- úprava u okrajů, rohů, hran, dilatačních i pracovních spojů, kotev, obrubníků, dilatačních zařízení, odvodnění, otvorů, neizolovaných míst a pod. 
- zajištění odvodnění povrchu izolace, včetně odvodnění nejnižších míst, pokud dokumentace pro zadání stavby nestanoví jinak 
- ochrana izolace do doby zřízení definitivní ochranné vrstvy nebo konstrukce 
- úprava, očištění a ošetření prostoru kolem izolace 
- provedení požadovaných zkoušek 
- nezahrnuje ochranné vrstvy, např. litý asfalt, asfaltový beton 
v této položce se vykáže i izolace rámových konstrukcí (mosty, propusty, kolektory)</t>
  </si>
  <si>
    <t>51</t>
  </si>
  <si>
    <t>74352R</t>
  </si>
  <si>
    <t>LED OSVĚTLENÍ MOSTU</t>
  </si>
  <si>
    <t>SOUBOR</t>
  </si>
  <si>
    <t>materiál včetně rozvodů, instalačního a spojovacího materiálu, montáž, revize, nastavení</t>
  </si>
  <si>
    <t>8x  venkovní zápustné svítidlo 1x4,6W, LED, 2700K, CRI 80, optika: asymetrická, IP66,včetně příslušenství (V1) 
8x venkovní vestavné svítidlo 1x14,5W, LED, 2900K, CRI 80, optika: difúzní, IP68,včetně příslušenství (V2) 
6x regulovatelný napájecí zdroj 230V 24Vdc 60W Dali (R) 
1=1.000 [A]</t>
  </si>
  <si>
    <t>1. Položka obsahuje: 
 – zdroj a veškeré příslušenství 
 – technický popis viz. projektová dokumentace 
2. Položka neobsahuje: 
 X 
3. Způsob měření: 
Udává se počet kusů kompletní konstrukce nebo práce.</t>
  </si>
  <si>
    <t>52</t>
  </si>
  <si>
    <t>78382</t>
  </si>
  <si>
    <t>NÁTĚRY BETON KONSTR TYP S2 (OS-B)</t>
  </si>
  <si>
    <t>podhled mostovky u okraje</t>
  </si>
  <si>
    <t>0,3*(6,5+6,5)*1,20=4.680 [A]</t>
  </si>
  <si>
    <t>- položka zahrnuje kompletní povlaky (i různobarevné), včetně úpravy podkladu (odmaštění, odstranění starých nátěrů a nečistot) a jeho vyspravení, provedení nátěru předepsaným postupem a splnění všech požadavků daných technologickým předpisem.</t>
  </si>
  <si>
    <t>Potrubí</t>
  </si>
  <si>
    <t>53</t>
  </si>
  <si>
    <t>863272</t>
  </si>
  <si>
    <t>POTRUBÍ Z TRUB Z NEREZ OCELI DN DO 100MM</t>
  </si>
  <si>
    <t>chráničky nerezové trubky TR 84x2</t>
  </si>
  <si>
    <t>dle tvaru 
8*10=80.000 [A]</t>
  </si>
  <si>
    <t>položky pro zhotovení potrubí platí bez ohledu na sklon. 
zahrnuje: 
- výrobní dokumentaci (včetně technologického předpisu) 
- dodání veškerého trubního a pomocného materiálu  (trouby,  trubky,  tvarovky,  spojovací a těsnící  materiál a pod.), podpěrných, závěsných a upevňovacích prvků, včetně potřebných úprav 
- úprava a příprava podkladu a podpěr, očištění a ošetření podkladu a podpěr 
- zřízení plně funkčního potrubí, kompletní soustavy, podle příslušného technologického předpisu 
- zřízení potrubí i jednotlivých částí po etapách, včetně pracovních spar a spojů, pracovního zaslepení konců a pod. 
- úprava prostupů, průchodů  šachtami a komorami, okolí podpěr a vyústění, zaústění, napojení, vyvedení a upevnění odpad. výustí 
- ochrana potrubí nátěrem (vč. úpravy povrchu), případně izolací, nejsou-li tyto práce předmětem jiné položky 
- úprava, očištění a ošetření prostoru kolem potrubí 
- položky platí pro práce prováděné v prostoru zapaženém i nezapaženém a i v kolektorech, chráničkách 
- položky zahrnují i práce spojené s nutnými obtoky, převáděním a čerpáním vody 
- opláštění dle dokumentace a nutné opravy opláštění při jeho poškození 
nezahrnuje tlakovou zkoušku ani proplacha dezinfekci</t>
  </si>
  <si>
    <t>54</t>
  </si>
  <si>
    <t>863332</t>
  </si>
  <si>
    <t>POTRUBÍ Z TRUB Z NEREZ OCELI DN DO 150MM</t>
  </si>
  <si>
    <t>výústky odvodnění žlabu ve výběhových zídkách</t>
  </si>
  <si>
    <t>2*0,40=0.800 [A]</t>
  </si>
  <si>
    <t>55</t>
  </si>
  <si>
    <t>863342</t>
  </si>
  <si>
    <t>POTRUBÍ Z TRUB Z NEREZ OCELI DN DO 200MM</t>
  </si>
  <si>
    <t>výústky drenáže v opěře</t>
  </si>
  <si>
    <t>56</t>
  </si>
  <si>
    <t>87433</t>
  </si>
  <si>
    <t>POTRUBÍ Z TRUB PLASTOVÝCH ODPADNÍCH DN DO 150MM</t>
  </si>
  <si>
    <t>potrubí odvodňovacího žlabu</t>
  </si>
  <si>
    <t>2*1,0=2.000 [A]</t>
  </si>
  <si>
    <t>položky pro zhotovení potrubí platí bez ohledu na sklon 
zahrnuje: 
- výrobní dokumentaci (včetně technologického předpisu) 
- dodání veškerého trubního a pomocného materiálu  (trouby,  trubky,  tvarovky,  spojovací a těsnící  materiál a pod.), podpěrných, závěsných a upevňovacích prvků, včetně potřebných úprav 
- úprava a příprava podkladu a podpěr, očištění a ošetření podkladu a podpěr 
- zřízení plně funkčního potrubí, kompletní soustavy, podle příslušného technologického předpisu 
- zřízení potrubí i jednotlivých částí po etapách, včetně pracovních spar a spojů, pracovního zaslepení konců a pod. 
- úprava prostupů, průchodů  šachtami a komorami, okolí podpěr a vyústění, zaústění, napojení, vyvedení a upevnění odpad. výustí 
- ochrana potrubí nátěrem (vč. úpravy povrchu), případně izolací, nejsou-li tyto práce předmětem jiné položky 
- úprava, očištění a ošetření prostoru kolem potrubí 
- položky platí pro práce prováděné v prostoru zapaženém i nezapaženém a i v kolektorech, chráničkách 
- položky zahrnují i práce spojené s nutnými obtoky, převáděním a čerpáním vody 
nezahrnuje zkoušky vodotěsnosti a televizní prohlídku</t>
  </si>
  <si>
    <t>57</t>
  </si>
  <si>
    <t>87533</t>
  </si>
  <si>
    <t>POTRUBÍ DREN Z TRUB PLAST DN DO 150MM</t>
  </si>
  <si>
    <t>plné potrubí v prostupech opěrou</t>
  </si>
  <si>
    <t>4*1,5=6.000 [A]</t>
  </si>
  <si>
    <t>položky pro zhotovení potrubí platí bez ohledu na sklon  
zahrnuje:  
- výrobní dokumentaci (včetně technologického předpisu)  
- dodání veškerého trubního a pomocného materiálu  (trouby,  trubky,  tvarovky,  spojovací a těsnící  materiál a pod.), podpěrných, závěsných a upevňovacích prvků, včetně potřebných úprav  
- úprava a příprava podkladu a podpěr, očištění a ošetření podkladu a podpěr  
- zřízení plně fun ního potrubí, kompletní soustavy, podle příslušného technologického předpisu  
- zřízení potrubí i jednotlivých částí po etapách, včetně pracovních spar a spojů, pracovního zaslepení konců a pod.  
- úprava prostupů, průchodů  šachtami a komorami, okolí podpěr a vyústění, zaústění, napojení, vyvedení a upevnění odpad. výustí  
- ochrana potrubí nátěrem (vč. úpravy povrchu), případně izolací, nejsou-li tyto práce předmětem jiné položky  
- úprava, očištění a ošetření prostoru kolem potrubí  
- položky platí pro práce prováděné v prostoru zapaženém i nezapaženém a i v kolektorech, chráničkách  
- položky zahrnují i práce spojené s nutnými obtoky, převáděním a čerpáním vody</t>
  </si>
  <si>
    <t>58</t>
  </si>
  <si>
    <t>875332</t>
  </si>
  <si>
    <t>POTRUBÍ DREN Z TRUB PLAST DN DO 150MM DĚROVANÝCH</t>
  </si>
  <si>
    <t>drenážní potrubí za rubem opěr  
včetně napojení na plné potrubí</t>
  </si>
  <si>
    <t>dle PD 
4,5*2=9.000 [A]</t>
  </si>
  <si>
    <t>59</t>
  </si>
  <si>
    <t>91355</t>
  </si>
  <si>
    <t>EVIDENČNÍ ČÍSLO MOSTU</t>
  </si>
  <si>
    <t>položka zahrnuje štítek s evidenčním číslem mostu, sloupek dopravní značky včetně osazení  
a nutných zemních prací a zabetonování</t>
  </si>
  <si>
    <t>60</t>
  </si>
  <si>
    <t>914131</t>
  </si>
  <si>
    <t>DOPRAVNÍ ZNAČKY ZÁKLADNÍ VELIKOSTI OCELOVÉ FÓLIE TŘ 2 - DODÁVKA A MONTÁŽ</t>
  </si>
  <si>
    <t>nové SDZ</t>
  </si>
  <si>
    <t>B1  1=1.000 [A]</t>
  </si>
  <si>
    <t>položka zahrnuje: 
- dodávku a montáž značek v požadovaném provedení</t>
  </si>
  <si>
    <t>61</t>
  </si>
  <si>
    <t>914912</t>
  </si>
  <si>
    <t>SLOUPKY A STOJKY DZ Z OCEL TRUBEK ZABETON MONTÁŽ S PŘESUNEM</t>
  </si>
  <si>
    <t>položka zahrnuje: 
- dopravu demontovaného zařízení z dočasné skládky 
- osazení (betonová patka, zemní práce) a montáž zařízení na místě určeném projektem 
- nutnou opravu poškozených částí 
nezahrnuje dodávku sloupku, stojky a upevňovacího zařízení</t>
  </si>
  <si>
    <t>62</t>
  </si>
  <si>
    <t>917424</t>
  </si>
  <si>
    <t>CHODNÍKOVÉ OBRUBY Z KAMENNÝCH OBRUBNÍKŮ ŠÍŘ 150MM</t>
  </si>
  <si>
    <t>obrubníky 80/150 -1000 šedomodrá žula (segmentové a rovné)</t>
  </si>
  <si>
    <t>dle situace a schématu v PD 
96=96.000 [A]</t>
  </si>
  <si>
    <t>Položka zahrnuje: 
dodání a pokládku kamenných obrubníků o rozměrech předepsaných zadávací dokumentací 
betonové lože i boční betonovou opěrku.</t>
  </si>
  <si>
    <t>63</t>
  </si>
  <si>
    <t>91916</t>
  </si>
  <si>
    <t>ŘEZÁNÍ KAMENNÝCH KONSTRUKCÍ</t>
  </si>
  <si>
    <t>odřez stávajícího zdiva pro uložení nových ÚP</t>
  </si>
  <si>
    <t>dle PD 
5,0*1,0*2=10.000 [A]</t>
  </si>
  <si>
    <t>položka zahrnuje řezání kamenných konstrukcí bez ohledu na tloušťku, včetně spotřeby vody</t>
  </si>
  <si>
    <t>64</t>
  </si>
  <si>
    <t>935212</t>
  </si>
  <si>
    <t>PŘÍKOPOVÉ ŽLABY Z BETON TVÁRNIC ŠÍŘ DO 600MM DO BETONU TL 100MM</t>
  </si>
  <si>
    <t>obnova skluzu před mostem velvo</t>
  </si>
  <si>
    <t>5=5.000 [A]</t>
  </si>
  <si>
    <t>položka zahrnuje: 
- dodávku a uložení příkopových tvárnic předepsaného rozměru a kvality 
- dodání a rozprostření lože z předepsaného materiálu v předepsané kvalitěa v předepsané tloušťce 
- veškerou manipulaci s materiálem, vnitrostaveništní i mimostaveništní dopravu 
- ukončení, patky, spárování 
- měří se v metrech běžných délky osy žlabu</t>
  </si>
  <si>
    <t>65</t>
  </si>
  <si>
    <t>93554</t>
  </si>
  <si>
    <t>ŽLABY Z DÍLCŮ Z BETONU SVĚTLÉ ŠÍŘKY DO 250MM VČET MŘÍŽÍ</t>
  </si>
  <si>
    <t>kompltní systém žlabu včetně čistícího a vpusťového dílce, včetně ukončení a spojení 
včetně napojení na odpadní potrubí 
včetně litinové mříže 
třída zatížení C250</t>
  </si>
  <si>
    <t>dle PD 
5,0*2=10.000 [A]</t>
  </si>
  <si>
    <t>položka zahrnuje: 
-dodávku a uložení dílců žlabu z předepsaného materiálu předepsaných rozměrů včetně mříže 
- spárování, úpravy vtoku a výtoku 
- nezahrnuje nutné zemní práce, předepsané lože, obetonování 
- měří se v metrech běžných délky osy žlabu, odečítají se čistící kusy a vpustě</t>
  </si>
  <si>
    <t>66</t>
  </si>
  <si>
    <t>936501</t>
  </si>
  <si>
    <t>DROBNÉ DOPLŇK KONSTR KOVOVÉ NEREZ</t>
  </si>
  <si>
    <t>KG</t>
  </si>
  <si>
    <t>- závěsy pro nerez chráničky pod mostech včetně kotvení 
- 2x nerezové pouzdro prostupu chrániček úložným prahem z 8xTR104x2 a ztraceným bedněním z plechu 3mm</t>
  </si>
  <si>
    <t>dle výkresu tvaru 
2*135=270.000 [A]</t>
  </si>
  <si>
    <t>položka zahrnuje: 
- dílenská dokumentace, včetně technologického předpisu spojování 
- dodání  materiálu  v požadované kvalitě a výroba konstrukce i dílenská (včetně  pomůcek,  přípravků a prostředků pro výrobu) bez ohledu na náročnost a její hmotnost, dílenská montáž 
- dodání spojovacího materiálu 
- zřízení  montážních  a  dilatačních  spojů,  spar, včetně potřebných úprav, vložek, opracování, očištění a ošetření 
- podpěr. konstr. a lešení všech druhů pro montáž konstrukcí i doplňkových, včetně požadovaných otvorů, ochranných a bezpečnostních opatření a základů pro tyto konstrukce a lešení 
- jakákoliv doprava a manipulace dílců  a  montážních  sestav,  včetně  dopravy konstrukce z výrobny na stavbu 
- montáž konstrukce na staveništi, včetně montážních prostředků a pomůcek a zednických výpomocí 
- výplň, těsnění a tmelení spar a spojů 
- čištění konstrukce a odstranění všech vrubů (vrypy, otlačeniny a pod.) 
- všechny druhy ocelového kotvení 
- dílenskou přejímku a montážní prohlídku, včetně požadovaných dokladů 
- zřízení kotevních otvorů nebo jam, nejsou-li částí jiné konstrukce, jejich úpravy, očištění a ošetření 
- osazení kotvení nebo přímo částí konstrukce do podpůrné konstrukce nebo do zeminy 
- výplň kotevních otvorů  (příp.  podlití  patních  desek)  maltou,  betonem  nebo  jinou speciální hmotou, vyplnění jam zeminou 
- předepsanou protikorozní ochranu a nátěry konstrukcí 
- osazení měřících zařízení a úpravy pro ně 
- ochranná opatření před účinky bludných proudů</t>
  </si>
  <si>
    <t>67</t>
  </si>
  <si>
    <t>938441</t>
  </si>
  <si>
    <t>OČIŠTĚNÍ ZDIVA OTRYSKÁNÍM TLAKOVOU VODOU DO 200 BARŮ</t>
  </si>
  <si>
    <t>očištění zdiva spodní stavby</t>
  </si>
  <si>
    <t>dle PD  
(5,0*1,3*2+4*1,2*1,8*0,5)*1,20=20.784 [A]</t>
  </si>
  <si>
    <t>položka zahrnuje očištění předepsaným způsobem včetně odklizení vzniklého odpadu</t>
  </si>
  <si>
    <t>68</t>
  </si>
  <si>
    <t>938452</t>
  </si>
  <si>
    <t>OČIŠTĚNÍ ZDIVA OTRYSKÁNÍM NA SUCHO KŘEMIČ PÍSKEM</t>
  </si>
  <si>
    <t>otryskání a obnovení povrchu zdiva spodní stavby</t>
  </si>
  <si>
    <t>69</t>
  </si>
  <si>
    <t>93857</t>
  </si>
  <si>
    <t>BROUŠENÍ BETON KONSTR</t>
  </si>
  <si>
    <t>úprava povrchu mostovky pro mostní izolaci</t>
  </si>
  <si>
    <t>dle výkresu tvaru 
36,7=36.700 [A]</t>
  </si>
  <si>
    <t>70</t>
  </si>
  <si>
    <t>96613</t>
  </si>
  <si>
    <t>BOURÁNÍ KONSTRUKCÍ Z KAMENE NA MC</t>
  </si>
  <si>
    <t>původní spodní stavba</t>
  </si>
  <si>
    <t>opěry 5,0*1,0*0,65*2=6.500 [A] 
křídla 2,5*1,1*0,6*4=6.600 [B] 
Celkem: A+B=13.100 [C]</t>
  </si>
  <si>
    <t>položka zahrnuje: 
- rozbourání konstrukce bez ohledu na použitou technologii 
- veškeré pomocné konstrukce (lešení a pod.) 
- veškerou manipulaci s vybouranou sutí a hmotami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 
- veškeré další práce plynoucí z technologického předpisu a z platných předpisů</t>
  </si>
  <si>
    <t>71</t>
  </si>
  <si>
    <t>96615</t>
  </si>
  <si>
    <t>BOURÁNÍ KONSTRUKCÍ Z PROSTÉHO BETONU</t>
  </si>
  <si>
    <t>na trvalou skládku</t>
  </si>
  <si>
    <t>spádové betony za rubem 6=6.000 [A] 
dobetonávky 2=2.000 [B] 
Celkem: A+B=8.000 [C]</t>
  </si>
  <si>
    <t>položka zahrnuje:  
- rozbourání konstrukce bez ohledu na použitou technologii  
- veškeré pomocné konstrukce (lešení a pod.)  
- veškerou manipulaci s vybouranou sutí a hmotami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  
- veškeré další práce plynoucí z technologického předpisu a z platných předpisů</t>
  </si>
  <si>
    <t>72</t>
  </si>
  <si>
    <t>96616</t>
  </si>
  <si>
    <t>BOURÁNÍ KONSTRUKCÍ ZE ŽELEZOBETONU</t>
  </si>
  <si>
    <t>bourání částí nosné konstrukce mostu  
na trvalou skládku včetně ocelových částí a výplní</t>
  </si>
  <si>
    <t>dle stávajícího stavu 
Nosná konstrukce - plocha řezu x délka 1,6*8,6=13.760 [A] 
parapety 12,6*0,4*1,10*0,7*2=7.762 [B] 
Celkem: A+B=21.522 [C]</t>
  </si>
  <si>
    <t>73</t>
  </si>
  <si>
    <t>97817</t>
  </si>
  <si>
    <t>ODSTRANĚNÍ MOSTNÍ IZOLACE</t>
  </si>
  <si>
    <t>mostovka 3,85*8,6=33.110 [A]</t>
  </si>
  <si>
    <t>- položka zahrnuje veškerou manipulaci s vybouranou sutí a hmotami včetně uložení na skládku. Nezahrnuje poplatek za skládku, který se vykazuje v položce 0141** (s výjimkou  
malého množství bouraného materiálu, kde je možné poplatek zahrnout do jednotkové ceny bourání – tento fakt musí být uveden v doplňujícím textu k položce)  
- položka zahrnuje veškeré další práce plynoucí z technologického předpisu a z platných předpisů</t>
  </si>
  <si>
    <t>SO 401</t>
  </si>
  <si>
    <t>Přeložka VO</t>
  </si>
  <si>
    <t>742H12R</t>
  </si>
  <si>
    <t>KABEL NN ČTYŘ- A PĚTIŽÍLOVÝ CU S PLASTOVOU IZOLACÍ</t>
  </si>
  <si>
    <t>souhrnná položka za SO 401 
nacenění bude provedeno v samostatném výkazu výměr</t>
  </si>
  <si>
    <t>1. Položka obsahuje: 
 – manipulace a uložení kabelu (do země, chráničky, kanálu, na rošty, na TV a pod.) 
2. Položka neobsahuje: 
 – příchytky, spojky, koncovky, chráničky apod. 
3. Způsob měření: 
Měří se metr délkový.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</si>
</sst>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</numFmts>
  <fonts count="7">
    <font>
      <sz val="10"/>
      <name val="Arial"/>
      <family val="2"/>
    </font>
    <font>
      <b/>
      <sz val="16"/>
      <color rgb="FF00000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0"/>
      <color rgb="FFFFFFFF"/>
      <name val="Arial"/>
      <family val="2"/>
    </font>
    <font>
      <b/>
      <sz val="11"/>
      <name val="Arial"/>
      <family val="2"/>
    </font>
    <font>
      <i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CB441A"/>
        <bgColor indexed="64"/>
      </patternFill>
    </fill>
    <fill>
      <patternFill patternType="solid">
        <fgColor rgb="FFD9D9D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/>
      <top style="thin"/>
      <bottom style="thin"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0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0" fontId="0" fillId="3" borderId="2" xfId="0" applyFont="1" applyFill="1" applyBorder="1"/>
    <xf numFmtId="0" fontId="5" fillId="3" borderId="2" xfId="0" applyFont="1" applyFill="1" applyBorder="1" applyAlignment="1">
      <alignment horizontal="right"/>
    </xf>
    <xf numFmtId="0" fontId="5" fillId="3" borderId="0" xfId="0" applyFont="1" applyFill="1" applyAlignment="1">
      <alignment horizontal="right"/>
    </xf>
    <xf numFmtId="0" fontId="2" fillId="3" borderId="0" xfId="0" applyFont="1" applyFill="1"/>
    <xf numFmtId="0" fontId="1" fillId="3" borderId="0" xfId="0" applyFont="1" applyFill="1" applyAlignment="1">
      <alignment horizontal="center" vertical="center"/>
    </xf>
    <xf numFmtId="0" fontId="0" fillId="3" borderId="0" xfId="0" applyFont="1" applyFill="1"/>
    <xf numFmtId="0" fontId="0" fillId="3" borderId="0" xfId="0" applyFont="1" applyFill="1"/>
    <xf numFmtId="0" fontId="1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right"/>
    </xf>
    <xf numFmtId="0" fontId="4" fillId="2" borderId="1" xfId="0" applyFont="1" applyFill="1" applyBorder="1" applyAlignment="1">
      <alignment horizontal="center"/>
    </xf>
    <xf numFmtId="0" fontId="0" fillId="3" borderId="2" xfId="0" applyFont="1" applyFill="1" applyBorder="1"/>
    <xf numFmtId="4" fontId="3" fillId="3" borderId="0" xfId="0" applyNumberFormat="1" applyFont="1" applyFill="1" applyAlignment="1">
      <alignment horizontal="right"/>
    </xf>
    <xf numFmtId="0" fontId="0" fillId="3" borderId="1" xfId="0" applyFont="1" applyFill="1" applyBorder="1" applyAlignment="1">
      <alignment horizontal="center"/>
    </xf>
    <xf numFmtId="0" fontId="0" fillId="3" borderId="3" xfId="0" applyFont="1" applyFill="1" applyBorder="1"/>
    <xf numFmtId="0" fontId="5" fillId="3" borderId="0" xfId="0" applyFont="1" applyFill="1"/>
    <xf numFmtId="0" fontId="5" fillId="3" borderId="0" xfId="0" applyFont="1" applyFill="1" applyAlignment="1">
      <alignment horizontal="left"/>
    </xf>
    <xf numFmtId="0" fontId="4" fillId="2" borderId="1" xfId="0" applyFont="1" applyFill="1" applyBorder="1" applyAlignment="1">
      <alignment horizontal="center" vertical="center" wrapText="1"/>
    </xf>
    <xf numFmtId="0" fontId="5" fillId="3" borderId="2" xfId="0" applyFont="1" applyFill="1" applyBorder="1"/>
    <xf numFmtId="0" fontId="5" fillId="3" borderId="2" xfId="0" applyFont="1" applyFill="1" applyBorder="1" applyAlignment="1">
      <alignment horizontal="left"/>
    </xf>
    <xf numFmtId="0" fontId="0" fillId="3" borderId="4" xfId="0" applyFont="1" applyFill="1" applyBorder="1"/>
    <xf numFmtId="0" fontId="3" fillId="0" borderId="1" xfId="0" applyFont="1" applyBorder="1" applyAlignment="1">
      <alignment horizontal="left"/>
    </xf>
    <xf numFmtId="4" fontId="3" fillId="0" borderId="1" xfId="0" applyNumberFormat="1" applyFont="1" applyBorder="1" applyAlignment="1">
      <alignment horizontal="right"/>
    </xf>
    <xf numFmtId="0" fontId="0" fillId="0" borderId="1" xfId="0" applyFont="1" applyBorder="1"/>
    <xf numFmtId="0" fontId="3" fillId="3" borderId="4" xfId="0" applyFont="1" applyFill="1" applyBorder="1" applyAlignment="1">
      <alignment horizontal="right"/>
    </xf>
    <xf numFmtId="0" fontId="3" fillId="3" borderId="4" xfId="0" applyFont="1" applyFill="1" applyBorder="1" applyAlignment="1">
      <alignment wrapText="1"/>
    </xf>
    <xf numFmtId="4" fontId="3" fillId="3" borderId="4" xfId="0" applyNumberFormat="1" applyFont="1" applyFill="1" applyBorder="1" applyAlignment="1">
      <alignment horizontal="center"/>
    </xf>
    <xf numFmtId="0" fontId="0" fillId="0" borderId="1" xfId="0" applyFont="1" applyBorder="1" applyAlignment="1">
      <alignment horizontal="right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4" fontId="0" fillId="0" borderId="1" xfId="0" applyNumberFormat="1" applyFont="1" applyBorder="1" applyAlignment="1">
      <alignment horizontal="center"/>
    </xf>
    <xf numFmtId="0" fontId="0" fillId="0" borderId="5" xfId="0" applyFont="1" applyBorder="1" applyAlignment="1">
      <alignment vertical="top"/>
    </xf>
    <xf numFmtId="0" fontId="0" fillId="0" borderId="1" xfId="0" applyFont="1" applyBorder="1" applyAlignment="1">
      <alignment horizontal="left" vertical="center" wrapText="1"/>
    </xf>
    <xf numFmtId="0" fontId="0" fillId="0" borderId="0" xfId="0" applyFont="1" applyAlignment="1">
      <alignment vertical="top"/>
    </xf>
    <xf numFmtId="0" fontId="6" fillId="0" borderId="1" xfId="0" applyFont="1" applyBorder="1" applyAlignment="1">
      <alignment horizontal="left" vertical="center" wrapText="1"/>
    </xf>
    <xf numFmtId="4" fontId="0" fillId="3" borderId="1" xfId="0" applyNumberFormat="1" applyFont="1" applyFill="1" applyBorder="1" applyAlignment="1">
      <alignment horizontal="center"/>
    </xf>
    <xf numFmtId="0" fontId="3" fillId="3" borderId="2" xfId="0" applyFont="1" applyFill="1" applyBorder="1" applyAlignment="1">
      <alignment horizontal="right"/>
    </xf>
    <xf numFmtId="4" fontId="3" fillId="3" borderId="2" xfId="0" applyNumberFormat="1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28575</xdr:rowOff>
    </xdr:from>
    <xdr:to>
      <xdr:col>0</xdr:col>
      <xdr:colOff>1390650</xdr:colOff>
      <xdr:row>3</xdr:row>
      <xdr:rowOff>28575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8575"/>
          <a:ext cx="1333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13"/>
  <sheetViews>
    <sheetView tabSelected="1" workbookViewId="0" topLeftCell="A1">
      <selection activeCell="A1" sqref="A1:A3"/>
    </sheetView>
  </sheetViews>
  <sheetFormatPr defaultColWidth="9.140625" defaultRowHeight="12.75" customHeight="1"/>
  <cols>
    <col min="1" max="1" width="25.7109375" style="0" customWidth="1"/>
    <col min="2" max="2" width="66.7109375" style="0" customWidth="1"/>
    <col min="3" max="5" width="20.7109375" style="0" customWidth="1"/>
  </cols>
  <sheetData>
    <row r="1" spans="1:5" ht="12.75" customHeight="1">
      <c r="A1" s="7"/>
      <c r="B1" s="8"/>
      <c r="C1" s="8"/>
      <c r="D1" s="8"/>
      <c r="E1" s="8"/>
    </row>
    <row r="2" spans="1:5" ht="12.75" customHeight="1">
      <c r="A2" s="7"/>
      <c r="B2" s="6" t="s">
        <v>0</v>
      </c>
      <c r="C2" s="8"/>
      <c r="D2" s="8"/>
      <c r="E2" s="8"/>
    </row>
    <row r="3" spans="1:5" ht="20.1" customHeight="1">
      <c r="A3" s="7"/>
      <c r="B3" s="7"/>
      <c r="C3" s="8"/>
      <c r="D3" s="8"/>
      <c r="E3" s="8"/>
    </row>
    <row r="4" spans="1:5" ht="20.1" customHeight="1">
      <c r="A4" s="8"/>
      <c r="B4" s="5" t="s">
        <v>1</v>
      </c>
      <c r="C4" s="7"/>
      <c r="D4" s="7"/>
      <c r="E4" s="8"/>
    </row>
    <row r="5" spans="1:5" ht="12.75" customHeight="1">
      <c r="A5" s="8"/>
      <c r="B5" s="7" t="s">
        <v>2</v>
      </c>
      <c r="C5" s="7"/>
      <c r="D5" s="7"/>
      <c r="E5" s="8"/>
    </row>
    <row r="6" spans="1:5" ht="12.75" customHeight="1">
      <c r="A6" s="8"/>
      <c r="B6" s="10" t="s">
        <v>3</v>
      </c>
      <c r="C6" s="13">
        <f>SUM(C10:C13)</f>
        <v>0</v>
      </c>
      <c r="D6" s="8"/>
      <c r="E6" s="8"/>
    </row>
    <row r="7" spans="1:5" ht="12.75" customHeight="1">
      <c r="A7" s="8"/>
      <c r="B7" s="10" t="s">
        <v>4</v>
      </c>
      <c r="C7" s="13">
        <f>SUM(E10:E13)</f>
        <v>0</v>
      </c>
      <c r="D7" s="8"/>
      <c r="E7" s="8"/>
    </row>
    <row r="8" spans="1:5" ht="12.75" customHeight="1">
      <c r="A8" s="12"/>
      <c r="B8" s="12"/>
      <c r="C8" s="12"/>
      <c r="D8" s="12"/>
      <c r="E8" s="12"/>
    </row>
    <row r="9" spans="1:5" ht="12.75" customHeight="1">
      <c r="A9" s="11" t="s">
        <v>5</v>
      </c>
      <c r="B9" s="11" t="s">
        <v>6</v>
      </c>
      <c r="C9" s="11" t="s">
        <v>7</v>
      </c>
      <c r="D9" s="11" t="s">
        <v>8</v>
      </c>
      <c r="E9" s="11" t="s">
        <v>9</v>
      </c>
    </row>
    <row r="10" spans="1:5" ht="12.75" customHeight="1">
      <c r="A10" s="22" t="s">
        <v>23</v>
      </c>
      <c r="B10" s="22" t="s">
        <v>24</v>
      </c>
      <c r="C10" s="23">
        <f>'SO 000'!I3</f>
        <v>0</v>
      </c>
      <c r="D10" s="23">
        <f>'SO 000'!O2</f>
        <v>0</v>
      </c>
      <c r="E10" s="23">
        <f>C10+D10</f>
        <v>0</v>
      </c>
    </row>
    <row r="11" spans="1:5" ht="12.75" customHeight="1">
      <c r="A11" s="22" t="s">
        <v>76</v>
      </c>
      <c r="B11" s="22" t="s">
        <v>77</v>
      </c>
      <c r="C11" s="23">
        <f>'SO 001'!I3</f>
        <v>0</v>
      </c>
      <c r="D11" s="23">
        <f>'SO 001'!O2</f>
        <v>0</v>
      </c>
      <c r="E11" s="23">
        <f>C11+D11</f>
        <v>0</v>
      </c>
    </row>
    <row r="12" spans="1:5" ht="12.75" customHeight="1">
      <c r="A12" s="22" t="s">
        <v>126</v>
      </c>
      <c r="B12" s="22" t="s">
        <v>127</v>
      </c>
      <c r="C12" s="23">
        <f>'SO 201'!I3</f>
        <v>0</v>
      </c>
      <c r="D12" s="23">
        <f>'SO 201'!O2</f>
        <v>0</v>
      </c>
      <c r="E12" s="23">
        <f>C12+D12</f>
        <v>0</v>
      </c>
    </row>
    <row r="13" spans="1:5" ht="12.75" customHeight="1">
      <c r="A13" s="22" t="s">
        <v>522</v>
      </c>
      <c r="B13" s="22" t="s">
        <v>523</v>
      </c>
      <c r="C13" s="23">
        <f>'SO 401'!I3</f>
        <v>0</v>
      </c>
      <c r="D13" s="23">
        <f>'SO 401'!O2</f>
        <v>0</v>
      </c>
      <c r="E13" s="23">
        <f>C13+D13</f>
        <v>0</v>
      </c>
    </row>
  </sheetData>
  <mergeCells count="4">
    <mergeCell ref="A1:A3"/>
    <mergeCell ref="B2:B3"/>
    <mergeCell ref="B4:D4"/>
    <mergeCell ref="B5:D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R36"/>
  <sheetViews>
    <sheetView workbookViewId="0" topLeftCell="A1">
      <pane ySplit="7" topLeftCell="A8" activePane="bottomLeft" state="frozen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10</v>
      </c>
      <c r="B1" s="8"/>
      <c r="C1" s="8"/>
      <c r="D1" s="8"/>
      <c r="E1" s="8"/>
      <c r="F1" s="8"/>
      <c r="G1" s="8"/>
      <c r="H1" s="8"/>
      <c r="I1" s="8"/>
      <c r="P1" t="s">
        <v>21</v>
      </c>
    </row>
    <row r="2" spans="2:16" ht="24.95" customHeight="1">
      <c r="B2" s="8"/>
      <c r="C2" s="8"/>
      <c r="D2" s="8"/>
      <c r="E2" s="9" t="s">
        <v>12</v>
      </c>
      <c r="F2" s="8"/>
      <c r="G2" s="8"/>
      <c r="H2" s="12"/>
      <c r="I2" s="12"/>
      <c r="O2">
        <f>0+O8</f>
        <v>0</v>
      </c>
      <c r="P2" t="s">
        <v>21</v>
      </c>
    </row>
    <row r="3" spans="1:16" ht="15" customHeight="1">
      <c r="A3" t="s">
        <v>11</v>
      </c>
      <c r="B3" s="16" t="s">
        <v>13</v>
      </c>
      <c r="C3" s="4" t="s">
        <v>14</v>
      </c>
      <c r="D3" s="7"/>
      <c r="E3" s="17" t="s">
        <v>15</v>
      </c>
      <c r="F3" s="8"/>
      <c r="G3" s="15"/>
      <c r="H3" s="14" t="s">
        <v>23</v>
      </c>
      <c r="I3" s="37">
        <f>0+I8</f>
        <v>0</v>
      </c>
      <c r="O3" t="s">
        <v>18</v>
      </c>
      <c r="P3" t="s">
        <v>22</v>
      </c>
    </row>
    <row r="4" spans="1:16" ht="15" customHeight="1">
      <c r="A4" t="s">
        <v>16</v>
      </c>
      <c r="B4" s="19" t="s">
        <v>17</v>
      </c>
      <c r="C4" s="3" t="s">
        <v>23</v>
      </c>
      <c r="D4" s="2"/>
      <c r="E4" s="20" t="s">
        <v>24</v>
      </c>
      <c r="F4" s="12"/>
      <c r="G4" s="12"/>
      <c r="H4" s="21"/>
      <c r="I4" s="21"/>
      <c r="O4" t="s">
        <v>19</v>
      </c>
      <c r="P4" t="s">
        <v>22</v>
      </c>
    </row>
    <row r="5" spans="1:16" ht="12.75" customHeight="1">
      <c r="A5" s="1" t="s">
        <v>25</v>
      </c>
      <c r="B5" s="1" t="s">
        <v>27</v>
      </c>
      <c r="C5" s="1" t="s">
        <v>29</v>
      </c>
      <c r="D5" s="1" t="s">
        <v>30</v>
      </c>
      <c r="E5" s="1" t="s">
        <v>31</v>
      </c>
      <c r="F5" s="1" t="s">
        <v>33</v>
      </c>
      <c r="G5" s="1" t="s">
        <v>35</v>
      </c>
      <c r="H5" s="1" t="s">
        <v>37</v>
      </c>
      <c r="I5" s="1"/>
      <c r="O5" t="s">
        <v>20</v>
      </c>
      <c r="P5" t="s">
        <v>22</v>
      </c>
    </row>
    <row r="6" spans="1:9" ht="12.75" customHeight="1">
      <c r="A6" s="1"/>
      <c r="B6" s="1"/>
      <c r="C6" s="1"/>
      <c r="D6" s="1"/>
      <c r="E6" s="1"/>
      <c r="F6" s="1"/>
      <c r="G6" s="1"/>
      <c r="H6" s="18" t="s">
        <v>38</v>
      </c>
      <c r="I6" s="18" t="s">
        <v>40</v>
      </c>
    </row>
    <row r="7" spans="1:9" ht="12.75" customHeight="1">
      <c r="A7" s="18" t="s">
        <v>26</v>
      </c>
      <c r="B7" s="18" t="s">
        <v>28</v>
      </c>
      <c r="C7" s="18" t="s">
        <v>22</v>
      </c>
      <c r="D7" s="18" t="s">
        <v>21</v>
      </c>
      <c r="E7" s="18" t="s">
        <v>32</v>
      </c>
      <c r="F7" s="18" t="s">
        <v>34</v>
      </c>
      <c r="G7" s="18" t="s">
        <v>36</v>
      </c>
      <c r="H7" s="18" t="s">
        <v>39</v>
      </c>
      <c r="I7" s="18" t="s">
        <v>41</v>
      </c>
    </row>
    <row r="8" spans="1:18" ht="12.75" customHeight="1">
      <c r="A8" s="21" t="s">
        <v>42</v>
      </c>
      <c r="B8" s="21"/>
      <c r="C8" s="25" t="s">
        <v>26</v>
      </c>
      <c r="D8" s="21"/>
      <c r="E8" s="26" t="s">
        <v>43</v>
      </c>
      <c r="F8" s="21"/>
      <c r="G8" s="21"/>
      <c r="H8" s="21"/>
      <c r="I8" s="27">
        <f>0+Q8</f>
        <v>0</v>
      </c>
      <c r="O8">
        <f>0+R8</f>
        <v>0</v>
      </c>
      <c r="Q8">
        <f>0+I9+I13+I17+I21+I25+I29+I33</f>
        <v>0</v>
      </c>
      <c r="R8">
        <f>0+O9+O13+O17+O21+O25+O29+O33</f>
        <v>0</v>
      </c>
    </row>
    <row r="9" spans="1:16" ht="12.75">
      <c r="A9" s="24" t="s">
        <v>44</v>
      </c>
      <c r="B9" s="28" t="s">
        <v>28</v>
      </c>
      <c r="C9" s="28" t="s">
        <v>45</v>
      </c>
      <c r="D9" s="24" t="s">
        <v>46</v>
      </c>
      <c r="E9" s="29" t="s">
        <v>47</v>
      </c>
      <c r="F9" s="30" t="s">
        <v>48</v>
      </c>
      <c r="G9" s="31">
        <v>1</v>
      </c>
      <c r="H9" s="32">
        <v>0</v>
      </c>
      <c r="I9" s="32">
        <f>ROUND(ROUND(H9,2)*ROUND(G9,3),2)</f>
        <v>0</v>
      </c>
      <c r="O9">
        <f>(I9*21)/100</f>
        <v>0</v>
      </c>
      <c r="P9" t="s">
        <v>22</v>
      </c>
    </row>
    <row r="10" spans="1:5" ht="89.25">
      <c r="A10" s="33" t="s">
        <v>49</v>
      </c>
      <c r="E10" s="34" t="s">
        <v>50</v>
      </c>
    </row>
    <row r="11" spans="1:5" ht="12.75">
      <c r="A11" s="35" t="s">
        <v>51</v>
      </c>
      <c r="E11" s="36" t="s">
        <v>52</v>
      </c>
    </row>
    <row r="12" spans="1:5" ht="12.75">
      <c r="A12" t="s">
        <v>53</v>
      </c>
      <c r="E12" s="34" t="s">
        <v>54</v>
      </c>
    </row>
    <row r="13" spans="1:16" ht="12.75">
      <c r="A13" s="24" t="s">
        <v>44</v>
      </c>
      <c r="B13" s="28" t="s">
        <v>22</v>
      </c>
      <c r="C13" s="28" t="s">
        <v>55</v>
      </c>
      <c r="D13" s="24" t="s">
        <v>56</v>
      </c>
      <c r="E13" s="29" t="s">
        <v>57</v>
      </c>
      <c r="F13" s="30" t="s">
        <v>48</v>
      </c>
      <c r="G13" s="31">
        <v>1</v>
      </c>
      <c r="H13" s="32">
        <v>0</v>
      </c>
      <c r="I13" s="32">
        <f>ROUND(ROUND(H13,2)*ROUND(G13,3),2)</f>
        <v>0</v>
      </c>
      <c r="O13">
        <f>(I13*21)/100</f>
        <v>0</v>
      </c>
      <c r="P13" t="s">
        <v>22</v>
      </c>
    </row>
    <row r="14" spans="1:5" ht="12.75">
      <c r="A14" s="33" t="s">
        <v>49</v>
      </c>
      <c r="E14" s="34" t="s">
        <v>58</v>
      </c>
    </row>
    <row r="15" spans="1:5" ht="12.75">
      <c r="A15" s="35" t="s">
        <v>51</v>
      </c>
      <c r="E15" s="36" t="s">
        <v>52</v>
      </c>
    </row>
    <row r="16" spans="1:5" ht="12.75">
      <c r="A16" t="s">
        <v>53</v>
      </c>
      <c r="E16" s="34" t="s">
        <v>54</v>
      </c>
    </row>
    <row r="17" spans="1:16" ht="12.75">
      <c r="A17" s="24" t="s">
        <v>44</v>
      </c>
      <c r="B17" s="28" t="s">
        <v>21</v>
      </c>
      <c r="C17" s="28" t="s">
        <v>55</v>
      </c>
      <c r="D17" s="24" t="s">
        <v>59</v>
      </c>
      <c r="E17" s="29" t="s">
        <v>57</v>
      </c>
      <c r="F17" s="30" t="s">
        <v>48</v>
      </c>
      <c r="G17" s="31">
        <v>1</v>
      </c>
      <c r="H17" s="32">
        <v>0</v>
      </c>
      <c r="I17" s="32">
        <f>ROUND(ROUND(H17,2)*ROUND(G17,3),2)</f>
        <v>0</v>
      </c>
      <c r="O17">
        <f>(I17*21)/100</f>
        <v>0</v>
      </c>
      <c r="P17" t="s">
        <v>22</v>
      </c>
    </row>
    <row r="18" spans="1:5" ht="12.75">
      <c r="A18" s="33" t="s">
        <v>49</v>
      </c>
      <c r="E18" s="34" t="s">
        <v>60</v>
      </c>
    </row>
    <row r="19" spans="1:5" ht="12.75">
      <c r="A19" s="35" t="s">
        <v>51</v>
      </c>
      <c r="E19" s="36" t="s">
        <v>52</v>
      </c>
    </row>
    <row r="20" spans="1:5" ht="12.75">
      <c r="A20" t="s">
        <v>53</v>
      </c>
      <c r="E20" s="34" t="s">
        <v>54</v>
      </c>
    </row>
    <row r="21" spans="1:16" ht="12.75">
      <c r="A21" s="24" t="s">
        <v>44</v>
      </c>
      <c r="B21" s="28" t="s">
        <v>32</v>
      </c>
      <c r="C21" s="28" t="s">
        <v>61</v>
      </c>
      <c r="D21" s="24" t="s">
        <v>46</v>
      </c>
      <c r="E21" s="29" t="s">
        <v>62</v>
      </c>
      <c r="F21" s="30" t="s">
        <v>48</v>
      </c>
      <c r="G21" s="31">
        <v>1</v>
      </c>
      <c r="H21" s="32">
        <v>0</v>
      </c>
      <c r="I21" s="32">
        <f>ROUND(ROUND(H21,2)*ROUND(G21,3),2)</f>
        <v>0</v>
      </c>
      <c r="O21">
        <f>(I21*21)/100</f>
        <v>0</v>
      </c>
      <c r="P21" t="s">
        <v>22</v>
      </c>
    </row>
    <row r="22" spans="1:5" ht="38.25">
      <c r="A22" s="33" t="s">
        <v>49</v>
      </c>
      <c r="E22" s="34" t="s">
        <v>63</v>
      </c>
    </row>
    <row r="23" spans="1:5" ht="12.75">
      <c r="A23" s="35" t="s">
        <v>51</v>
      </c>
      <c r="E23" s="36" t="s">
        <v>52</v>
      </c>
    </row>
    <row r="24" spans="1:5" ht="38.25">
      <c r="A24" t="s">
        <v>53</v>
      </c>
      <c r="E24" s="34" t="s">
        <v>64</v>
      </c>
    </row>
    <row r="25" spans="1:16" ht="12.75">
      <c r="A25" s="24" t="s">
        <v>44</v>
      </c>
      <c r="B25" s="28" t="s">
        <v>34</v>
      </c>
      <c r="C25" s="28" t="s">
        <v>65</v>
      </c>
      <c r="D25" s="24" t="s">
        <v>46</v>
      </c>
      <c r="E25" s="29" t="s">
        <v>66</v>
      </c>
      <c r="F25" s="30" t="s">
        <v>48</v>
      </c>
      <c r="G25" s="31">
        <v>1</v>
      </c>
      <c r="H25" s="32">
        <v>0</v>
      </c>
      <c r="I25" s="32">
        <f>ROUND(ROUND(H25,2)*ROUND(G25,3),2)</f>
        <v>0</v>
      </c>
      <c r="O25">
        <f>(I25*21)/100</f>
        <v>0</v>
      </c>
      <c r="P25" t="s">
        <v>22</v>
      </c>
    </row>
    <row r="26" spans="1:5" ht="63.75">
      <c r="A26" s="33" t="s">
        <v>49</v>
      </c>
      <c r="E26" s="34" t="s">
        <v>67</v>
      </c>
    </row>
    <row r="27" spans="1:5" ht="12.75">
      <c r="A27" s="35" t="s">
        <v>51</v>
      </c>
      <c r="E27" s="36" t="s">
        <v>52</v>
      </c>
    </row>
    <row r="28" spans="1:5" ht="12.75">
      <c r="A28" t="s">
        <v>53</v>
      </c>
      <c r="E28" s="34" t="s">
        <v>68</v>
      </c>
    </row>
    <row r="29" spans="1:16" ht="12.75">
      <c r="A29" s="24" t="s">
        <v>44</v>
      </c>
      <c r="B29" s="28" t="s">
        <v>36</v>
      </c>
      <c r="C29" s="28" t="s">
        <v>69</v>
      </c>
      <c r="D29" s="24" t="s">
        <v>46</v>
      </c>
      <c r="E29" s="29" t="s">
        <v>70</v>
      </c>
      <c r="F29" s="30" t="s">
        <v>48</v>
      </c>
      <c r="G29" s="31">
        <v>1</v>
      </c>
      <c r="H29" s="32">
        <v>0</v>
      </c>
      <c r="I29" s="32">
        <f>ROUND(ROUND(H29,2)*ROUND(G29,3),2)</f>
        <v>0</v>
      </c>
      <c r="O29">
        <f>(I29*21)/100</f>
        <v>0</v>
      </c>
      <c r="P29" t="s">
        <v>22</v>
      </c>
    </row>
    <row r="30" spans="1:5" ht="76.5">
      <c r="A30" s="33" t="s">
        <v>49</v>
      </c>
      <c r="E30" s="34" t="s">
        <v>71</v>
      </c>
    </row>
    <row r="31" spans="1:5" ht="12.75">
      <c r="A31" s="35" t="s">
        <v>51</v>
      </c>
      <c r="E31" s="36" t="s">
        <v>52</v>
      </c>
    </row>
    <row r="32" spans="1:5" ht="12.75">
      <c r="A32" t="s">
        <v>53</v>
      </c>
      <c r="E32" s="34" t="s">
        <v>68</v>
      </c>
    </row>
    <row r="33" spans="1:16" ht="12.75">
      <c r="A33" s="24" t="s">
        <v>44</v>
      </c>
      <c r="B33" s="28" t="s">
        <v>72</v>
      </c>
      <c r="C33" s="28" t="s">
        <v>73</v>
      </c>
      <c r="D33" s="24" t="s">
        <v>46</v>
      </c>
      <c r="E33" s="29" t="s">
        <v>74</v>
      </c>
      <c r="F33" s="30" t="s">
        <v>48</v>
      </c>
      <c r="G33" s="31">
        <v>1</v>
      </c>
      <c r="H33" s="32">
        <v>0</v>
      </c>
      <c r="I33" s="32">
        <f>ROUND(ROUND(H33,2)*ROUND(G33,3),2)</f>
        <v>0</v>
      </c>
      <c r="O33">
        <f>(I33*21)/100</f>
        <v>0</v>
      </c>
      <c r="P33" t="s">
        <v>22</v>
      </c>
    </row>
    <row r="34" spans="1:5" ht="89.25">
      <c r="A34" s="33" t="s">
        <v>49</v>
      </c>
      <c r="E34" s="34" t="s">
        <v>75</v>
      </c>
    </row>
    <row r="35" spans="1:5" ht="12.75">
      <c r="A35" s="35" t="s">
        <v>51</v>
      </c>
      <c r="E35" s="36" t="s">
        <v>46</v>
      </c>
    </row>
    <row r="36" spans="1:5" ht="12.75">
      <c r="A36" t="s">
        <v>53</v>
      </c>
      <c r="E36" s="34" t="s">
        <v>68</v>
      </c>
    </row>
  </sheetData>
  <mergeCells count="10">
    <mergeCell ref="E5:E6"/>
    <mergeCell ref="F5:F6"/>
    <mergeCell ref="G5:G6"/>
    <mergeCell ref="H5:I5"/>
    <mergeCell ref="C3:D3"/>
    <mergeCell ref="C4:D4"/>
    <mergeCell ref="A5:A6"/>
    <mergeCell ref="B5:B6"/>
    <mergeCell ref="C5:C6"/>
    <mergeCell ref="D5:D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R45"/>
  <sheetViews>
    <sheetView workbookViewId="0" topLeftCell="A1">
      <pane ySplit="7" topLeftCell="A8" activePane="bottomLeft" state="frozen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10</v>
      </c>
      <c r="B1" s="8"/>
      <c r="C1" s="8"/>
      <c r="D1" s="8"/>
      <c r="E1" s="8"/>
      <c r="F1" s="8"/>
      <c r="G1" s="8"/>
      <c r="H1" s="8"/>
      <c r="I1" s="8"/>
      <c r="P1" t="s">
        <v>21</v>
      </c>
    </row>
    <row r="2" spans="2:16" ht="24.95" customHeight="1">
      <c r="B2" s="8"/>
      <c r="C2" s="8"/>
      <c r="D2" s="8"/>
      <c r="E2" s="9" t="s">
        <v>12</v>
      </c>
      <c r="F2" s="8"/>
      <c r="G2" s="8"/>
      <c r="H2" s="12"/>
      <c r="I2" s="12"/>
      <c r="O2">
        <f>0+O8+O33</f>
        <v>0</v>
      </c>
      <c r="P2" t="s">
        <v>21</v>
      </c>
    </row>
    <row r="3" spans="1:16" ht="15" customHeight="1">
      <c r="A3" t="s">
        <v>11</v>
      </c>
      <c r="B3" s="16" t="s">
        <v>13</v>
      </c>
      <c r="C3" s="4" t="s">
        <v>14</v>
      </c>
      <c r="D3" s="7"/>
      <c r="E3" s="17" t="s">
        <v>15</v>
      </c>
      <c r="F3" s="8"/>
      <c r="G3" s="15"/>
      <c r="H3" s="14" t="s">
        <v>76</v>
      </c>
      <c r="I3" s="37">
        <f>0+I8+I33</f>
        <v>0</v>
      </c>
      <c r="O3" t="s">
        <v>18</v>
      </c>
      <c r="P3" t="s">
        <v>22</v>
      </c>
    </row>
    <row r="4" spans="1:16" ht="15" customHeight="1">
      <c r="A4" t="s">
        <v>16</v>
      </c>
      <c r="B4" s="19" t="s">
        <v>17</v>
      </c>
      <c r="C4" s="3" t="s">
        <v>76</v>
      </c>
      <c r="D4" s="2"/>
      <c r="E4" s="20" t="s">
        <v>77</v>
      </c>
      <c r="F4" s="12"/>
      <c r="G4" s="12"/>
      <c r="H4" s="21"/>
      <c r="I4" s="21"/>
      <c r="O4" t="s">
        <v>19</v>
      </c>
      <c r="P4" t="s">
        <v>22</v>
      </c>
    </row>
    <row r="5" spans="1:16" ht="12.75" customHeight="1">
      <c r="A5" s="1" t="s">
        <v>25</v>
      </c>
      <c r="B5" s="1" t="s">
        <v>27</v>
      </c>
      <c r="C5" s="1" t="s">
        <v>29</v>
      </c>
      <c r="D5" s="1" t="s">
        <v>30</v>
      </c>
      <c r="E5" s="1" t="s">
        <v>31</v>
      </c>
      <c r="F5" s="1" t="s">
        <v>33</v>
      </c>
      <c r="G5" s="1" t="s">
        <v>35</v>
      </c>
      <c r="H5" s="1" t="s">
        <v>37</v>
      </c>
      <c r="I5" s="1"/>
      <c r="O5" t="s">
        <v>20</v>
      </c>
      <c r="P5" t="s">
        <v>22</v>
      </c>
    </row>
    <row r="6" spans="1:9" ht="12.75" customHeight="1">
      <c r="A6" s="1"/>
      <c r="B6" s="1"/>
      <c r="C6" s="1"/>
      <c r="D6" s="1"/>
      <c r="E6" s="1"/>
      <c r="F6" s="1"/>
      <c r="G6" s="1"/>
      <c r="H6" s="18" t="s">
        <v>38</v>
      </c>
      <c r="I6" s="18" t="s">
        <v>40</v>
      </c>
    </row>
    <row r="7" spans="1:9" ht="12.75" customHeight="1">
      <c r="A7" s="18" t="s">
        <v>26</v>
      </c>
      <c r="B7" s="18" t="s">
        <v>28</v>
      </c>
      <c r="C7" s="18" t="s">
        <v>22</v>
      </c>
      <c r="D7" s="18" t="s">
        <v>21</v>
      </c>
      <c r="E7" s="18" t="s">
        <v>32</v>
      </c>
      <c r="F7" s="18" t="s">
        <v>34</v>
      </c>
      <c r="G7" s="18" t="s">
        <v>36</v>
      </c>
      <c r="H7" s="18" t="s">
        <v>39</v>
      </c>
      <c r="I7" s="18" t="s">
        <v>41</v>
      </c>
    </row>
    <row r="8" spans="1:18" ht="12.75" customHeight="1">
      <c r="A8" s="21" t="s">
        <v>42</v>
      </c>
      <c r="B8" s="21"/>
      <c r="C8" s="25" t="s">
        <v>28</v>
      </c>
      <c r="D8" s="21"/>
      <c r="E8" s="26" t="s">
        <v>78</v>
      </c>
      <c r="F8" s="21"/>
      <c r="G8" s="21"/>
      <c r="H8" s="21"/>
      <c r="I8" s="27">
        <f>0+Q8</f>
        <v>0</v>
      </c>
      <c r="O8">
        <f>0+R8</f>
        <v>0</v>
      </c>
      <c r="Q8">
        <f>0+I9+I13+I17+I21+I25+I29</f>
        <v>0</v>
      </c>
      <c r="R8">
        <f>0+O9+O13+O17+O21+O25+O29</f>
        <v>0</v>
      </c>
    </row>
    <row r="9" spans="1:16" ht="12.75">
      <c r="A9" s="24" t="s">
        <v>44</v>
      </c>
      <c r="B9" s="28" t="s">
        <v>28</v>
      </c>
      <c r="C9" s="28" t="s">
        <v>79</v>
      </c>
      <c r="D9" s="24" t="s">
        <v>46</v>
      </c>
      <c r="E9" s="29" t="s">
        <v>80</v>
      </c>
      <c r="F9" s="30" t="s">
        <v>81</v>
      </c>
      <c r="G9" s="31">
        <v>10</v>
      </c>
      <c r="H9" s="32">
        <v>0</v>
      </c>
      <c r="I9" s="32">
        <f>ROUND(ROUND(H9,2)*ROUND(G9,3),2)</f>
        <v>0</v>
      </c>
      <c r="O9">
        <f>(I9*21)/100</f>
        <v>0</v>
      </c>
      <c r="P9" t="s">
        <v>22</v>
      </c>
    </row>
    <row r="10" spans="1:5" ht="12.75">
      <c r="A10" s="33" t="s">
        <v>49</v>
      </c>
      <c r="E10" s="34" t="s">
        <v>82</v>
      </c>
    </row>
    <row r="11" spans="1:5" ht="12.75">
      <c r="A11" s="35" t="s">
        <v>51</v>
      </c>
      <c r="E11" s="36" t="s">
        <v>83</v>
      </c>
    </row>
    <row r="12" spans="1:5" ht="38.25">
      <c r="A12" t="s">
        <v>53</v>
      </c>
      <c r="E12" s="34" t="s">
        <v>84</v>
      </c>
    </row>
    <row r="13" spans="1:16" ht="12.75">
      <c r="A13" s="24" t="s">
        <v>44</v>
      </c>
      <c r="B13" s="28" t="s">
        <v>22</v>
      </c>
      <c r="C13" s="28" t="s">
        <v>85</v>
      </c>
      <c r="D13" s="24" t="s">
        <v>46</v>
      </c>
      <c r="E13" s="29" t="s">
        <v>86</v>
      </c>
      <c r="F13" s="30" t="s">
        <v>87</v>
      </c>
      <c r="G13" s="31">
        <v>1</v>
      </c>
      <c r="H13" s="32">
        <v>0</v>
      </c>
      <c r="I13" s="32">
        <f>ROUND(ROUND(H13,2)*ROUND(G13,3),2)</f>
        <v>0</v>
      </c>
      <c r="O13">
        <f>(I13*21)/100</f>
        <v>0</v>
      </c>
      <c r="P13" t="s">
        <v>22</v>
      </c>
    </row>
    <row r="14" spans="1:5" ht="12.75">
      <c r="A14" s="33" t="s">
        <v>49</v>
      </c>
      <c r="E14" s="34" t="s">
        <v>88</v>
      </c>
    </row>
    <row r="15" spans="1:5" ht="12.75">
      <c r="A15" s="35" t="s">
        <v>51</v>
      </c>
      <c r="E15" s="36" t="s">
        <v>52</v>
      </c>
    </row>
    <row r="16" spans="1:5" ht="89.25">
      <c r="A16" t="s">
        <v>53</v>
      </c>
      <c r="E16" s="34" t="s">
        <v>89</v>
      </c>
    </row>
    <row r="17" spans="1:16" ht="12.75">
      <c r="A17" s="24" t="s">
        <v>44</v>
      </c>
      <c r="B17" s="28" t="s">
        <v>21</v>
      </c>
      <c r="C17" s="28" t="s">
        <v>90</v>
      </c>
      <c r="D17" s="24" t="s">
        <v>46</v>
      </c>
      <c r="E17" s="29" t="s">
        <v>91</v>
      </c>
      <c r="F17" s="30" t="s">
        <v>92</v>
      </c>
      <c r="G17" s="31">
        <v>16.6</v>
      </c>
      <c r="H17" s="32">
        <v>0</v>
      </c>
      <c r="I17" s="32">
        <f>ROUND(ROUND(H17,2)*ROUND(G17,3),2)</f>
        <v>0</v>
      </c>
      <c r="O17">
        <f>(I17*21)/100</f>
        <v>0</v>
      </c>
      <c r="P17" t="s">
        <v>22</v>
      </c>
    </row>
    <row r="18" spans="1:5" ht="12.75">
      <c r="A18" s="33" t="s">
        <v>49</v>
      </c>
      <c r="E18" s="34" t="s">
        <v>46</v>
      </c>
    </row>
    <row r="19" spans="1:5" ht="51">
      <c r="A19" s="35" t="s">
        <v>51</v>
      </c>
      <c r="E19" s="36" t="s">
        <v>93</v>
      </c>
    </row>
    <row r="20" spans="1:5" ht="38.25">
      <c r="A20" t="s">
        <v>53</v>
      </c>
      <c r="E20" s="34" t="s">
        <v>94</v>
      </c>
    </row>
    <row r="21" spans="1:16" ht="12.75">
      <c r="A21" s="24" t="s">
        <v>44</v>
      </c>
      <c r="B21" s="28" t="s">
        <v>32</v>
      </c>
      <c r="C21" s="28" t="s">
        <v>95</v>
      </c>
      <c r="D21" s="24" t="s">
        <v>46</v>
      </c>
      <c r="E21" s="29" t="s">
        <v>96</v>
      </c>
      <c r="F21" s="30" t="s">
        <v>92</v>
      </c>
      <c r="G21" s="31">
        <v>16.6</v>
      </c>
      <c r="H21" s="32">
        <v>0</v>
      </c>
      <c r="I21" s="32">
        <f>ROUND(ROUND(H21,2)*ROUND(G21,3),2)</f>
        <v>0</v>
      </c>
      <c r="O21">
        <f>(I21*21)/100</f>
        <v>0</v>
      </c>
      <c r="P21" t="s">
        <v>22</v>
      </c>
    </row>
    <row r="22" spans="1:5" ht="12.75">
      <c r="A22" s="33" t="s">
        <v>49</v>
      </c>
      <c r="E22" s="34" t="s">
        <v>97</v>
      </c>
    </row>
    <row r="23" spans="1:5" ht="12.75">
      <c r="A23" s="35" t="s">
        <v>51</v>
      </c>
      <c r="E23" s="36" t="s">
        <v>98</v>
      </c>
    </row>
    <row r="24" spans="1:5" ht="191.25">
      <c r="A24" t="s">
        <v>53</v>
      </c>
      <c r="E24" s="34" t="s">
        <v>99</v>
      </c>
    </row>
    <row r="25" spans="1:16" ht="12.75">
      <c r="A25" s="24" t="s">
        <v>44</v>
      </c>
      <c r="B25" s="28" t="s">
        <v>34</v>
      </c>
      <c r="C25" s="28" t="s">
        <v>100</v>
      </c>
      <c r="D25" s="24" t="s">
        <v>46</v>
      </c>
      <c r="E25" s="29" t="s">
        <v>101</v>
      </c>
      <c r="F25" s="30" t="s">
        <v>87</v>
      </c>
      <c r="G25" s="31">
        <v>3</v>
      </c>
      <c r="H25" s="32">
        <v>0</v>
      </c>
      <c r="I25" s="32">
        <f>ROUND(ROUND(H25,2)*ROUND(G25,3),2)</f>
        <v>0</v>
      </c>
      <c r="O25">
        <f>(I25*21)/100</f>
        <v>0</v>
      </c>
      <c r="P25" t="s">
        <v>22</v>
      </c>
    </row>
    <row r="26" spans="1:5" ht="12.75">
      <c r="A26" s="33" t="s">
        <v>49</v>
      </c>
      <c r="E26" s="34" t="s">
        <v>102</v>
      </c>
    </row>
    <row r="27" spans="1:5" ht="12.75">
      <c r="A27" s="35" t="s">
        <v>51</v>
      </c>
      <c r="E27" s="36" t="s">
        <v>103</v>
      </c>
    </row>
    <row r="28" spans="1:5" ht="76.5">
      <c r="A28" t="s">
        <v>53</v>
      </c>
      <c r="E28" s="34" t="s">
        <v>104</v>
      </c>
    </row>
    <row r="29" spans="1:16" ht="12.75">
      <c r="A29" s="24" t="s">
        <v>44</v>
      </c>
      <c r="B29" s="28" t="s">
        <v>36</v>
      </c>
      <c r="C29" s="28" t="s">
        <v>105</v>
      </c>
      <c r="D29" s="24" t="s">
        <v>46</v>
      </c>
      <c r="E29" s="29" t="s">
        <v>106</v>
      </c>
      <c r="F29" s="30" t="s">
        <v>81</v>
      </c>
      <c r="G29" s="31">
        <v>12.8</v>
      </c>
      <c r="H29" s="32">
        <v>0</v>
      </c>
      <c r="I29" s="32">
        <f>ROUND(ROUND(H29,2)*ROUND(G29,3),2)</f>
        <v>0</v>
      </c>
      <c r="O29">
        <f>(I29*21)/100</f>
        <v>0</v>
      </c>
      <c r="P29" t="s">
        <v>22</v>
      </c>
    </row>
    <row r="30" spans="1:5" ht="12.75">
      <c r="A30" s="33" t="s">
        <v>49</v>
      </c>
      <c r="E30" s="34" t="s">
        <v>107</v>
      </c>
    </row>
    <row r="31" spans="1:5" ht="51">
      <c r="A31" s="35" t="s">
        <v>51</v>
      </c>
      <c r="E31" s="36" t="s">
        <v>108</v>
      </c>
    </row>
    <row r="32" spans="1:5" ht="38.25">
      <c r="A32" t="s">
        <v>53</v>
      </c>
      <c r="E32" s="34" t="s">
        <v>109</v>
      </c>
    </row>
    <row r="33" spans="1:18" ht="12.75" customHeight="1">
      <c r="A33" s="12" t="s">
        <v>42</v>
      </c>
      <c r="B33" s="12"/>
      <c r="C33" s="38" t="s">
        <v>39</v>
      </c>
      <c r="D33" s="12"/>
      <c r="E33" s="26" t="s">
        <v>110</v>
      </c>
      <c r="F33" s="12"/>
      <c r="G33" s="12"/>
      <c r="H33" s="12"/>
      <c r="I33" s="39">
        <f>0+Q33</f>
        <v>0</v>
      </c>
      <c r="O33">
        <f>0+R33</f>
        <v>0</v>
      </c>
      <c r="Q33">
        <f>0+I34+I38+I42</f>
        <v>0</v>
      </c>
      <c r="R33">
        <f>0+O34+O38+O42</f>
        <v>0</v>
      </c>
    </row>
    <row r="34" spans="1:16" ht="12.75">
      <c r="A34" s="24" t="s">
        <v>44</v>
      </c>
      <c r="B34" s="28" t="s">
        <v>72</v>
      </c>
      <c r="C34" s="28" t="s">
        <v>111</v>
      </c>
      <c r="D34" s="24" t="s">
        <v>46</v>
      </c>
      <c r="E34" s="29" t="s">
        <v>112</v>
      </c>
      <c r="F34" s="30" t="s">
        <v>113</v>
      </c>
      <c r="G34" s="31">
        <v>5.5</v>
      </c>
      <c r="H34" s="32">
        <v>0</v>
      </c>
      <c r="I34" s="32">
        <f>ROUND(ROUND(H34,2)*ROUND(G34,3),2)</f>
        <v>0</v>
      </c>
      <c r="O34">
        <f>(I34*21)/100</f>
        <v>0</v>
      </c>
      <c r="P34" t="s">
        <v>22</v>
      </c>
    </row>
    <row r="35" spans="1:5" ht="12.75">
      <c r="A35" s="33" t="s">
        <v>49</v>
      </c>
      <c r="E35" s="34" t="s">
        <v>114</v>
      </c>
    </row>
    <row r="36" spans="1:5" ht="12.75">
      <c r="A36" s="35" t="s">
        <v>51</v>
      </c>
      <c r="E36" s="36" t="s">
        <v>115</v>
      </c>
    </row>
    <row r="37" spans="1:5" ht="38.25">
      <c r="A37" t="s">
        <v>53</v>
      </c>
      <c r="E37" s="34" t="s">
        <v>116</v>
      </c>
    </row>
    <row r="38" spans="1:16" ht="25.5">
      <c r="A38" s="24" t="s">
        <v>44</v>
      </c>
      <c r="B38" s="28" t="s">
        <v>117</v>
      </c>
      <c r="C38" s="28" t="s">
        <v>118</v>
      </c>
      <c r="D38" s="24" t="s">
        <v>46</v>
      </c>
      <c r="E38" s="29" t="s">
        <v>119</v>
      </c>
      <c r="F38" s="30" t="s">
        <v>87</v>
      </c>
      <c r="G38" s="31">
        <v>1</v>
      </c>
      <c r="H38" s="32">
        <v>0</v>
      </c>
      <c r="I38" s="32">
        <f>ROUND(ROUND(H38,2)*ROUND(G38,3),2)</f>
        <v>0</v>
      </c>
      <c r="O38">
        <f>(I38*21)/100</f>
        <v>0</v>
      </c>
      <c r="P38" t="s">
        <v>22</v>
      </c>
    </row>
    <row r="39" spans="1:5" ht="12.75">
      <c r="A39" s="33" t="s">
        <v>49</v>
      </c>
      <c r="E39" s="34" t="s">
        <v>120</v>
      </c>
    </row>
    <row r="40" spans="1:5" ht="25.5">
      <c r="A40" s="35" t="s">
        <v>51</v>
      </c>
      <c r="E40" s="36" t="s">
        <v>121</v>
      </c>
    </row>
    <row r="41" spans="1:5" ht="25.5">
      <c r="A41" t="s">
        <v>53</v>
      </c>
      <c r="E41" s="34" t="s">
        <v>122</v>
      </c>
    </row>
    <row r="42" spans="1:16" ht="12.75">
      <c r="A42" s="24" t="s">
        <v>44</v>
      </c>
      <c r="B42" s="28" t="s">
        <v>39</v>
      </c>
      <c r="C42" s="28" t="s">
        <v>123</v>
      </c>
      <c r="D42" s="24" t="s">
        <v>46</v>
      </c>
      <c r="E42" s="29" t="s">
        <v>124</v>
      </c>
      <c r="F42" s="30" t="s">
        <v>87</v>
      </c>
      <c r="G42" s="31">
        <v>1</v>
      </c>
      <c r="H42" s="32">
        <v>0</v>
      </c>
      <c r="I42" s="32">
        <f>ROUND(ROUND(H42,2)*ROUND(G42,3),2)</f>
        <v>0</v>
      </c>
      <c r="O42">
        <f>(I42*21)/100</f>
        <v>0</v>
      </c>
      <c r="P42" t="s">
        <v>22</v>
      </c>
    </row>
    <row r="43" spans="1:5" ht="12.75">
      <c r="A43" s="33" t="s">
        <v>49</v>
      </c>
      <c r="E43" s="34" t="s">
        <v>125</v>
      </c>
    </row>
    <row r="44" spans="1:5" ht="25.5">
      <c r="A44" s="35" t="s">
        <v>51</v>
      </c>
      <c r="E44" s="36" t="s">
        <v>121</v>
      </c>
    </row>
    <row r="45" spans="1:5" ht="25.5">
      <c r="A45" t="s">
        <v>53</v>
      </c>
      <c r="E45" s="34" t="s">
        <v>122</v>
      </c>
    </row>
  </sheetData>
  <mergeCells count="10">
    <mergeCell ref="E5:E6"/>
    <mergeCell ref="F5:F6"/>
    <mergeCell ref="G5:G6"/>
    <mergeCell ref="H5:I5"/>
    <mergeCell ref="C3:D3"/>
    <mergeCell ref="C4:D4"/>
    <mergeCell ref="A5:A6"/>
    <mergeCell ref="B5:B6"/>
    <mergeCell ref="C5:C6"/>
    <mergeCell ref="D5:D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R309"/>
  <sheetViews>
    <sheetView workbookViewId="0" topLeftCell="A1">
      <pane ySplit="7" topLeftCell="A8" activePane="bottomLeft" state="frozen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10</v>
      </c>
      <c r="B1" s="8"/>
      <c r="C1" s="8"/>
      <c r="D1" s="8"/>
      <c r="E1" s="8"/>
      <c r="F1" s="8"/>
      <c r="G1" s="8"/>
      <c r="H1" s="8"/>
      <c r="I1" s="8"/>
      <c r="P1" t="s">
        <v>21</v>
      </c>
    </row>
    <row r="2" spans="2:16" ht="24.95" customHeight="1">
      <c r="B2" s="8"/>
      <c r="C2" s="8"/>
      <c r="D2" s="8"/>
      <c r="E2" s="9" t="s">
        <v>12</v>
      </c>
      <c r="F2" s="8"/>
      <c r="G2" s="8"/>
      <c r="H2" s="12"/>
      <c r="I2" s="12"/>
      <c r="O2">
        <f>0+O8+O29+O82+O103+O136+O177+O198+O207+O224+O249</f>
        <v>0</v>
      </c>
      <c r="P2" t="s">
        <v>21</v>
      </c>
    </row>
    <row r="3" spans="1:16" ht="15" customHeight="1">
      <c r="A3" t="s">
        <v>11</v>
      </c>
      <c r="B3" s="16" t="s">
        <v>13</v>
      </c>
      <c r="C3" s="4" t="s">
        <v>14</v>
      </c>
      <c r="D3" s="7"/>
      <c r="E3" s="17" t="s">
        <v>15</v>
      </c>
      <c r="F3" s="8"/>
      <c r="G3" s="15"/>
      <c r="H3" s="14" t="s">
        <v>126</v>
      </c>
      <c r="I3" s="37">
        <f>0+I8+I29+I82+I103+I136+I177+I198+I207+I224+I249</f>
        <v>0</v>
      </c>
      <c r="O3" t="s">
        <v>18</v>
      </c>
      <c r="P3" t="s">
        <v>22</v>
      </c>
    </row>
    <row r="4" spans="1:16" ht="15" customHeight="1">
      <c r="A4" t="s">
        <v>16</v>
      </c>
      <c r="B4" s="19" t="s">
        <v>17</v>
      </c>
      <c r="C4" s="3" t="s">
        <v>126</v>
      </c>
      <c r="D4" s="2"/>
      <c r="E4" s="20" t="s">
        <v>127</v>
      </c>
      <c r="F4" s="12"/>
      <c r="G4" s="12"/>
      <c r="H4" s="21"/>
      <c r="I4" s="21"/>
      <c r="O4" t="s">
        <v>19</v>
      </c>
      <c r="P4" t="s">
        <v>22</v>
      </c>
    </row>
    <row r="5" spans="1:16" ht="12.75" customHeight="1">
      <c r="A5" s="1" t="s">
        <v>25</v>
      </c>
      <c r="B5" s="1" t="s">
        <v>27</v>
      </c>
      <c r="C5" s="1" t="s">
        <v>29</v>
      </c>
      <c r="D5" s="1" t="s">
        <v>30</v>
      </c>
      <c r="E5" s="1" t="s">
        <v>31</v>
      </c>
      <c r="F5" s="1" t="s">
        <v>33</v>
      </c>
      <c r="G5" s="1" t="s">
        <v>35</v>
      </c>
      <c r="H5" s="1" t="s">
        <v>37</v>
      </c>
      <c r="I5" s="1"/>
      <c r="O5" t="s">
        <v>20</v>
      </c>
      <c r="P5" t="s">
        <v>22</v>
      </c>
    </row>
    <row r="6" spans="1:9" ht="12.75" customHeight="1">
      <c r="A6" s="1"/>
      <c r="B6" s="1"/>
      <c r="C6" s="1"/>
      <c r="D6" s="1"/>
      <c r="E6" s="1"/>
      <c r="F6" s="1"/>
      <c r="G6" s="1"/>
      <c r="H6" s="18" t="s">
        <v>38</v>
      </c>
      <c r="I6" s="18" t="s">
        <v>40</v>
      </c>
    </row>
    <row r="7" spans="1:9" ht="12.75" customHeight="1">
      <c r="A7" s="18" t="s">
        <v>26</v>
      </c>
      <c r="B7" s="18" t="s">
        <v>28</v>
      </c>
      <c r="C7" s="18" t="s">
        <v>22</v>
      </c>
      <c r="D7" s="18" t="s">
        <v>21</v>
      </c>
      <c r="E7" s="18" t="s">
        <v>32</v>
      </c>
      <c r="F7" s="18" t="s">
        <v>34</v>
      </c>
      <c r="G7" s="18" t="s">
        <v>36</v>
      </c>
      <c r="H7" s="18" t="s">
        <v>39</v>
      </c>
      <c r="I7" s="18" t="s">
        <v>41</v>
      </c>
    </row>
    <row r="8" spans="1:18" ht="12.75" customHeight="1">
      <c r="A8" s="21" t="s">
        <v>42</v>
      </c>
      <c r="B8" s="21"/>
      <c r="C8" s="25" t="s">
        <v>26</v>
      </c>
      <c r="D8" s="21"/>
      <c r="E8" s="26" t="s">
        <v>43</v>
      </c>
      <c r="F8" s="21"/>
      <c r="G8" s="21"/>
      <c r="H8" s="21"/>
      <c r="I8" s="27">
        <f>0+Q8</f>
        <v>0</v>
      </c>
      <c r="O8">
        <f>0+R8</f>
        <v>0</v>
      </c>
      <c r="Q8">
        <f>0+I9+I13+I17+I21+I25</f>
        <v>0</v>
      </c>
      <c r="R8">
        <f>0+O9+O13+O17+O21+O25</f>
        <v>0</v>
      </c>
    </row>
    <row r="9" spans="1:16" ht="12.75">
      <c r="A9" s="24" t="s">
        <v>44</v>
      </c>
      <c r="B9" s="28" t="s">
        <v>28</v>
      </c>
      <c r="C9" s="28" t="s">
        <v>128</v>
      </c>
      <c r="D9" s="24" t="s">
        <v>46</v>
      </c>
      <c r="E9" s="29" t="s">
        <v>129</v>
      </c>
      <c r="F9" s="30" t="s">
        <v>130</v>
      </c>
      <c r="G9" s="31">
        <v>286.18</v>
      </c>
      <c r="H9" s="32">
        <v>0</v>
      </c>
      <c r="I9" s="32">
        <f>ROUND(ROUND(H9,2)*ROUND(G9,3),2)</f>
        <v>0</v>
      </c>
      <c r="O9">
        <f>(I9*21)/100</f>
        <v>0</v>
      </c>
      <c r="P9" t="s">
        <v>22</v>
      </c>
    </row>
    <row r="10" spans="1:5" ht="12.75">
      <c r="A10" s="33" t="s">
        <v>49</v>
      </c>
      <c r="E10" s="34" t="s">
        <v>131</v>
      </c>
    </row>
    <row r="11" spans="1:5" ht="76.5">
      <c r="A11" s="35" t="s">
        <v>51</v>
      </c>
      <c r="E11" s="36" t="s">
        <v>132</v>
      </c>
    </row>
    <row r="12" spans="1:5" ht="25.5">
      <c r="A12" t="s">
        <v>53</v>
      </c>
      <c r="E12" s="34" t="s">
        <v>133</v>
      </c>
    </row>
    <row r="13" spans="1:16" ht="12.75">
      <c r="A13" s="24" t="s">
        <v>44</v>
      </c>
      <c r="B13" s="28" t="s">
        <v>22</v>
      </c>
      <c r="C13" s="28" t="s">
        <v>134</v>
      </c>
      <c r="D13" s="24" t="s">
        <v>46</v>
      </c>
      <c r="E13" s="29" t="s">
        <v>135</v>
      </c>
      <c r="F13" s="30" t="s">
        <v>130</v>
      </c>
      <c r="G13" s="31">
        <v>123.31</v>
      </c>
      <c r="H13" s="32">
        <v>0</v>
      </c>
      <c r="I13" s="32">
        <f>ROUND(ROUND(H13,2)*ROUND(G13,3),2)</f>
        <v>0</v>
      </c>
      <c r="O13">
        <f>(I13*21)/100</f>
        <v>0</v>
      </c>
      <c r="P13" t="s">
        <v>22</v>
      </c>
    </row>
    <row r="14" spans="1:5" ht="12.75">
      <c r="A14" s="33" t="s">
        <v>49</v>
      </c>
      <c r="E14" s="34" t="s">
        <v>136</v>
      </c>
    </row>
    <row r="15" spans="1:5" ht="63.75">
      <c r="A15" s="35" t="s">
        <v>51</v>
      </c>
      <c r="E15" s="36" t="s">
        <v>137</v>
      </c>
    </row>
    <row r="16" spans="1:5" ht="25.5">
      <c r="A16" t="s">
        <v>53</v>
      </c>
      <c r="E16" s="34" t="s">
        <v>133</v>
      </c>
    </row>
    <row r="17" spans="1:16" ht="12.75">
      <c r="A17" s="24" t="s">
        <v>44</v>
      </c>
      <c r="B17" s="28" t="s">
        <v>21</v>
      </c>
      <c r="C17" s="28" t="s">
        <v>138</v>
      </c>
      <c r="D17" s="24" t="s">
        <v>46</v>
      </c>
      <c r="E17" s="29" t="s">
        <v>139</v>
      </c>
      <c r="F17" s="30" t="s">
        <v>130</v>
      </c>
      <c r="G17" s="31">
        <v>0.166</v>
      </c>
      <c r="H17" s="32">
        <v>0</v>
      </c>
      <c r="I17" s="32">
        <f>ROUND(ROUND(H17,2)*ROUND(G17,3),2)</f>
        <v>0</v>
      </c>
      <c r="O17">
        <f>(I17*21)/100</f>
        <v>0</v>
      </c>
      <c r="P17" t="s">
        <v>22</v>
      </c>
    </row>
    <row r="18" spans="1:5" ht="12.75">
      <c r="A18" s="33" t="s">
        <v>49</v>
      </c>
      <c r="E18" s="34" t="s">
        <v>46</v>
      </c>
    </row>
    <row r="19" spans="1:5" ht="12.75">
      <c r="A19" s="35" t="s">
        <v>51</v>
      </c>
      <c r="E19" s="36" t="s">
        <v>140</v>
      </c>
    </row>
    <row r="20" spans="1:5" ht="25.5">
      <c r="A20" t="s">
        <v>53</v>
      </c>
      <c r="E20" s="34" t="s">
        <v>133</v>
      </c>
    </row>
    <row r="21" spans="1:16" ht="12.75">
      <c r="A21" s="24" t="s">
        <v>44</v>
      </c>
      <c r="B21" s="28" t="s">
        <v>32</v>
      </c>
      <c r="C21" s="28" t="s">
        <v>141</v>
      </c>
      <c r="D21" s="24" t="s">
        <v>46</v>
      </c>
      <c r="E21" s="29" t="s">
        <v>142</v>
      </c>
      <c r="F21" s="30" t="s">
        <v>87</v>
      </c>
      <c r="G21" s="31">
        <v>1</v>
      </c>
      <c r="H21" s="32">
        <v>0</v>
      </c>
      <c r="I21" s="32">
        <f>ROUND(ROUND(H21,2)*ROUND(G21,3),2)</f>
        <v>0</v>
      </c>
      <c r="O21">
        <f>(I21*21)/100</f>
        <v>0</v>
      </c>
      <c r="P21" t="s">
        <v>22</v>
      </c>
    </row>
    <row r="22" spans="1:5" ht="12.75">
      <c r="A22" s="33" t="s">
        <v>49</v>
      </c>
      <c r="E22" s="34" t="s">
        <v>143</v>
      </c>
    </row>
    <row r="23" spans="1:5" ht="12.75">
      <c r="A23" s="35" t="s">
        <v>51</v>
      </c>
      <c r="E23" s="36" t="s">
        <v>52</v>
      </c>
    </row>
    <row r="24" spans="1:5" ht="12.75">
      <c r="A24" t="s">
        <v>53</v>
      </c>
      <c r="E24" s="34" t="s">
        <v>68</v>
      </c>
    </row>
    <row r="25" spans="1:16" ht="12.75">
      <c r="A25" s="24" t="s">
        <v>44</v>
      </c>
      <c r="B25" s="28" t="s">
        <v>34</v>
      </c>
      <c r="C25" s="28" t="s">
        <v>144</v>
      </c>
      <c r="D25" s="24" t="s">
        <v>46</v>
      </c>
      <c r="E25" s="29" t="s">
        <v>145</v>
      </c>
      <c r="F25" s="30" t="s">
        <v>87</v>
      </c>
      <c r="G25" s="31">
        <v>1</v>
      </c>
      <c r="H25" s="32">
        <v>0</v>
      </c>
      <c r="I25" s="32">
        <f>ROUND(ROUND(H25,2)*ROUND(G25,3),2)</f>
        <v>0</v>
      </c>
      <c r="O25">
        <f>(I25*21)/100</f>
        <v>0</v>
      </c>
      <c r="P25" t="s">
        <v>22</v>
      </c>
    </row>
    <row r="26" spans="1:5" ht="12.75">
      <c r="A26" s="33" t="s">
        <v>49</v>
      </c>
      <c r="E26" s="34" t="s">
        <v>46</v>
      </c>
    </row>
    <row r="27" spans="1:5" ht="12.75">
      <c r="A27" s="35" t="s">
        <v>51</v>
      </c>
      <c r="E27" s="36" t="s">
        <v>52</v>
      </c>
    </row>
    <row r="28" spans="1:5" ht="51">
      <c r="A28" t="s">
        <v>53</v>
      </c>
      <c r="E28" s="34" t="s">
        <v>146</v>
      </c>
    </row>
    <row r="29" spans="1:18" ht="12.75" customHeight="1">
      <c r="A29" s="12" t="s">
        <v>42</v>
      </c>
      <c r="B29" s="12"/>
      <c r="C29" s="38" t="s">
        <v>28</v>
      </c>
      <c r="D29" s="12"/>
      <c r="E29" s="26" t="s">
        <v>78</v>
      </c>
      <c r="F29" s="12"/>
      <c r="G29" s="12"/>
      <c r="H29" s="12"/>
      <c r="I29" s="39">
        <f>0+Q29</f>
        <v>0</v>
      </c>
      <c r="O29">
        <f>0+R29</f>
        <v>0</v>
      </c>
      <c r="Q29">
        <f>0+I30+I34+I38+I42+I46+I50+I54+I58+I62+I66+I70+I74+I78</f>
        <v>0</v>
      </c>
      <c r="R29">
        <f>0+O30+O34+O38+O42+O46+O50+O54+O58+O62+O66+O70+O74+O78</f>
        <v>0</v>
      </c>
    </row>
    <row r="30" spans="1:16" ht="25.5">
      <c r="A30" s="24" t="s">
        <v>44</v>
      </c>
      <c r="B30" s="28" t="s">
        <v>36</v>
      </c>
      <c r="C30" s="28" t="s">
        <v>147</v>
      </c>
      <c r="D30" s="24" t="s">
        <v>46</v>
      </c>
      <c r="E30" s="29" t="s">
        <v>148</v>
      </c>
      <c r="F30" s="30" t="s">
        <v>92</v>
      </c>
      <c r="G30" s="31">
        <v>4.14</v>
      </c>
      <c r="H30" s="32">
        <v>0</v>
      </c>
      <c r="I30" s="32">
        <f>ROUND(ROUND(H30,2)*ROUND(G30,3),2)</f>
        <v>0</v>
      </c>
      <c r="O30">
        <f>(I30*21)/100</f>
        <v>0</v>
      </c>
      <c r="P30" t="s">
        <v>22</v>
      </c>
    </row>
    <row r="31" spans="1:5" ht="38.25">
      <c r="A31" s="33" t="s">
        <v>49</v>
      </c>
      <c r="E31" s="34" t="s">
        <v>149</v>
      </c>
    </row>
    <row r="32" spans="1:5" ht="25.5">
      <c r="A32" s="35" t="s">
        <v>51</v>
      </c>
      <c r="E32" s="36" t="s">
        <v>150</v>
      </c>
    </row>
    <row r="33" spans="1:5" ht="63.75">
      <c r="A33" t="s">
        <v>53</v>
      </c>
      <c r="E33" s="34" t="s">
        <v>151</v>
      </c>
    </row>
    <row r="34" spans="1:16" ht="25.5">
      <c r="A34" s="24" t="s">
        <v>44</v>
      </c>
      <c r="B34" s="28" t="s">
        <v>72</v>
      </c>
      <c r="C34" s="28" t="s">
        <v>152</v>
      </c>
      <c r="D34" s="24" t="s">
        <v>46</v>
      </c>
      <c r="E34" s="29" t="s">
        <v>153</v>
      </c>
      <c r="F34" s="30" t="s">
        <v>92</v>
      </c>
      <c r="G34" s="31">
        <v>94.5</v>
      </c>
      <c r="H34" s="32">
        <v>0</v>
      </c>
      <c r="I34" s="32">
        <f>ROUND(ROUND(H34,2)*ROUND(G34,3),2)</f>
        <v>0</v>
      </c>
      <c r="O34">
        <f>(I34*21)/100</f>
        <v>0</v>
      </c>
      <c r="P34" t="s">
        <v>22</v>
      </c>
    </row>
    <row r="35" spans="1:5" ht="25.5">
      <c r="A35" s="33" t="s">
        <v>49</v>
      </c>
      <c r="E35" s="34" t="s">
        <v>154</v>
      </c>
    </row>
    <row r="36" spans="1:5" ht="25.5">
      <c r="A36" s="35" t="s">
        <v>51</v>
      </c>
      <c r="E36" s="36" t="s">
        <v>155</v>
      </c>
    </row>
    <row r="37" spans="1:5" ht="63.75">
      <c r="A37" t="s">
        <v>53</v>
      </c>
      <c r="E37" s="34" t="s">
        <v>156</v>
      </c>
    </row>
    <row r="38" spans="1:16" ht="12.75">
      <c r="A38" s="24" t="s">
        <v>44</v>
      </c>
      <c r="B38" s="28" t="s">
        <v>117</v>
      </c>
      <c r="C38" s="28" t="s">
        <v>157</v>
      </c>
      <c r="D38" s="24" t="s">
        <v>56</v>
      </c>
      <c r="E38" s="29" t="s">
        <v>158</v>
      </c>
      <c r="F38" s="30" t="s">
        <v>113</v>
      </c>
      <c r="G38" s="31">
        <v>19</v>
      </c>
      <c r="H38" s="32">
        <v>0</v>
      </c>
      <c r="I38" s="32">
        <f>ROUND(ROUND(H38,2)*ROUND(G38,3),2)</f>
        <v>0</v>
      </c>
      <c r="O38">
        <f>(I38*21)/100</f>
        <v>0</v>
      </c>
      <c r="P38" t="s">
        <v>22</v>
      </c>
    </row>
    <row r="39" spans="1:5" ht="25.5">
      <c r="A39" s="33" t="s">
        <v>49</v>
      </c>
      <c r="E39" s="34" t="s">
        <v>159</v>
      </c>
    </row>
    <row r="40" spans="1:5" ht="38.25">
      <c r="A40" s="35" t="s">
        <v>51</v>
      </c>
      <c r="E40" s="36" t="s">
        <v>160</v>
      </c>
    </row>
    <row r="41" spans="1:5" ht="63.75">
      <c r="A41" t="s">
        <v>53</v>
      </c>
      <c r="E41" s="34" t="s">
        <v>156</v>
      </c>
    </row>
    <row r="42" spans="1:16" ht="12.75">
      <c r="A42" s="24" t="s">
        <v>44</v>
      </c>
      <c r="B42" s="28" t="s">
        <v>39</v>
      </c>
      <c r="C42" s="28" t="s">
        <v>161</v>
      </c>
      <c r="D42" s="24" t="s">
        <v>46</v>
      </c>
      <c r="E42" s="29" t="s">
        <v>162</v>
      </c>
      <c r="F42" s="30" t="s">
        <v>113</v>
      </c>
      <c r="G42" s="31">
        <v>10</v>
      </c>
      <c r="H42" s="32">
        <v>0</v>
      </c>
      <c r="I42" s="32">
        <f>ROUND(ROUND(H42,2)*ROUND(G42,3),2)</f>
        <v>0</v>
      </c>
      <c r="O42">
        <f>(I42*21)/100</f>
        <v>0</v>
      </c>
      <c r="P42" t="s">
        <v>22</v>
      </c>
    </row>
    <row r="43" spans="1:5" ht="12.75">
      <c r="A43" s="33" t="s">
        <v>49</v>
      </c>
      <c r="E43" s="34" t="s">
        <v>46</v>
      </c>
    </row>
    <row r="44" spans="1:5" ht="12.75">
      <c r="A44" s="35" t="s">
        <v>51</v>
      </c>
      <c r="E44" s="36" t="s">
        <v>163</v>
      </c>
    </row>
    <row r="45" spans="1:5" ht="38.25">
      <c r="A45" t="s">
        <v>53</v>
      </c>
      <c r="E45" s="34" t="s">
        <v>164</v>
      </c>
    </row>
    <row r="46" spans="1:16" ht="12.75">
      <c r="A46" s="24" t="s">
        <v>44</v>
      </c>
      <c r="B46" s="28" t="s">
        <v>41</v>
      </c>
      <c r="C46" s="28" t="s">
        <v>165</v>
      </c>
      <c r="D46" s="24" t="s">
        <v>46</v>
      </c>
      <c r="E46" s="29" t="s">
        <v>166</v>
      </c>
      <c r="F46" s="30" t="s">
        <v>92</v>
      </c>
      <c r="G46" s="31">
        <v>12</v>
      </c>
      <c r="H46" s="32">
        <v>0</v>
      </c>
      <c r="I46" s="32">
        <f>ROUND(ROUND(H46,2)*ROUND(G46,3),2)</f>
        <v>0</v>
      </c>
      <c r="O46">
        <f>(I46*21)/100</f>
        <v>0</v>
      </c>
      <c r="P46" t="s">
        <v>22</v>
      </c>
    </row>
    <row r="47" spans="1:5" ht="25.5">
      <c r="A47" s="33" t="s">
        <v>49</v>
      </c>
      <c r="E47" s="34" t="s">
        <v>167</v>
      </c>
    </row>
    <row r="48" spans="1:5" ht="12.75">
      <c r="A48" s="35" t="s">
        <v>51</v>
      </c>
      <c r="E48" s="36" t="s">
        <v>168</v>
      </c>
    </row>
    <row r="49" spans="1:5" ht="369.75">
      <c r="A49" t="s">
        <v>53</v>
      </c>
      <c r="E49" s="34" t="s">
        <v>169</v>
      </c>
    </row>
    <row r="50" spans="1:16" ht="12.75">
      <c r="A50" s="24" t="s">
        <v>44</v>
      </c>
      <c r="B50" s="28" t="s">
        <v>170</v>
      </c>
      <c r="C50" s="28" t="s">
        <v>171</v>
      </c>
      <c r="D50" s="24" t="s">
        <v>46</v>
      </c>
      <c r="E50" s="29" t="s">
        <v>172</v>
      </c>
      <c r="F50" s="30" t="s">
        <v>92</v>
      </c>
      <c r="G50" s="31">
        <v>38.55</v>
      </c>
      <c r="H50" s="32">
        <v>0</v>
      </c>
      <c r="I50" s="32">
        <f>ROUND(ROUND(H50,2)*ROUND(G50,3),2)</f>
        <v>0</v>
      </c>
      <c r="O50">
        <f>(I50*21)/100</f>
        <v>0</v>
      </c>
      <c r="P50" t="s">
        <v>22</v>
      </c>
    </row>
    <row r="51" spans="1:5" ht="25.5">
      <c r="A51" s="33" t="s">
        <v>49</v>
      </c>
      <c r="E51" s="34" t="s">
        <v>173</v>
      </c>
    </row>
    <row r="52" spans="1:5" ht="51">
      <c r="A52" s="35" t="s">
        <v>51</v>
      </c>
      <c r="E52" s="36" t="s">
        <v>174</v>
      </c>
    </row>
    <row r="53" spans="1:5" ht="369.75">
      <c r="A53" t="s">
        <v>53</v>
      </c>
      <c r="E53" s="34" t="s">
        <v>169</v>
      </c>
    </row>
    <row r="54" spans="1:16" ht="12.75">
      <c r="A54" s="24" t="s">
        <v>44</v>
      </c>
      <c r="B54" s="28" t="s">
        <v>175</v>
      </c>
      <c r="C54" s="28" t="s">
        <v>176</v>
      </c>
      <c r="D54" s="24" t="s">
        <v>46</v>
      </c>
      <c r="E54" s="29" t="s">
        <v>177</v>
      </c>
      <c r="F54" s="30" t="s">
        <v>92</v>
      </c>
      <c r="G54" s="31">
        <v>16.6</v>
      </c>
      <c r="H54" s="32">
        <v>0</v>
      </c>
      <c r="I54" s="32">
        <f>ROUND(ROUND(H54,2)*ROUND(G54,3),2)</f>
        <v>0</v>
      </c>
      <c r="O54">
        <f>(I54*21)/100</f>
        <v>0</v>
      </c>
      <c r="P54" t="s">
        <v>22</v>
      </c>
    </row>
    <row r="55" spans="1:5" ht="12.75">
      <c r="A55" s="33" t="s">
        <v>49</v>
      </c>
      <c r="E55" s="34" t="s">
        <v>46</v>
      </c>
    </row>
    <row r="56" spans="1:5" ht="12.75">
      <c r="A56" s="35" t="s">
        <v>51</v>
      </c>
      <c r="E56" s="36" t="s">
        <v>178</v>
      </c>
    </row>
    <row r="57" spans="1:5" ht="306">
      <c r="A57" t="s">
        <v>53</v>
      </c>
      <c r="E57" s="34" t="s">
        <v>179</v>
      </c>
    </row>
    <row r="58" spans="1:16" ht="12.75">
      <c r="A58" s="24" t="s">
        <v>44</v>
      </c>
      <c r="B58" s="28" t="s">
        <v>180</v>
      </c>
      <c r="C58" s="28" t="s">
        <v>181</v>
      </c>
      <c r="D58" s="24" t="s">
        <v>46</v>
      </c>
      <c r="E58" s="29" t="s">
        <v>182</v>
      </c>
      <c r="F58" s="30" t="s">
        <v>92</v>
      </c>
      <c r="G58" s="31">
        <v>11.25</v>
      </c>
      <c r="H58" s="32">
        <v>0</v>
      </c>
      <c r="I58" s="32">
        <f>ROUND(ROUND(H58,2)*ROUND(G58,3),2)</f>
        <v>0</v>
      </c>
      <c r="O58">
        <f>(I58*21)/100</f>
        <v>0</v>
      </c>
      <c r="P58" t="s">
        <v>22</v>
      </c>
    </row>
    <row r="59" spans="1:5" ht="25.5">
      <c r="A59" s="33" t="s">
        <v>49</v>
      </c>
      <c r="E59" s="34" t="s">
        <v>183</v>
      </c>
    </row>
    <row r="60" spans="1:5" ht="51">
      <c r="A60" s="35" t="s">
        <v>51</v>
      </c>
      <c r="E60" s="36" t="s">
        <v>184</v>
      </c>
    </row>
    <row r="61" spans="1:5" ht="63.75">
      <c r="A61" t="s">
        <v>53</v>
      </c>
      <c r="E61" s="34" t="s">
        <v>185</v>
      </c>
    </row>
    <row r="62" spans="1:16" ht="12.75">
      <c r="A62" s="24" t="s">
        <v>44</v>
      </c>
      <c r="B62" s="28" t="s">
        <v>186</v>
      </c>
      <c r="C62" s="28" t="s">
        <v>187</v>
      </c>
      <c r="D62" s="24" t="s">
        <v>46</v>
      </c>
      <c r="E62" s="29" t="s">
        <v>188</v>
      </c>
      <c r="F62" s="30" t="s">
        <v>92</v>
      </c>
      <c r="G62" s="31">
        <v>2.976</v>
      </c>
      <c r="H62" s="32">
        <v>0</v>
      </c>
      <c r="I62" s="32">
        <f>ROUND(ROUND(H62,2)*ROUND(G62,3),2)</f>
        <v>0</v>
      </c>
      <c r="O62">
        <f>(I62*21)/100</f>
        <v>0</v>
      </c>
      <c r="P62" t="s">
        <v>22</v>
      </c>
    </row>
    <row r="63" spans="1:5" ht="25.5">
      <c r="A63" s="33" t="s">
        <v>49</v>
      </c>
      <c r="E63" s="34" t="s">
        <v>189</v>
      </c>
    </row>
    <row r="64" spans="1:5" ht="12.75">
      <c r="A64" s="35" t="s">
        <v>51</v>
      </c>
      <c r="E64" s="36" t="s">
        <v>190</v>
      </c>
    </row>
    <row r="65" spans="1:5" ht="318.75">
      <c r="A65" t="s">
        <v>53</v>
      </c>
      <c r="E65" s="34" t="s">
        <v>191</v>
      </c>
    </row>
    <row r="66" spans="1:16" ht="12.75">
      <c r="A66" s="24" t="s">
        <v>44</v>
      </c>
      <c r="B66" s="28" t="s">
        <v>192</v>
      </c>
      <c r="C66" s="28" t="s">
        <v>193</v>
      </c>
      <c r="D66" s="24" t="s">
        <v>46</v>
      </c>
      <c r="E66" s="29" t="s">
        <v>194</v>
      </c>
      <c r="F66" s="30" t="s">
        <v>92</v>
      </c>
      <c r="G66" s="31">
        <v>15.12</v>
      </c>
      <c r="H66" s="32">
        <v>0</v>
      </c>
      <c r="I66" s="32">
        <f>ROUND(ROUND(H66,2)*ROUND(G66,3),2)</f>
        <v>0</v>
      </c>
      <c r="O66">
        <f>(I66*21)/100</f>
        <v>0</v>
      </c>
      <c r="P66" t="s">
        <v>22</v>
      </c>
    </row>
    <row r="67" spans="1:5" ht="25.5">
      <c r="A67" s="33" t="s">
        <v>49</v>
      </c>
      <c r="E67" s="34" t="s">
        <v>195</v>
      </c>
    </row>
    <row r="68" spans="1:5" ht="12.75">
      <c r="A68" s="35" t="s">
        <v>51</v>
      </c>
      <c r="E68" s="36" t="s">
        <v>196</v>
      </c>
    </row>
    <row r="69" spans="1:5" ht="280.5">
      <c r="A69" t="s">
        <v>53</v>
      </c>
      <c r="E69" s="34" t="s">
        <v>197</v>
      </c>
    </row>
    <row r="70" spans="1:16" ht="12.75">
      <c r="A70" s="24" t="s">
        <v>44</v>
      </c>
      <c r="B70" s="28" t="s">
        <v>198</v>
      </c>
      <c r="C70" s="28" t="s">
        <v>199</v>
      </c>
      <c r="D70" s="24" t="s">
        <v>46</v>
      </c>
      <c r="E70" s="29" t="s">
        <v>200</v>
      </c>
      <c r="F70" s="30" t="s">
        <v>92</v>
      </c>
      <c r="G70" s="31">
        <v>12</v>
      </c>
      <c r="H70" s="32">
        <v>0</v>
      </c>
      <c r="I70" s="32">
        <f>ROUND(ROUND(H70,2)*ROUND(G70,3),2)</f>
        <v>0</v>
      </c>
      <c r="O70">
        <f>(I70*21)/100</f>
        <v>0</v>
      </c>
      <c r="P70" t="s">
        <v>22</v>
      </c>
    </row>
    <row r="71" spans="1:5" ht="12.75">
      <c r="A71" s="33" t="s">
        <v>49</v>
      </c>
      <c r="E71" s="34" t="s">
        <v>201</v>
      </c>
    </row>
    <row r="72" spans="1:5" ht="12.75">
      <c r="A72" s="35" t="s">
        <v>51</v>
      </c>
      <c r="E72" s="36" t="s">
        <v>168</v>
      </c>
    </row>
    <row r="73" spans="1:5" ht="280.5">
      <c r="A73" t="s">
        <v>53</v>
      </c>
      <c r="E73" s="34" t="s">
        <v>202</v>
      </c>
    </row>
    <row r="74" spans="1:16" ht="12.75">
      <c r="A74" s="24" t="s">
        <v>44</v>
      </c>
      <c r="B74" s="28" t="s">
        <v>203</v>
      </c>
      <c r="C74" s="28" t="s">
        <v>204</v>
      </c>
      <c r="D74" s="24" t="s">
        <v>46</v>
      </c>
      <c r="E74" s="29" t="s">
        <v>205</v>
      </c>
      <c r="F74" s="30" t="s">
        <v>81</v>
      </c>
      <c r="G74" s="31">
        <v>27.9</v>
      </c>
      <c r="H74" s="32">
        <v>0</v>
      </c>
      <c r="I74" s="32">
        <f>ROUND(ROUND(H74,2)*ROUND(G74,3),2)</f>
        <v>0</v>
      </c>
      <c r="O74">
        <f>(I74*21)/100</f>
        <v>0</v>
      </c>
      <c r="P74" t="s">
        <v>22</v>
      </c>
    </row>
    <row r="75" spans="1:5" ht="12.75">
      <c r="A75" s="33" t="s">
        <v>49</v>
      </c>
      <c r="E75" s="34" t="s">
        <v>46</v>
      </c>
    </row>
    <row r="76" spans="1:5" ht="25.5">
      <c r="A76" s="35" t="s">
        <v>51</v>
      </c>
      <c r="E76" s="36" t="s">
        <v>206</v>
      </c>
    </row>
    <row r="77" spans="1:5" ht="25.5">
      <c r="A77" t="s">
        <v>53</v>
      </c>
      <c r="E77" s="34" t="s">
        <v>207</v>
      </c>
    </row>
    <row r="78" spans="1:16" ht="12.75">
      <c r="A78" s="24" t="s">
        <v>44</v>
      </c>
      <c r="B78" s="28" t="s">
        <v>208</v>
      </c>
      <c r="C78" s="28" t="s">
        <v>209</v>
      </c>
      <c r="D78" s="24" t="s">
        <v>46</v>
      </c>
      <c r="E78" s="29" t="s">
        <v>210</v>
      </c>
      <c r="F78" s="30" t="s">
        <v>92</v>
      </c>
      <c r="G78" s="31">
        <v>16.6</v>
      </c>
      <c r="H78" s="32">
        <v>0</v>
      </c>
      <c r="I78" s="32">
        <f>ROUND(ROUND(H78,2)*ROUND(G78,3),2)</f>
        <v>0</v>
      </c>
      <c r="O78">
        <f>(I78*21)/100</f>
        <v>0</v>
      </c>
      <c r="P78" t="s">
        <v>22</v>
      </c>
    </row>
    <row r="79" spans="1:5" ht="12.75">
      <c r="A79" s="33" t="s">
        <v>49</v>
      </c>
      <c r="E79" s="34" t="s">
        <v>211</v>
      </c>
    </row>
    <row r="80" spans="1:5" ht="12.75">
      <c r="A80" s="35" t="s">
        <v>51</v>
      </c>
      <c r="E80" s="36" t="s">
        <v>212</v>
      </c>
    </row>
    <row r="81" spans="1:5" ht="38.25">
      <c r="A81" t="s">
        <v>53</v>
      </c>
      <c r="E81" s="34" t="s">
        <v>213</v>
      </c>
    </row>
    <row r="82" spans="1:18" ht="12.75" customHeight="1">
      <c r="A82" s="12" t="s">
        <v>42</v>
      </c>
      <c r="B82" s="12"/>
      <c r="C82" s="38" t="s">
        <v>22</v>
      </c>
      <c r="D82" s="12"/>
      <c r="E82" s="26" t="s">
        <v>214</v>
      </c>
      <c r="F82" s="12"/>
      <c r="G82" s="12"/>
      <c r="H82" s="12"/>
      <c r="I82" s="39">
        <f>0+Q82</f>
        <v>0</v>
      </c>
      <c r="O82">
        <f>0+R82</f>
        <v>0</v>
      </c>
      <c r="Q82">
        <f>0+I83+I87+I91+I95+I99</f>
        <v>0</v>
      </c>
      <c r="R82">
        <f>0+O83+O87+O91+O95+O99</f>
        <v>0</v>
      </c>
    </row>
    <row r="83" spans="1:16" ht="12.75">
      <c r="A83" s="24" t="s">
        <v>44</v>
      </c>
      <c r="B83" s="28" t="s">
        <v>215</v>
      </c>
      <c r="C83" s="28" t="s">
        <v>216</v>
      </c>
      <c r="D83" s="24" t="s">
        <v>46</v>
      </c>
      <c r="E83" s="29" t="s">
        <v>217</v>
      </c>
      <c r="F83" s="30" t="s">
        <v>92</v>
      </c>
      <c r="G83" s="31">
        <v>0.648</v>
      </c>
      <c r="H83" s="32">
        <v>0</v>
      </c>
      <c r="I83" s="32">
        <f>ROUND(ROUND(H83,2)*ROUND(G83,3),2)</f>
        <v>0</v>
      </c>
      <c r="O83">
        <f>(I83*21)/100</f>
        <v>0</v>
      </c>
      <c r="P83" t="s">
        <v>22</v>
      </c>
    </row>
    <row r="84" spans="1:5" ht="12.75">
      <c r="A84" s="33" t="s">
        <v>49</v>
      </c>
      <c r="E84" s="34" t="s">
        <v>218</v>
      </c>
    </row>
    <row r="85" spans="1:5" ht="51">
      <c r="A85" s="35" t="s">
        <v>51</v>
      </c>
      <c r="E85" s="36" t="s">
        <v>219</v>
      </c>
    </row>
    <row r="86" spans="1:5" ht="51">
      <c r="A86" t="s">
        <v>53</v>
      </c>
      <c r="E86" s="34" t="s">
        <v>220</v>
      </c>
    </row>
    <row r="87" spans="1:16" ht="12.75">
      <c r="A87" s="24" t="s">
        <v>44</v>
      </c>
      <c r="B87" s="28" t="s">
        <v>221</v>
      </c>
      <c r="C87" s="28" t="s">
        <v>222</v>
      </c>
      <c r="D87" s="24" t="s">
        <v>46</v>
      </c>
      <c r="E87" s="29" t="s">
        <v>223</v>
      </c>
      <c r="F87" s="30" t="s">
        <v>81</v>
      </c>
      <c r="G87" s="31">
        <v>331.775</v>
      </c>
      <c r="H87" s="32">
        <v>0</v>
      </c>
      <c r="I87" s="32">
        <f>ROUND(ROUND(H87,2)*ROUND(G87,3),2)</f>
        <v>0</v>
      </c>
      <c r="O87">
        <f>(I87*21)/100</f>
        <v>0</v>
      </c>
      <c r="P87" t="s">
        <v>22</v>
      </c>
    </row>
    <row r="88" spans="1:5" ht="12.75">
      <c r="A88" s="33" t="s">
        <v>49</v>
      </c>
      <c r="E88" s="34" t="s">
        <v>224</v>
      </c>
    </row>
    <row r="89" spans="1:5" ht="25.5">
      <c r="A89" s="35" t="s">
        <v>51</v>
      </c>
      <c r="E89" s="36" t="s">
        <v>225</v>
      </c>
    </row>
    <row r="90" spans="1:5" ht="51">
      <c r="A90" t="s">
        <v>53</v>
      </c>
      <c r="E90" s="34" t="s">
        <v>226</v>
      </c>
    </row>
    <row r="91" spans="1:16" ht="12.75">
      <c r="A91" s="24" t="s">
        <v>44</v>
      </c>
      <c r="B91" s="28" t="s">
        <v>227</v>
      </c>
      <c r="C91" s="28" t="s">
        <v>228</v>
      </c>
      <c r="D91" s="24" t="s">
        <v>46</v>
      </c>
      <c r="E91" s="29" t="s">
        <v>229</v>
      </c>
      <c r="F91" s="30" t="s">
        <v>81</v>
      </c>
      <c r="G91" s="31">
        <v>63.36</v>
      </c>
      <c r="H91" s="32">
        <v>0</v>
      </c>
      <c r="I91" s="32">
        <f>ROUND(ROUND(H91,2)*ROUND(G91,3),2)</f>
        <v>0</v>
      </c>
      <c r="O91">
        <f>(I91*21)/100</f>
        <v>0</v>
      </c>
      <c r="P91" t="s">
        <v>22</v>
      </c>
    </row>
    <row r="92" spans="1:5" ht="12.75">
      <c r="A92" s="33" t="s">
        <v>49</v>
      </c>
      <c r="E92" s="34" t="s">
        <v>230</v>
      </c>
    </row>
    <row r="93" spans="1:5" ht="38.25">
      <c r="A93" s="35" t="s">
        <v>51</v>
      </c>
      <c r="E93" s="36" t="s">
        <v>231</v>
      </c>
    </row>
    <row r="94" spans="1:5" ht="102">
      <c r="A94" t="s">
        <v>53</v>
      </c>
      <c r="E94" s="34" t="s">
        <v>232</v>
      </c>
    </row>
    <row r="95" spans="1:16" ht="25.5">
      <c r="A95" s="24" t="s">
        <v>44</v>
      </c>
      <c r="B95" s="28" t="s">
        <v>233</v>
      </c>
      <c r="C95" s="28" t="s">
        <v>234</v>
      </c>
      <c r="D95" s="24" t="s">
        <v>46</v>
      </c>
      <c r="E95" s="29" t="s">
        <v>235</v>
      </c>
      <c r="F95" s="30" t="s">
        <v>113</v>
      </c>
      <c r="G95" s="31">
        <v>2</v>
      </c>
      <c r="H95" s="32">
        <v>0</v>
      </c>
      <c r="I95" s="32">
        <f>ROUND(ROUND(H95,2)*ROUND(G95,3),2)</f>
        <v>0</v>
      </c>
      <c r="O95">
        <f>(I95*21)/100</f>
        <v>0</v>
      </c>
      <c r="P95" t="s">
        <v>22</v>
      </c>
    </row>
    <row r="96" spans="1:5" ht="12.75">
      <c r="A96" s="33" t="s">
        <v>49</v>
      </c>
      <c r="E96" s="34" t="s">
        <v>236</v>
      </c>
    </row>
    <row r="97" spans="1:5" ht="25.5">
      <c r="A97" s="35" t="s">
        <v>51</v>
      </c>
      <c r="E97" s="36" t="s">
        <v>237</v>
      </c>
    </row>
    <row r="98" spans="1:5" ht="63.75">
      <c r="A98" t="s">
        <v>53</v>
      </c>
      <c r="E98" s="34" t="s">
        <v>238</v>
      </c>
    </row>
    <row r="99" spans="1:16" ht="12.75">
      <c r="A99" s="24" t="s">
        <v>44</v>
      </c>
      <c r="B99" s="28" t="s">
        <v>239</v>
      </c>
      <c r="C99" s="28" t="s">
        <v>240</v>
      </c>
      <c r="D99" s="24" t="s">
        <v>46</v>
      </c>
      <c r="E99" s="29" t="s">
        <v>241</v>
      </c>
      <c r="F99" s="30" t="s">
        <v>92</v>
      </c>
      <c r="G99" s="31">
        <v>2.976</v>
      </c>
      <c r="H99" s="32">
        <v>0</v>
      </c>
      <c r="I99" s="32">
        <f>ROUND(ROUND(H99,2)*ROUND(G99,3),2)</f>
        <v>0</v>
      </c>
      <c r="O99">
        <f>(I99*21)/100</f>
        <v>0</v>
      </c>
      <c r="P99" t="s">
        <v>22</v>
      </c>
    </row>
    <row r="100" spans="1:5" ht="12.75">
      <c r="A100" s="33" t="s">
        <v>49</v>
      </c>
      <c r="E100" s="34" t="s">
        <v>242</v>
      </c>
    </row>
    <row r="101" spans="1:5" ht="12.75">
      <c r="A101" s="35" t="s">
        <v>51</v>
      </c>
      <c r="E101" s="36" t="s">
        <v>190</v>
      </c>
    </row>
    <row r="102" spans="1:5" ht="369.75">
      <c r="A102" t="s">
        <v>53</v>
      </c>
      <c r="E102" s="34" t="s">
        <v>243</v>
      </c>
    </row>
    <row r="103" spans="1:18" ht="12.75" customHeight="1">
      <c r="A103" s="12" t="s">
        <v>42</v>
      </c>
      <c r="B103" s="12"/>
      <c r="C103" s="38" t="s">
        <v>21</v>
      </c>
      <c r="D103" s="12"/>
      <c r="E103" s="26" t="s">
        <v>244</v>
      </c>
      <c r="F103" s="12"/>
      <c r="G103" s="12"/>
      <c r="H103" s="12"/>
      <c r="I103" s="39">
        <f>0+Q103</f>
        <v>0</v>
      </c>
      <c r="O103">
        <f>0+R103</f>
        <v>0</v>
      </c>
      <c r="Q103">
        <f>0+I104+I108+I112+I116+I120+I124+I128+I132</f>
        <v>0</v>
      </c>
      <c r="R103">
        <f>0+O104+O108+O112+O116+O120+O124+O128+O132</f>
        <v>0</v>
      </c>
    </row>
    <row r="104" spans="1:16" ht="12.75">
      <c r="A104" s="24" t="s">
        <v>44</v>
      </c>
      <c r="B104" s="28" t="s">
        <v>245</v>
      </c>
      <c r="C104" s="28" t="s">
        <v>246</v>
      </c>
      <c r="D104" s="24" t="s">
        <v>46</v>
      </c>
      <c r="E104" s="29" t="s">
        <v>247</v>
      </c>
      <c r="F104" s="30" t="s">
        <v>92</v>
      </c>
      <c r="G104" s="31">
        <v>11.2</v>
      </c>
      <c r="H104" s="32">
        <v>0</v>
      </c>
      <c r="I104" s="32">
        <f>ROUND(ROUND(H104,2)*ROUND(G104,3),2)</f>
        <v>0</v>
      </c>
      <c r="O104">
        <f>(I104*21)/100</f>
        <v>0</v>
      </c>
      <c r="P104" t="s">
        <v>22</v>
      </c>
    </row>
    <row r="105" spans="1:5" ht="51">
      <c r="A105" s="33" t="s">
        <v>49</v>
      </c>
      <c r="E105" s="34" t="s">
        <v>248</v>
      </c>
    </row>
    <row r="106" spans="1:5" ht="51">
      <c r="A106" s="35" t="s">
        <v>51</v>
      </c>
      <c r="E106" s="36" t="s">
        <v>249</v>
      </c>
    </row>
    <row r="107" spans="1:5" ht="408">
      <c r="A107" t="s">
        <v>53</v>
      </c>
      <c r="E107" s="34" t="s">
        <v>250</v>
      </c>
    </row>
    <row r="108" spans="1:16" ht="12.75">
      <c r="A108" s="24" t="s">
        <v>44</v>
      </c>
      <c r="B108" s="28" t="s">
        <v>251</v>
      </c>
      <c r="C108" s="28" t="s">
        <v>252</v>
      </c>
      <c r="D108" s="24" t="s">
        <v>46</v>
      </c>
      <c r="E108" s="29" t="s">
        <v>253</v>
      </c>
      <c r="F108" s="30" t="s">
        <v>130</v>
      </c>
      <c r="G108" s="31">
        <v>2.016</v>
      </c>
      <c r="H108" s="32">
        <v>0</v>
      </c>
      <c r="I108" s="32">
        <f>ROUND(ROUND(H108,2)*ROUND(G108,3),2)</f>
        <v>0</v>
      </c>
      <c r="O108">
        <f>(I108*21)/100</f>
        <v>0</v>
      </c>
      <c r="P108" t="s">
        <v>22</v>
      </c>
    </row>
    <row r="109" spans="1:5" ht="12.75">
      <c r="A109" s="33" t="s">
        <v>49</v>
      </c>
      <c r="E109" s="34" t="s">
        <v>46</v>
      </c>
    </row>
    <row r="110" spans="1:5" ht="12.75">
      <c r="A110" s="35" t="s">
        <v>51</v>
      </c>
      <c r="E110" s="36" t="s">
        <v>254</v>
      </c>
    </row>
    <row r="111" spans="1:5" ht="242.25">
      <c r="A111" t="s">
        <v>53</v>
      </c>
      <c r="E111" s="34" t="s">
        <v>255</v>
      </c>
    </row>
    <row r="112" spans="1:16" ht="12.75">
      <c r="A112" s="24" t="s">
        <v>44</v>
      </c>
      <c r="B112" s="28" t="s">
        <v>256</v>
      </c>
      <c r="C112" s="28" t="s">
        <v>257</v>
      </c>
      <c r="D112" s="24" t="s">
        <v>56</v>
      </c>
      <c r="E112" s="29" t="s">
        <v>258</v>
      </c>
      <c r="F112" s="30" t="s">
        <v>92</v>
      </c>
      <c r="G112" s="31">
        <v>1</v>
      </c>
      <c r="H112" s="32">
        <v>0</v>
      </c>
      <c r="I112" s="32">
        <f>ROUND(ROUND(H112,2)*ROUND(G112,3),2)</f>
        <v>0</v>
      </c>
      <c r="O112">
        <f>(I112*21)/100</f>
        <v>0</v>
      </c>
      <c r="P112" t="s">
        <v>22</v>
      </c>
    </row>
    <row r="113" spans="1:5" ht="12.75">
      <c r="A113" s="33" t="s">
        <v>49</v>
      </c>
      <c r="E113" s="34" t="s">
        <v>259</v>
      </c>
    </row>
    <row r="114" spans="1:5" ht="12.75">
      <c r="A114" s="35" t="s">
        <v>51</v>
      </c>
      <c r="E114" s="36" t="s">
        <v>52</v>
      </c>
    </row>
    <row r="115" spans="1:5" ht="25.5">
      <c r="A115" t="s">
        <v>53</v>
      </c>
      <c r="E115" s="34" t="s">
        <v>260</v>
      </c>
    </row>
    <row r="116" spans="1:16" ht="12.75">
      <c r="A116" s="24" t="s">
        <v>44</v>
      </c>
      <c r="B116" s="28" t="s">
        <v>261</v>
      </c>
      <c r="C116" s="28" t="s">
        <v>262</v>
      </c>
      <c r="D116" s="24" t="s">
        <v>46</v>
      </c>
      <c r="E116" s="29" t="s">
        <v>263</v>
      </c>
      <c r="F116" s="30" t="s">
        <v>92</v>
      </c>
      <c r="G116" s="31">
        <v>2</v>
      </c>
      <c r="H116" s="32">
        <v>0</v>
      </c>
      <c r="I116" s="32">
        <f>ROUND(ROUND(H116,2)*ROUND(G116,3),2)</f>
        <v>0</v>
      </c>
      <c r="O116">
        <f>(I116*21)/100</f>
        <v>0</v>
      </c>
      <c r="P116" t="s">
        <v>22</v>
      </c>
    </row>
    <row r="117" spans="1:5" ht="12.75">
      <c r="A117" s="33" t="s">
        <v>49</v>
      </c>
      <c r="E117" s="34" t="s">
        <v>264</v>
      </c>
    </row>
    <row r="118" spans="1:5" ht="12.75">
      <c r="A118" s="35" t="s">
        <v>51</v>
      </c>
      <c r="E118" s="36" t="s">
        <v>265</v>
      </c>
    </row>
    <row r="119" spans="1:5" ht="51">
      <c r="A119" t="s">
        <v>53</v>
      </c>
      <c r="E119" s="34" t="s">
        <v>266</v>
      </c>
    </row>
    <row r="120" spans="1:16" ht="12.75">
      <c r="A120" s="24" t="s">
        <v>44</v>
      </c>
      <c r="B120" s="28" t="s">
        <v>267</v>
      </c>
      <c r="C120" s="28" t="s">
        <v>268</v>
      </c>
      <c r="D120" s="24" t="s">
        <v>46</v>
      </c>
      <c r="E120" s="29" t="s">
        <v>269</v>
      </c>
      <c r="F120" s="30" t="s">
        <v>92</v>
      </c>
      <c r="G120" s="31">
        <v>4.2</v>
      </c>
      <c r="H120" s="32">
        <v>0</v>
      </c>
      <c r="I120" s="32">
        <f>ROUND(ROUND(H120,2)*ROUND(G120,3),2)</f>
        <v>0</v>
      </c>
      <c r="O120">
        <f>(I120*21)/100</f>
        <v>0</v>
      </c>
      <c r="P120" t="s">
        <v>22</v>
      </c>
    </row>
    <row r="121" spans="1:5" ht="51">
      <c r="A121" s="33" t="s">
        <v>49</v>
      </c>
      <c r="E121" s="34" t="s">
        <v>270</v>
      </c>
    </row>
    <row r="122" spans="1:5" ht="51">
      <c r="A122" s="35" t="s">
        <v>51</v>
      </c>
      <c r="E122" s="36" t="s">
        <v>271</v>
      </c>
    </row>
    <row r="123" spans="1:5" ht="395.25">
      <c r="A123" t="s">
        <v>53</v>
      </c>
      <c r="E123" s="34" t="s">
        <v>272</v>
      </c>
    </row>
    <row r="124" spans="1:16" ht="12.75">
      <c r="A124" s="24" t="s">
        <v>44</v>
      </c>
      <c r="B124" s="28" t="s">
        <v>273</v>
      </c>
      <c r="C124" s="28" t="s">
        <v>274</v>
      </c>
      <c r="D124" s="24" t="s">
        <v>46</v>
      </c>
      <c r="E124" s="29" t="s">
        <v>275</v>
      </c>
      <c r="F124" s="30" t="s">
        <v>130</v>
      </c>
      <c r="G124" s="31">
        <v>2.31</v>
      </c>
      <c r="H124" s="32">
        <v>0</v>
      </c>
      <c r="I124" s="32">
        <f>ROUND(ROUND(H124,2)*ROUND(G124,3),2)</f>
        <v>0</v>
      </c>
      <c r="O124">
        <f>(I124*21)/100</f>
        <v>0</v>
      </c>
      <c r="P124" t="s">
        <v>22</v>
      </c>
    </row>
    <row r="125" spans="1:5" ht="12.75">
      <c r="A125" s="33" t="s">
        <v>49</v>
      </c>
      <c r="E125" s="34" t="s">
        <v>46</v>
      </c>
    </row>
    <row r="126" spans="1:5" ht="12.75">
      <c r="A126" s="35" t="s">
        <v>51</v>
      </c>
      <c r="E126" s="36" t="s">
        <v>276</v>
      </c>
    </row>
    <row r="127" spans="1:5" ht="280.5">
      <c r="A127" t="s">
        <v>53</v>
      </c>
      <c r="E127" s="34" t="s">
        <v>277</v>
      </c>
    </row>
    <row r="128" spans="1:16" ht="12.75">
      <c r="A128" s="24" t="s">
        <v>44</v>
      </c>
      <c r="B128" s="28" t="s">
        <v>278</v>
      </c>
      <c r="C128" s="28" t="s">
        <v>279</v>
      </c>
      <c r="D128" s="24" t="s">
        <v>56</v>
      </c>
      <c r="E128" s="29" t="s">
        <v>280</v>
      </c>
      <c r="F128" s="30" t="s">
        <v>130</v>
      </c>
      <c r="G128" s="31">
        <v>1.731</v>
      </c>
      <c r="H128" s="32">
        <v>0</v>
      </c>
      <c r="I128" s="32">
        <f>ROUND(ROUND(H128,2)*ROUND(G128,3),2)</f>
        <v>0</v>
      </c>
      <c r="O128">
        <f>(I128*21)/100</f>
        <v>0</v>
      </c>
      <c r="P128" t="s">
        <v>22</v>
      </c>
    </row>
    <row r="129" spans="1:5" ht="63.75">
      <c r="A129" s="33" t="s">
        <v>49</v>
      </c>
      <c r="E129" s="34" t="s">
        <v>281</v>
      </c>
    </row>
    <row r="130" spans="1:5" ht="76.5">
      <c r="A130" s="35" t="s">
        <v>51</v>
      </c>
      <c r="E130" s="36" t="s">
        <v>282</v>
      </c>
    </row>
    <row r="131" spans="1:5" ht="344.25">
      <c r="A131" t="s">
        <v>53</v>
      </c>
      <c r="E131" s="34" t="s">
        <v>283</v>
      </c>
    </row>
    <row r="132" spans="1:16" ht="12.75">
      <c r="A132" s="24" t="s">
        <v>44</v>
      </c>
      <c r="B132" s="28" t="s">
        <v>284</v>
      </c>
      <c r="C132" s="28" t="s">
        <v>285</v>
      </c>
      <c r="D132" s="24" t="s">
        <v>56</v>
      </c>
      <c r="E132" s="29" t="s">
        <v>286</v>
      </c>
      <c r="F132" s="30" t="s">
        <v>130</v>
      </c>
      <c r="G132" s="31">
        <v>0.23</v>
      </c>
      <c r="H132" s="32">
        <v>0</v>
      </c>
      <c r="I132" s="32">
        <f>ROUND(ROUND(H132,2)*ROUND(G132,3),2)</f>
        <v>0</v>
      </c>
      <c r="O132">
        <f>(I132*21)/100</f>
        <v>0</v>
      </c>
      <c r="P132" t="s">
        <v>22</v>
      </c>
    </row>
    <row r="133" spans="1:5" ht="38.25">
      <c r="A133" s="33" t="s">
        <v>49</v>
      </c>
      <c r="E133" s="34" t="s">
        <v>287</v>
      </c>
    </row>
    <row r="134" spans="1:5" ht="25.5">
      <c r="A134" s="35" t="s">
        <v>51</v>
      </c>
      <c r="E134" s="36" t="s">
        <v>288</v>
      </c>
    </row>
    <row r="135" spans="1:5" ht="293.25">
      <c r="A135" t="s">
        <v>53</v>
      </c>
      <c r="E135" s="34" t="s">
        <v>289</v>
      </c>
    </row>
    <row r="136" spans="1:18" ht="12.75" customHeight="1">
      <c r="A136" s="12" t="s">
        <v>42</v>
      </c>
      <c r="B136" s="12"/>
      <c r="C136" s="38" t="s">
        <v>32</v>
      </c>
      <c r="D136" s="12"/>
      <c r="E136" s="26" t="s">
        <v>290</v>
      </c>
      <c r="F136" s="12"/>
      <c r="G136" s="12"/>
      <c r="H136" s="12"/>
      <c r="I136" s="39">
        <f>0+Q136</f>
        <v>0</v>
      </c>
      <c r="O136">
        <f>0+R136</f>
        <v>0</v>
      </c>
      <c r="Q136">
        <f>0+I137+I141+I145+I149+I153+I157+I161+I165+I169+I173</f>
        <v>0</v>
      </c>
      <c r="R136">
        <f>0+O137+O141+O145+O149+O153+O157+O161+O165+O169+O173</f>
        <v>0</v>
      </c>
    </row>
    <row r="137" spans="1:16" ht="12.75">
      <c r="A137" s="24" t="s">
        <v>44</v>
      </c>
      <c r="B137" s="28" t="s">
        <v>291</v>
      </c>
      <c r="C137" s="28" t="s">
        <v>292</v>
      </c>
      <c r="D137" s="24" t="s">
        <v>46</v>
      </c>
      <c r="E137" s="29" t="s">
        <v>293</v>
      </c>
      <c r="F137" s="30" t="s">
        <v>92</v>
      </c>
      <c r="G137" s="31">
        <v>13.3</v>
      </c>
      <c r="H137" s="32">
        <v>0</v>
      </c>
      <c r="I137" s="32">
        <f>ROUND(ROUND(H137,2)*ROUND(G137,3),2)</f>
        <v>0</v>
      </c>
      <c r="O137">
        <f>(I137*21)/100</f>
        <v>0</v>
      </c>
      <c r="P137" t="s">
        <v>22</v>
      </c>
    </row>
    <row r="138" spans="1:5" ht="38.25">
      <c r="A138" s="33" t="s">
        <v>49</v>
      </c>
      <c r="E138" s="34" t="s">
        <v>294</v>
      </c>
    </row>
    <row r="139" spans="1:5" ht="25.5">
      <c r="A139" s="35" t="s">
        <v>51</v>
      </c>
      <c r="E139" s="36" t="s">
        <v>295</v>
      </c>
    </row>
    <row r="140" spans="1:5" ht="395.25">
      <c r="A140" t="s">
        <v>53</v>
      </c>
      <c r="E140" s="34" t="s">
        <v>272</v>
      </c>
    </row>
    <row r="141" spans="1:16" ht="12.75">
      <c r="A141" s="24" t="s">
        <v>44</v>
      </c>
      <c r="B141" s="28" t="s">
        <v>296</v>
      </c>
      <c r="C141" s="28" t="s">
        <v>297</v>
      </c>
      <c r="D141" s="24" t="s">
        <v>46</v>
      </c>
      <c r="E141" s="29" t="s">
        <v>298</v>
      </c>
      <c r="F141" s="30" t="s">
        <v>130</v>
      </c>
      <c r="G141" s="31">
        <v>1.995</v>
      </c>
      <c r="H141" s="32">
        <v>0</v>
      </c>
      <c r="I141" s="32">
        <f>ROUND(ROUND(H141,2)*ROUND(G141,3),2)</f>
        <v>0</v>
      </c>
      <c r="O141">
        <f>(I141*21)/100</f>
        <v>0</v>
      </c>
      <c r="P141" t="s">
        <v>22</v>
      </c>
    </row>
    <row r="142" spans="1:5" ht="12.75">
      <c r="A142" s="33" t="s">
        <v>49</v>
      </c>
      <c r="E142" s="34" t="s">
        <v>46</v>
      </c>
    </row>
    <row r="143" spans="1:5" ht="12.75">
      <c r="A143" s="35" t="s">
        <v>51</v>
      </c>
      <c r="E143" s="36" t="s">
        <v>299</v>
      </c>
    </row>
    <row r="144" spans="1:5" ht="280.5">
      <c r="A144" t="s">
        <v>53</v>
      </c>
      <c r="E144" s="34" t="s">
        <v>300</v>
      </c>
    </row>
    <row r="145" spans="1:16" ht="12.75">
      <c r="A145" s="24" t="s">
        <v>44</v>
      </c>
      <c r="B145" s="28" t="s">
        <v>301</v>
      </c>
      <c r="C145" s="28" t="s">
        <v>302</v>
      </c>
      <c r="D145" s="24" t="s">
        <v>46</v>
      </c>
      <c r="E145" s="29" t="s">
        <v>303</v>
      </c>
      <c r="F145" s="30" t="s">
        <v>113</v>
      </c>
      <c r="G145" s="31">
        <v>10</v>
      </c>
      <c r="H145" s="32">
        <v>0</v>
      </c>
      <c r="I145" s="32">
        <f>ROUND(ROUND(H145,2)*ROUND(G145,3),2)</f>
        <v>0</v>
      </c>
      <c r="O145">
        <f>(I145*21)/100</f>
        <v>0</v>
      </c>
      <c r="P145" t="s">
        <v>22</v>
      </c>
    </row>
    <row r="146" spans="1:5" ht="12.75">
      <c r="A146" s="33" t="s">
        <v>49</v>
      </c>
      <c r="E146" s="34" t="s">
        <v>304</v>
      </c>
    </row>
    <row r="147" spans="1:5" ht="25.5">
      <c r="A147" s="35" t="s">
        <v>51</v>
      </c>
      <c r="E147" s="36" t="s">
        <v>305</v>
      </c>
    </row>
    <row r="148" spans="1:5" ht="51">
      <c r="A148" t="s">
        <v>53</v>
      </c>
      <c r="E148" s="34" t="s">
        <v>306</v>
      </c>
    </row>
    <row r="149" spans="1:16" ht="12.75">
      <c r="A149" s="24" t="s">
        <v>44</v>
      </c>
      <c r="B149" s="28" t="s">
        <v>307</v>
      </c>
      <c r="C149" s="28" t="s">
        <v>308</v>
      </c>
      <c r="D149" s="24" t="s">
        <v>46</v>
      </c>
      <c r="E149" s="29" t="s">
        <v>309</v>
      </c>
      <c r="F149" s="30" t="s">
        <v>92</v>
      </c>
      <c r="G149" s="31">
        <v>6.306</v>
      </c>
      <c r="H149" s="32">
        <v>0</v>
      </c>
      <c r="I149" s="32">
        <f>ROUND(ROUND(H149,2)*ROUND(G149,3),2)</f>
        <v>0</v>
      </c>
      <c r="O149">
        <f>(I149*21)/100</f>
        <v>0</v>
      </c>
      <c r="P149" t="s">
        <v>22</v>
      </c>
    </row>
    <row r="150" spans="1:5" ht="12.75">
      <c r="A150" s="33" t="s">
        <v>49</v>
      </c>
      <c r="E150" s="34" t="s">
        <v>310</v>
      </c>
    </row>
    <row r="151" spans="1:5" ht="51">
      <c r="A151" s="35" t="s">
        <v>51</v>
      </c>
      <c r="E151" s="36" t="s">
        <v>311</v>
      </c>
    </row>
    <row r="152" spans="1:5" ht="395.25">
      <c r="A152" t="s">
        <v>53</v>
      </c>
      <c r="E152" s="34" t="s">
        <v>272</v>
      </c>
    </row>
    <row r="153" spans="1:16" ht="12.75">
      <c r="A153" s="24" t="s">
        <v>44</v>
      </c>
      <c r="B153" s="28" t="s">
        <v>312</v>
      </c>
      <c r="C153" s="28" t="s">
        <v>313</v>
      </c>
      <c r="D153" s="24" t="s">
        <v>46</v>
      </c>
      <c r="E153" s="29" t="s">
        <v>314</v>
      </c>
      <c r="F153" s="30" t="s">
        <v>92</v>
      </c>
      <c r="G153" s="31">
        <v>4.572</v>
      </c>
      <c r="H153" s="32">
        <v>0</v>
      </c>
      <c r="I153" s="32">
        <f>ROUND(ROUND(H153,2)*ROUND(G153,3),2)</f>
        <v>0</v>
      </c>
      <c r="O153">
        <f>(I153*21)/100</f>
        <v>0</v>
      </c>
      <c r="P153" t="s">
        <v>22</v>
      </c>
    </row>
    <row r="154" spans="1:5" ht="12.75">
      <c r="A154" s="33" t="s">
        <v>49</v>
      </c>
      <c r="E154" s="34" t="s">
        <v>315</v>
      </c>
    </row>
    <row r="155" spans="1:5" ht="51">
      <c r="A155" s="35" t="s">
        <v>51</v>
      </c>
      <c r="E155" s="36" t="s">
        <v>316</v>
      </c>
    </row>
    <row r="156" spans="1:5" ht="395.25">
      <c r="A156" t="s">
        <v>53</v>
      </c>
      <c r="E156" s="34" t="s">
        <v>272</v>
      </c>
    </row>
    <row r="157" spans="1:16" ht="12.75">
      <c r="A157" s="24" t="s">
        <v>44</v>
      </c>
      <c r="B157" s="28" t="s">
        <v>317</v>
      </c>
      <c r="C157" s="28" t="s">
        <v>318</v>
      </c>
      <c r="D157" s="24" t="s">
        <v>46</v>
      </c>
      <c r="E157" s="29" t="s">
        <v>319</v>
      </c>
      <c r="F157" s="30" t="s">
        <v>92</v>
      </c>
      <c r="G157" s="31">
        <v>1.368</v>
      </c>
      <c r="H157" s="32">
        <v>0</v>
      </c>
      <c r="I157" s="32">
        <f>ROUND(ROUND(H157,2)*ROUND(G157,3),2)</f>
        <v>0</v>
      </c>
      <c r="O157">
        <f>(I157*21)/100</f>
        <v>0</v>
      </c>
      <c r="P157" t="s">
        <v>22</v>
      </c>
    </row>
    <row r="158" spans="1:5" ht="12.75">
      <c r="A158" s="33" t="s">
        <v>49</v>
      </c>
      <c r="E158" s="34" t="s">
        <v>320</v>
      </c>
    </row>
    <row r="159" spans="1:5" ht="12.75">
      <c r="A159" s="35" t="s">
        <v>51</v>
      </c>
      <c r="E159" s="36" t="s">
        <v>321</v>
      </c>
    </row>
    <row r="160" spans="1:5" ht="395.25">
      <c r="A160" t="s">
        <v>53</v>
      </c>
      <c r="E160" s="34" t="s">
        <v>272</v>
      </c>
    </row>
    <row r="161" spans="1:16" ht="25.5">
      <c r="A161" s="24" t="s">
        <v>44</v>
      </c>
      <c r="B161" s="28" t="s">
        <v>322</v>
      </c>
      <c r="C161" s="28" t="s">
        <v>323</v>
      </c>
      <c r="D161" s="24" t="s">
        <v>46</v>
      </c>
      <c r="E161" s="29" t="s">
        <v>324</v>
      </c>
      <c r="F161" s="30" t="s">
        <v>92</v>
      </c>
      <c r="G161" s="31">
        <v>15</v>
      </c>
      <c r="H161" s="32">
        <v>0</v>
      </c>
      <c r="I161" s="32">
        <f>ROUND(ROUND(H161,2)*ROUND(G161,3),2)</f>
        <v>0</v>
      </c>
      <c r="O161">
        <f>(I161*21)/100</f>
        <v>0</v>
      </c>
      <c r="P161" t="s">
        <v>22</v>
      </c>
    </row>
    <row r="162" spans="1:5" ht="25.5">
      <c r="A162" s="33" t="s">
        <v>49</v>
      </c>
      <c r="E162" s="34" t="s">
        <v>325</v>
      </c>
    </row>
    <row r="163" spans="1:5" ht="63.75">
      <c r="A163" s="35" t="s">
        <v>51</v>
      </c>
      <c r="E163" s="36" t="s">
        <v>326</v>
      </c>
    </row>
    <row r="164" spans="1:5" ht="38.25">
      <c r="A164" t="s">
        <v>53</v>
      </c>
      <c r="E164" s="34" t="s">
        <v>327</v>
      </c>
    </row>
    <row r="165" spans="1:16" ht="12.75">
      <c r="A165" s="24" t="s">
        <v>44</v>
      </c>
      <c r="B165" s="28" t="s">
        <v>328</v>
      </c>
      <c r="C165" s="28" t="s">
        <v>329</v>
      </c>
      <c r="D165" s="24" t="s">
        <v>46</v>
      </c>
      <c r="E165" s="29" t="s">
        <v>330</v>
      </c>
      <c r="F165" s="30" t="s">
        <v>92</v>
      </c>
      <c r="G165" s="31">
        <v>2</v>
      </c>
      <c r="H165" s="32">
        <v>0</v>
      </c>
      <c r="I165" s="32">
        <f>ROUND(ROUND(H165,2)*ROUND(G165,3),2)</f>
        <v>0</v>
      </c>
      <c r="O165">
        <f>(I165*21)/100</f>
        <v>0</v>
      </c>
      <c r="P165" t="s">
        <v>22</v>
      </c>
    </row>
    <row r="166" spans="1:5" ht="12.75">
      <c r="A166" s="33" t="s">
        <v>49</v>
      </c>
      <c r="E166" s="34" t="s">
        <v>331</v>
      </c>
    </row>
    <row r="167" spans="1:5" ht="12.75">
      <c r="A167" s="35" t="s">
        <v>51</v>
      </c>
      <c r="E167" s="36" t="s">
        <v>265</v>
      </c>
    </row>
    <row r="168" spans="1:5" ht="51">
      <c r="A168" t="s">
        <v>53</v>
      </c>
      <c r="E168" s="34" t="s">
        <v>332</v>
      </c>
    </row>
    <row r="169" spans="1:16" ht="12.75">
      <c r="A169" s="24" t="s">
        <v>44</v>
      </c>
      <c r="B169" s="28" t="s">
        <v>333</v>
      </c>
      <c r="C169" s="28" t="s">
        <v>334</v>
      </c>
      <c r="D169" s="24" t="s">
        <v>46</v>
      </c>
      <c r="E169" s="29" t="s">
        <v>335</v>
      </c>
      <c r="F169" s="30" t="s">
        <v>92</v>
      </c>
      <c r="G169" s="31">
        <v>7.62</v>
      </c>
      <c r="H169" s="32">
        <v>0</v>
      </c>
      <c r="I169" s="32">
        <f>ROUND(ROUND(H169,2)*ROUND(G169,3),2)</f>
        <v>0</v>
      </c>
      <c r="O169">
        <f>(I169*21)/100</f>
        <v>0</v>
      </c>
      <c r="P169" t="s">
        <v>22</v>
      </c>
    </row>
    <row r="170" spans="1:5" ht="25.5">
      <c r="A170" s="33" t="s">
        <v>49</v>
      </c>
      <c r="E170" s="34" t="s">
        <v>336</v>
      </c>
    </row>
    <row r="171" spans="1:5" ht="51">
      <c r="A171" s="35" t="s">
        <v>51</v>
      </c>
      <c r="E171" s="36" t="s">
        <v>337</v>
      </c>
    </row>
    <row r="172" spans="1:5" ht="102">
      <c r="A172" t="s">
        <v>53</v>
      </c>
      <c r="E172" s="34" t="s">
        <v>338</v>
      </c>
    </row>
    <row r="173" spans="1:16" ht="12.75">
      <c r="A173" s="24" t="s">
        <v>44</v>
      </c>
      <c r="B173" s="28" t="s">
        <v>339</v>
      </c>
      <c r="C173" s="28" t="s">
        <v>340</v>
      </c>
      <c r="D173" s="24" t="s">
        <v>46</v>
      </c>
      <c r="E173" s="29" t="s">
        <v>341</v>
      </c>
      <c r="F173" s="30" t="s">
        <v>81</v>
      </c>
      <c r="G173" s="31">
        <v>1</v>
      </c>
      <c r="H173" s="32">
        <v>0</v>
      </c>
      <c r="I173" s="32">
        <f>ROUND(ROUND(H173,2)*ROUND(G173,3),2)</f>
        <v>0</v>
      </c>
      <c r="O173">
        <f>(I173*21)/100</f>
        <v>0</v>
      </c>
      <c r="P173" t="s">
        <v>22</v>
      </c>
    </row>
    <row r="174" spans="1:5" ht="12.75">
      <c r="A174" s="33" t="s">
        <v>49</v>
      </c>
      <c r="E174" s="34" t="s">
        <v>342</v>
      </c>
    </row>
    <row r="175" spans="1:5" ht="12.75">
      <c r="A175" s="35" t="s">
        <v>51</v>
      </c>
      <c r="E175" s="36" t="s">
        <v>52</v>
      </c>
    </row>
    <row r="176" spans="1:5" ht="127.5">
      <c r="A176" t="s">
        <v>53</v>
      </c>
      <c r="E176" s="34" t="s">
        <v>343</v>
      </c>
    </row>
    <row r="177" spans="1:18" ht="12.75" customHeight="1">
      <c r="A177" s="12" t="s">
        <v>42</v>
      </c>
      <c r="B177" s="12"/>
      <c r="C177" s="38" t="s">
        <v>34</v>
      </c>
      <c r="D177" s="12"/>
      <c r="E177" s="26" t="s">
        <v>344</v>
      </c>
      <c r="F177" s="12"/>
      <c r="G177" s="12"/>
      <c r="H177" s="12"/>
      <c r="I177" s="39">
        <f>0+Q177</f>
        <v>0</v>
      </c>
      <c r="O177">
        <f>0+R177</f>
        <v>0</v>
      </c>
      <c r="Q177">
        <f>0+I178+I182+I186+I190+I194</f>
        <v>0</v>
      </c>
      <c r="R177">
        <f>0+O178+O182+O186+O190+O194</f>
        <v>0</v>
      </c>
    </row>
    <row r="178" spans="1:16" ht="12.75">
      <c r="A178" s="24" t="s">
        <v>44</v>
      </c>
      <c r="B178" s="28" t="s">
        <v>345</v>
      </c>
      <c r="C178" s="28" t="s">
        <v>346</v>
      </c>
      <c r="D178" s="24" t="s">
        <v>46</v>
      </c>
      <c r="E178" s="29" t="s">
        <v>347</v>
      </c>
      <c r="F178" s="30" t="s">
        <v>81</v>
      </c>
      <c r="G178" s="31">
        <v>331.775</v>
      </c>
      <c r="H178" s="32">
        <v>0</v>
      </c>
      <c r="I178" s="32">
        <f>ROUND(ROUND(H178,2)*ROUND(G178,3),2)</f>
        <v>0</v>
      </c>
      <c r="O178">
        <f>(I178*21)/100</f>
        <v>0</v>
      </c>
      <c r="P178" t="s">
        <v>22</v>
      </c>
    </row>
    <row r="179" spans="1:5" ht="12.75">
      <c r="A179" s="33" t="s">
        <v>49</v>
      </c>
      <c r="E179" s="34" t="s">
        <v>348</v>
      </c>
    </row>
    <row r="180" spans="1:5" ht="38.25">
      <c r="A180" s="35" t="s">
        <v>51</v>
      </c>
      <c r="E180" s="36" t="s">
        <v>349</v>
      </c>
    </row>
    <row r="181" spans="1:5" ht="51">
      <c r="A181" t="s">
        <v>53</v>
      </c>
      <c r="E181" s="34" t="s">
        <v>350</v>
      </c>
    </row>
    <row r="182" spans="1:16" ht="12.75">
      <c r="A182" s="24" t="s">
        <v>44</v>
      </c>
      <c r="B182" s="28" t="s">
        <v>351</v>
      </c>
      <c r="C182" s="28" t="s">
        <v>352</v>
      </c>
      <c r="D182" s="24" t="s">
        <v>56</v>
      </c>
      <c r="E182" s="29" t="s">
        <v>353</v>
      </c>
      <c r="F182" s="30" t="s">
        <v>81</v>
      </c>
      <c r="G182" s="31">
        <v>223</v>
      </c>
      <c r="H182" s="32">
        <v>0</v>
      </c>
      <c r="I182" s="32">
        <f>ROUND(ROUND(H182,2)*ROUND(G182,3),2)</f>
        <v>0</v>
      </c>
      <c r="O182">
        <f>(I182*21)/100</f>
        <v>0</v>
      </c>
      <c r="P182" t="s">
        <v>22</v>
      </c>
    </row>
    <row r="183" spans="1:5" ht="12.75">
      <c r="A183" s="33" t="s">
        <v>49</v>
      </c>
      <c r="E183" s="34" t="s">
        <v>354</v>
      </c>
    </row>
    <row r="184" spans="1:5" ht="25.5">
      <c r="A184" s="35" t="s">
        <v>51</v>
      </c>
      <c r="E184" s="36" t="s">
        <v>355</v>
      </c>
    </row>
    <row r="185" spans="1:5" ht="165.75">
      <c r="A185" t="s">
        <v>53</v>
      </c>
      <c r="E185" s="34" t="s">
        <v>356</v>
      </c>
    </row>
    <row r="186" spans="1:16" ht="12.75">
      <c r="A186" s="24" t="s">
        <v>44</v>
      </c>
      <c r="B186" s="28" t="s">
        <v>357</v>
      </c>
      <c r="C186" s="28" t="s">
        <v>352</v>
      </c>
      <c r="D186" s="24" t="s">
        <v>59</v>
      </c>
      <c r="E186" s="29" t="s">
        <v>353</v>
      </c>
      <c r="F186" s="30" t="s">
        <v>81</v>
      </c>
      <c r="G186" s="31">
        <v>35</v>
      </c>
      <c r="H186" s="32">
        <v>0</v>
      </c>
      <c r="I186" s="32">
        <f>ROUND(ROUND(H186,2)*ROUND(G186,3),2)</f>
        <v>0</v>
      </c>
      <c r="O186">
        <f>(I186*21)/100</f>
        <v>0</v>
      </c>
      <c r="P186" t="s">
        <v>22</v>
      </c>
    </row>
    <row r="187" spans="1:5" ht="12.75">
      <c r="A187" s="33" t="s">
        <v>49</v>
      </c>
      <c r="E187" s="34" t="s">
        <v>358</v>
      </c>
    </row>
    <row r="188" spans="1:5" ht="25.5">
      <c r="A188" s="35" t="s">
        <v>51</v>
      </c>
      <c r="E188" s="36" t="s">
        <v>359</v>
      </c>
    </row>
    <row r="189" spans="1:5" ht="165.75">
      <c r="A189" t="s">
        <v>53</v>
      </c>
      <c r="E189" s="34" t="s">
        <v>356</v>
      </c>
    </row>
    <row r="190" spans="1:16" ht="12.75">
      <c r="A190" s="24" t="s">
        <v>44</v>
      </c>
      <c r="B190" s="28" t="s">
        <v>360</v>
      </c>
      <c r="C190" s="28" t="s">
        <v>352</v>
      </c>
      <c r="D190" s="24" t="s">
        <v>361</v>
      </c>
      <c r="E190" s="29" t="s">
        <v>353</v>
      </c>
      <c r="F190" s="30" t="s">
        <v>81</v>
      </c>
      <c r="G190" s="31">
        <v>22</v>
      </c>
      <c r="H190" s="32">
        <v>0</v>
      </c>
      <c r="I190" s="32">
        <f>ROUND(ROUND(H190,2)*ROUND(G190,3),2)</f>
        <v>0</v>
      </c>
      <c r="O190">
        <f>(I190*21)/100</f>
        <v>0</v>
      </c>
      <c r="P190" t="s">
        <v>22</v>
      </c>
    </row>
    <row r="191" spans="1:5" ht="12.75">
      <c r="A191" s="33" t="s">
        <v>49</v>
      </c>
      <c r="E191" s="34" t="s">
        <v>362</v>
      </c>
    </row>
    <row r="192" spans="1:5" ht="25.5">
      <c r="A192" s="35" t="s">
        <v>51</v>
      </c>
      <c r="E192" s="36" t="s">
        <v>363</v>
      </c>
    </row>
    <row r="193" spans="1:5" ht="165.75">
      <c r="A193" t="s">
        <v>53</v>
      </c>
      <c r="E193" s="34" t="s">
        <v>356</v>
      </c>
    </row>
    <row r="194" spans="1:16" ht="12.75">
      <c r="A194" s="24" t="s">
        <v>44</v>
      </c>
      <c r="B194" s="28" t="s">
        <v>364</v>
      </c>
      <c r="C194" s="28" t="s">
        <v>365</v>
      </c>
      <c r="D194" s="24" t="s">
        <v>46</v>
      </c>
      <c r="E194" s="29" t="s">
        <v>366</v>
      </c>
      <c r="F194" s="30" t="s">
        <v>81</v>
      </c>
      <c r="G194" s="31">
        <v>10.5</v>
      </c>
      <c r="H194" s="32">
        <v>0</v>
      </c>
      <c r="I194" s="32">
        <f>ROUND(ROUND(H194,2)*ROUND(G194,3),2)</f>
        <v>0</v>
      </c>
      <c r="O194">
        <f>(I194*21)/100</f>
        <v>0</v>
      </c>
      <c r="P194" t="s">
        <v>22</v>
      </c>
    </row>
    <row r="195" spans="1:5" ht="12.75">
      <c r="A195" s="33" t="s">
        <v>49</v>
      </c>
      <c r="E195" s="34" t="s">
        <v>367</v>
      </c>
    </row>
    <row r="196" spans="1:5" ht="25.5">
      <c r="A196" s="35" t="s">
        <v>51</v>
      </c>
      <c r="E196" s="36" t="s">
        <v>368</v>
      </c>
    </row>
    <row r="197" spans="1:5" ht="102">
      <c r="A197" t="s">
        <v>53</v>
      </c>
      <c r="E197" s="34" t="s">
        <v>369</v>
      </c>
    </row>
    <row r="198" spans="1:18" ht="12.75" customHeight="1">
      <c r="A198" s="12" t="s">
        <v>42</v>
      </c>
      <c r="B198" s="12"/>
      <c r="C198" s="38" t="s">
        <v>36</v>
      </c>
      <c r="D198" s="12"/>
      <c r="E198" s="26" t="s">
        <v>370</v>
      </c>
      <c r="F198" s="12"/>
      <c r="G198" s="12"/>
      <c r="H198" s="12"/>
      <c r="I198" s="39">
        <f>0+Q198</f>
        <v>0</v>
      </c>
      <c r="O198">
        <f>0+R198</f>
        <v>0</v>
      </c>
      <c r="Q198">
        <f>0+I199+I203</f>
        <v>0</v>
      </c>
      <c r="R198">
        <f>0+O199+O203</f>
        <v>0</v>
      </c>
    </row>
    <row r="199" spans="1:16" ht="12.75">
      <c r="A199" s="24" t="s">
        <v>44</v>
      </c>
      <c r="B199" s="28" t="s">
        <v>371</v>
      </c>
      <c r="C199" s="28" t="s">
        <v>372</v>
      </c>
      <c r="D199" s="24" t="s">
        <v>46</v>
      </c>
      <c r="E199" s="29" t="s">
        <v>373</v>
      </c>
      <c r="F199" s="30" t="s">
        <v>81</v>
      </c>
      <c r="G199" s="31">
        <v>17.32</v>
      </c>
      <c r="H199" s="32">
        <v>0</v>
      </c>
      <c r="I199" s="32">
        <f>ROUND(ROUND(H199,2)*ROUND(G199,3),2)</f>
        <v>0</v>
      </c>
      <c r="O199">
        <f>(I199*21)/100</f>
        <v>0</v>
      </c>
      <c r="P199" t="s">
        <v>22</v>
      </c>
    </row>
    <row r="200" spans="1:5" ht="12.75">
      <c r="A200" s="33" t="s">
        <v>49</v>
      </c>
      <c r="E200" s="34" t="s">
        <v>374</v>
      </c>
    </row>
    <row r="201" spans="1:5" ht="25.5">
      <c r="A201" s="35" t="s">
        <v>51</v>
      </c>
      <c r="E201" s="36" t="s">
        <v>375</v>
      </c>
    </row>
    <row r="202" spans="1:5" ht="89.25">
      <c r="A202" t="s">
        <v>53</v>
      </c>
      <c r="E202" s="34" t="s">
        <v>376</v>
      </c>
    </row>
    <row r="203" spans="1:16" ht="12.75">
      <c r="A203" s="24" t="s">
        <v>44</v>
      </c>
      <c r="B203" s="28" t="s">
        <v>377</v>
      </c>
      <c r="C203" s="28" t="s">
        <v>378</v>
      </c>
      <c r="D203" s="24" t="s">
        <v>46</v>
      </c>
      <c r="E203" s="29" t="s">
        <v>379</v>
      </c>
      <c r="F203" s="30" t="s">
        <v>81</v>
      </c>
      <c r="G203" s="31">
        <v>33</v>
      </c>
      <c r="H203" s="32">
        <v>0</v>
      </c>
      <c r="I203" s="32">
        <f>ROUND(ROUND(H203,2)*ROUND(G203,3),2)</f>
        <v>0</v>
      </c>
      <c r="O203">
        <f>(I203*21)/100</f>
        <v>0</v>
      </c>
      <c r="P203" t="s">
        <v>22</v>
      </c>
    </row>
    <row r="204" spans="1:5" ht="12.75">
      <c r="A204" s="33" t="s">
        <v>49</v>
      </c>
      <c r="E204" s="34" t="s">
        <v>380</v>
      </c>
    </row>
    <row r="205" spans="1:5" ht="25.5">
      <c r="A205" s="35" t="s">
        <v>51</v>
      </c>
      <c r="E205" s="36" t="s">
        <v>381</v>
      </c>
    </row>
    <row r="206" spans="1:5" ht="89.25">
      <c r="A206" t="s">
        <v>53</v>
      </c>
      <c r="E206" s="34" t="s">
        <v>376</v>
      </c>
    </row>
    <row r="207" spans="1:18" ht="12.75" customHeight="1">
      <c r="A207" s="12" t="s">
        <v>42</v>
      </c>
      <c r="B207" s="12"/>
      <c r="C207" s="38" t="s">
        <v>72</v>
      </c>
      <c r="D207" s="12"/>
      <c r="E207" s="26" t="s">
        <v>382</v>
      </c>
      <c r="F207" s="12"/>
      <c r="G207" s="12"/>
      <c r="H207" s="12"/>
      <c r="I207" s="39">
        <f>0+Q207</f>
        <v>0</v>
      </c>
      <c r="O207">
        <f>0+R207</f>
        <v>0</v>
      </c>
      <c r="Q207">
        <f>0+I208+I212+I216+I220</f>
        <v>0</v>
      </c>
      <c r="R207">
        <f>0+O208+O212+O216+O220</f>
        <v>0</v>
      </c>
    </row>
    <row r="208" spans="1:16" ht="12.75">
      <c r="A208" s="24" t="s">
        <v>44</v>
      </c>
      <c r="B208" s="28" t="s">
        <v>383</v>
      </c>
      <c r="C208" s="28" t="s">
        <v>384</v>
      </c>
      <c r="D208" s="24" t="s">
        <v>56</v>
      </c>
      <c r="E208" s="29" t="s">
        <v>385</v>
      </c>
      <c r="F208" s="30" t="s">
        <v>81</v>
      </c>
      <c r="G208" s="31">
        <v>63.36</v>
      </c>
      <c r="H208" s="32">
        <v>0</v>
      </c>
      <c r="I208" s="32">
        <f>ROUND(ROUND(H208,2)*ROUND(G208,3),2)</f>
        <v>0</v>
      </c>
      <c r="O208">
        <f>(I208*21)/100</f>
        <v>0</v>
      </c>
      <c r="P208" t="s">
        <v>22</v>
      </c>
    </row>
    <row r="209" spans="1:5" ht="51">
      <c r="A209" s="33" t="s">
        <v>49</v>
      </c>
      <c r="E209" s="34" t="s">
        <v>386</v>
      </c>
    </row>
    <row r="210" spans="1:5" ht="38.25">
      <c r="A210" s="35" t="s">
        <v>51</v>
      </c>
      <c r="E210" s="36" t="s">
        <v>231</v>
      </c>
    </row>
    <row r="211" spans="1:5" ht="191.25">
      <c r="A211" t="s">
        <v>53</v>
      </c>
      <c r="E211" s="34" t="s">
        <v>387</v>
      </c>
    </row>
    <row r="212" spans="1:16" ht="12.75">
      <c r="A212" s="24" t="s">
        <v>44</v>
      </c>
      <c r="B212" s="28" t="s">
        <v>388</v>
      </c>
      <c r="C212" s="28" t="s">
        <v>389</v>
      </c>
      <c r="D212" s="24" t="s">
        <v>56</v>
      </c>
      <c r="E212" s="29" t="s">
        <v>390</v>
      </c>
      <c r="F212" s="30" t="s">
        <v>81</v>
      </c>
      <c r="G212" s="31">
        <v>40.37</v>
      </c>
      <c r="H212" s="32">
        <v>0</v>
      </c>
      <c r="I212" s="32">
        <f>ROUND(ROUND(H212,2)*ROUND(G212,3),2)</f>
        <v>0</v>
      </c>
      <c r="O212">
        <f>(I212*21)/100</f>
        <v>0</v>
      </c>
      <c r="P212" t="s">
        <v>22</v>
      </c>
    </row>
    <row r="213" spans="1:5" ht="51">
      <c r="A213" s="33" t="s">
        <v>49</v>
      </c>
      <c r="E213" s="34" t="s">
        <v>391</v>
      </c>
    </row>
    <row r="214" spans="1:5" ht="25.5">
      <c r="A214" s="35" t="s">
        <v>51</v>
      </c>
      <c r="E214" s="36" t="s">
        <v>392</v>
      </c>
    </row>
    <row r="215" spans="1:5" ht="216.75">
      <c r="A215" t="s">
        <v>53</v>
      </c>
      <c r="E215" s="34" t="s">
        <v>393</v>
      </c>
    </row>
    <row r="216" spans="1:16" ht="12.75">
      <c r="A216" s="24" t="s">
        <v>44</v>
      </c>
      <c r="B216" s="28" t="s">
        <v>394</v>
      </c>
      <c r="C216" s="28" t="s">
        <v>395</v>
      </c>
      <c r="D216" s="24" t="s">
        <v>46</v>
      </c>
      <c r="E216" s="29" t="s">
        <v>396</v>
      </c>
      <c r="F216" s="30" t="s">
        <v>397</v>
      </c>
      <c r="G216" s="31">
        <v>1</v>
      </c>
      <c r="H216" s="32">
        <v>0</v>
      </c>
      <c r="I216" s="32">
        <f>ROUND(ROUND(H216,2)*ROUND(G216,3),2)</f>
        <v>0</v>
      </c>
      <c r="O216">
        <f>(I216*21)/100</f>
        <v>0</v>
      </c>
      <c r="P216" t="s">
        <v>22</v>
      </c>
    </row>
    <row r="217" spans="1:5" ht="25.5">
      <c r="A217" s="33" t="s">
        <v>49</v>
      </c>
      <c r="E217" s="34" t="s">
        <v>398</v>
      </c>
    </row>
    <row r="218" spans="1:5" ht="76.5">
      <c r="A218" s="35" t="s">
        <v>51</v>
      </c>
      <c r="E218" s="36" t="s">
        <v>399</v>
      </c>
    </row>
    <row r="219" spans="1:5" ht="89.25">
      <c r="A219" t="s">
        <v>53</v>
      </c>
      <c r="E219" s="34" t="s">
        <v>400</v>
      </c>
    </row>
    <row r="220" spans="1:16" ht="12.75">
      <c r="A220" s="24" t="s">
        <v>44</v>
      </c>
      <c r="B220" s="28" t="s">
        <v>401</v>
      </c>
      <c r="C220" s="28" t="s">
        <v>402</v>
      </c>
      <c r="D220" s="24" t="s">
        <v>46</v>
      </c>
      <c r="E220" s="29" t="s">
        <v>403</v>
      </c>
      <c r="F220" s="30" t="s">
        <v>81</v>
      </c>
      <c r="G220" s="31">
        <v>4.68</v>
      </c>
      <c r="H220" s="32">
        <v>0</v>
      </c>
      <c r="I220" s="32">
        <f>ROUND(ROUND(H220,2)*ROUND(G220,3),2)</f>
        <v>0</v>
      </c>
      <c r="O220">
        <f>(I220*21)/100</f>
        <v>0</v>
      </c>
      <c r="P220" t="s">
        <v>22</v>
      </c>
    </row>
    <row r="221" spans="1:5" ht="12.75">
      <c r="A221" s="33" t="s">
        <v>49</v>
      </c>
      <c r="E221" s="34" t="s">
        <v>404</v>
      </c>
    </row>
    <row r="222" spans="1:5" ht="12.75">
      <c r="A222" s="35" t="s">
        <v>51</v>
      </c>
      <c r="E222" s="36" t="s">
        <v>405</v>
      </c>
    </row>
    <row r="223" spans="1:5" ht="51">
      <c r="A223" t="s">
        <v>53</v>
      </c>
      <c r="E223" s="34" t="s">
        <v>406</v>
      </c>
    </row>
    <row r="224" spans="1:18" ht="12.75" customHeight="1">
      <c r="A224" s="12" t="s">
        <v>42</v>
      </c>
      <c r="B224" s="12"/>
      <c r="C224" s="38" t="s">
        <v>117</v>
      </c>
      <c r="D224" s="12"/>
      <c r="E224" s="26" t="s">
        <v>407</v>
      </c>
      <c r="F224" s="12"/>
      <c r="G224" s="12"/>
      <c r="H224" s="12"/>
      <c r="I224" s="39">
        <f>0+Q224</f>
        <v>0</v>
      </c>
      <c r="O224">
        <f>0+R224</f>
        <v>0</v>
      </c>
      <c r="Q224">
        <f>0+I225+I229+I233+I237+I241+I245</f>
        <v>0</v>
      </c>
      <c r="R224">
        <f>0+O225+O229+O233+O237+O241+O245</f>
        <v>0</v>
      </c>
    </row>
    <row r="225" spans="1:16" ht="12.75">
      <c r="A225" s="24" t="s">
        <v>44</v>
      </c>
      <c r="B225" s="28" t="s">
        <v>408</v>
      </c>
      <c r="C225" s="28" t="s">
        <v>409</v>
      </c>
      <c r="D225" s="24" t="s">
        <v>46</v>
      </c>
      <c r="E225" s="29" t="s">
        <v>410</v>
      </c>
      <c r="F225" s="30" t="s">
        <v>113</v>
      </c>
      <c r="G225" s="31">
        <v>80</v>
      </c>
      <c r="H225" s="32">
        <v>0</v>
      </c>
      <c r="I225" s="32">
        <f>ROUND(ROUND(H225,2)*ROUND(G225,3),2)</f>
        <v>0</v>
      </c>
      <c r="O225">
        <f>(I225*21)/100</f>
        <v>0</v>
      </c>
      <c r="P225" t="s">
        <v>22</v>
      </c>
    </row>
    <row r="226" spans="1:5" ht="12.75">
      <c r="A226" s="33" t="s">
        <v>49</v>
      </c>
      <c r="E226" s="34" t="s">
        <v>411</v>
      </c>
    </row>
    <row r="227" spans="1:5" ht="25.5">
      <c r="A227" s="35" t="s">
        <v>51</v>
      </c>
      <c r="E227" s="36" t="s">
        <v>412</v>
      </c>
    </row>
    <row r="228" spans="1:5" ht="267.75">
      <c r="A228" t="s">
        <v>53</v>
      </c>
      <c r="E228" s="34" t="s">
        <v>413</v>
      </c>
    </row>
    <row r="229" spans="1:16" ht="12.75">
      <c r="A229" s="24" t="s">
        <v>44</v>
      </c>
      <c r="B229" s="28" t="s">
        <v>414</v>
      </c>
      <c r="C229" s="28" t="s">
        <v>415</v>
      </c>
      <c r="D229" s="24" t="s">
        <v>46</v>
      </c>
      <c r="E229" s="29" t="s">
        <v>416</v>
      </c>
      <c r="F229" s="30" t="s">
        <v>113</v>
      </c>
      <c r="G229" s="31">
        <v>0.8</v>
      </c>
      <c r="H229" s="32">
        <v>0</v>
      </c>
      <c r="I229" s="32">
        <f>ROUND(ROUND(H229,2)*ROUND(G229,3),2)</f>
        <v>0</v>
      </c>
      <c r="O229">
        <f>(I229*21)/100</f>
        <v>0</v>
      </c>
      <c r="P229" t="s">
        <v>22</v>
      </c>
    </row>
    <row r="230" spans="1:5" ht="12.75">
      <c r="A230" s="33" t="s">
        <v>49</v>
      </c>
      <c r="E230" s="34" t="s">
        <v>417</v>
      </c>
    </row>
    <row r="231" spans="1:5" ht="12.75">
      <c r="A231" s="35" t="s">
        <v>51</v>
      </c>
      <c r="E231" s="36" t="s">
        <v>418</v>
      </c>
    </row>
    <row r="232" spans="1:5" ht="267.75">
      <c r="A232" t="s">
        <v>53</v>
      </c>
      <c r="E232" s="34" t="s">
        <v>413</v>
      </c>
    </row>
    <row r="233" spans="1:16" ht="12.75">
      <c r="A233" s="24" t="s">
        <v>44</v>
      </c>
      <c r="B233" s="28" t="s">
        <v>419</v>
      </c>
      <c r="C233" s="28" t="s">
        <v>420</v>
      </c>
      <c r="D233" s="24" t="s">
        <v>46</v>
      </c>
      <c r="E233" s="29" t="s">
        <v>421</v>
      </c>
      <c r="F233" s="30" t="s">
        <v>113</v>
      </c>
      <c r="G233" s="31">
        <v>0.8</v>
      </c>
      <c r="H233" s="32">
        <v>0</v>
      </c>
      <c r="I233" s="32">
        <f>ROUND(ROUND(H233,2)*ROUND(G233,3),2)</f>
        <v>0</v>
      </c>
      <c r="O233">
        <f>(I233*21)/100</f>
        <v>0</v>
      </c>
      <c r="P233" t="s">
        <v>22</v>
      </c>
    </row>
    <row r="234" spans="1:5" ht="12.75">
      <c r="A234" s="33" t="s">
        <v>49</v>
      </c>
      <c r="E234" s="34" t="s">
        <v>422</v>
      </c>
    </row>
    <row r="235" spans="1:5" ht="12.75">
      <c r="A235" s="35" t="s">
        <v>51</v>
      </c>
      <c r="E235" s="36" t="s">
        <v>418</v>
      </c>
    </row>
    <row r="236" spans="1:5" ht="267.75">
      <c r="A236" t="s">
        <v>53</v>
      </c>
      <c r="E236" s="34" t="s">
        <v>413</v>
      </c>
    </row>
    <row r="237" spans="1:16" ht="12.75">
      <c r="A237" s="24" t="s">
        <v>44</v>
      </c>
      <c r="B237" s="28" t="s">
        <v>423</v>
      </c>
      <c r="C237" s="28" t="s">
        <v>424</v>
      </c>
      <c r="D237" s="24" t="s">
        <v>46</v>
      </c>
      <c r="E237" s="29" t="s">
        <v>425</v>
      </c>
      <c r="F237" s="30" t="s">
        <v>113</v>
      </c>
      <c r="G237" s="31">
        <v>2</v>
      </c>
      <c r="H237" s="32">
        <v>0</v>
      </c>
      <c r="I237" s="32">
        <f>ROUND(ROUND(H237,2)*ROUND(G237,3),2)</f>
        <v>0</v>
      </c>
      <c r="O237">
        <f>(I237*21)/100</f>
        <v>0</v>
      </c>
      <c r="P237" t="s">
        <v>22</v>
      </c>
    </row>
    <row r="238" spans="1:5" ht="12.75">
      <c r="A238" s="33" t="s">
        <v>49</v>
      </c>
      <c r="E238" s="34" t="s">
        <v>426</v>
      </c>
    </row>
    <row r="239" spans="1:5" ht="12.75">
      <c r="A239" s="35" t="s">
        <v>51</v>
      </c>
      <c r="E239" s="36" t="s">
        <v>427</v>
      </c>
    </row>
    <row r="240" spans="1:5" ht="255">
      <c r="A240" t="s">
        <v>53</v>
      </c>
      <c r="E240" s="34" t="s">
        <v>428</v>
      </c>
    </row>
    <row r="241" spans="1:16" ht="12.75">
      <c r="A241" s="24" t="s">
        <v>44</v>
      </c>
      <c r="B241" s="28" t="s">
        <v>429</v>
      </c>
      <c r="C241" s="28" t="s">
        <v>430</v>
      </c>
      <c r="D241" s="24" t="s">
        <v>46</v>
      </c>
      <c r="E241" s="29" t="s">
        <v>431</v>
      </c>
      <c r="F241" s="30" t="s">
        <v>113</v>
      </c>
      <c r="G241" s="31">
        <v>6</v>
      </c>
      <c r="H241" s="32">
        <v>0</v>
      </c>
      <c r="I241" s="32">
        <f>ROUND(ROUND(H241,2)*ROUND(G241,3),2)</f>
        <v>0</v>
      </c>
      <c r="O241">
        <f>(I241*21)/100</f>
        <v>0</v>
      </c>
      <c r="P241" t="s">
        <v>22</v>
      </c>
    </row>
    <row r="242" spans="1:5" ht="12.75">
      <c r="A242" s="33" t="s">
        <v>49</v>
      </c>
      <c r="E242" s="34" t="s">
        <v>432</v>
      </c>
    </row>
    <row r="243" spans="1:5" ht="12.75">
      <c r="A243" s="35" t="s">
        <v>51</v>
      </c>
      <c r="E243" s="36" t="s">
        <v>433</v>
      </c>
    </row>
    <row r="244" spans="1:5" ht="242.25">
      <c r="A244" t="s">
        <v>53</v>
      </c>
      <c r="E244" s="34" t="s">
        <v>434</v>
      </c>
    </row>
    <row r="245" spans="1:16" ht="12.75">
      <c r="A245" s="24" t="s">
        <v>44</v>
      </c>
      <c r="B245" s="28" t="s">
        <v>435</v>
      </c>
      <c r="C245" s="28" t="s">
        <v>436</v>
      </c>
      <c r="D245" s="24" t="s">
        <v>46</v>
      </c>
      <c r="E245" s="29" t="s">
        <v>437</v>
      </c>
      <c r="F245" s="30" t="s">
        <v>113</v>
      </c>
      <c r="G245" s="31">
        <v>9</v>
      </c>
      <c r="H245" s="32">
        <v>0</v>
      </c>
      <c r="I245" s="32">
        <f>ROUND(ROUND(H245,2)*ROUND(G245,3),2)</f>
        <v>0</v>
      </c>
      <c r="O245">
        <f>(I245*21)/100</f>
        <v>0</v>
      </c>
      <c r="P245" t="s">
        <v>22</v>
      </c>
    </row>
    <row r="246" spans="1:5" ht="25.5">
      <c r="A246" s="33" t="s">
        <v>49</v>
      </c>
      <c r="E246" s="34" t="s">
        <v>438</v>
      </c>
    </row>
    <row r="247" spans="1:5" ht="25.5">
      <c r="A247" s="35" t="s">
        <v>51</v>
      </c>
      <c r="E247" s="36" t="s">
        <v>439</v>
      </c>
    </row>
    <row r="248" spans="1:5" ht="242.25">
      <c r="A248" t="s">
        <v>53</v>
      </c>
      <c r="E248" s="34" t="s">
        <v>434</v>
      </c>
    </row>
    <row r="249" spans="1:18" ht="12.75" customHeight="1">
      <c r="A249" s="12" t="s">
        <v>42</v>
      </c>
      <c r="B249" s="12"/>
      <c r="C249" s="38" t="s">
        <v>39</v>
      </c>
      <c r="D249" s="12"/>
      <c r="E249" s="26" t="s">
        <v>110</v>
      </c>
      <c r="F249" s="12"/>
      <c r="G249" s="12"/>
      <c r="H249" s="12"/>
      <c r="I249" s="39">
        <f>0+Q249</f>
        <v>0</v>
      </c>
      <c r="O249">
        <f>0+R249</f>
        <v>0</v>
      </c>
      <c r="Q249">
        <f>0+I250+I254+I258+I262+I266+I270+I274+I278+I282+I286+I290+I294+I298+I302+I306</f>
        <v>0</v>
      </c>
      <c r="R249">
        <f>0+O250+O254+O258+O262+O266+O270+O274+O278+O282+O286+O290+O294+O298+O302+O306</f>
        <v>0</v>
      </c>
    </row>
    <row r="250" spans="1:16" ht="12.75">
      <c r="A250" s="24" t="s">
        <v>44</v>
      </c>
      <c r="B250" s="28" t="s">
        <v>440</v>
      </c>
      <c r="C250" s="28" t="s">
        <v>441</v>
      </c>
      <c r="D250" s="24" t="s">
        <v>46</v>
      </c>
      <c r="E250" s="29" t="s">
        <v>442</v>
      </c>
      <c r="F250" s="30" t="s">
        <v>87</v>
      </c>
      <c r="G250" s="31">
        <v>2</v>
      </c>
      <c r="H250" s="32">
        <v>0</v>
      </c>
      <c r="I250" s="32">
        <f>ROUND(ROUND(H250,2)*ROUND(G250,3),2)</f>
        <v>0</v>
      </c>
      <c r="O250">
        <f>(I250*21)/100</f>
        <v>0</v>
      </c>
      <c r="P250" t="s">
        <v>22</v>
      </c>
    </row>
    <row r="251" spans="1:5" ht="12.75">
      <c r="A251" s="33" t="s">
        <v>49</v>
      </c>
      <c r="E251" s="34" t="s">
        <v>46</v>
      </c>
    </row>
    <row r="252" spans="1:5" ht="12.75">
      <c r="A252" s="35" t="s">
        <v>51</v>
      </c>
      <c r="E252" s="36" t="s">
        <v>265</v>
      </c>
    </row>
    <row r="253" spans="1:5" ht="38.25">
      <c r="A253" t="s">
        <v>53</v>
      </c>
      <c r="E253" s="34" t="s">
        <v>443</v>
      </c>
    </row>
    <row r="254" spans="1:16" ht="25.5">
      <c r="A254" s="24" t="s">
        <v>44</v>
      </c>
      <c r="B254" s="28" t="s">
        <v>444</v>
      </c>
      <c r="C254" s="28" t="s">
        <v>445</v>
      </c>
      <c r="D254" s="24" t="s">
        <v>46</v>
      </c>
      <c r="E254" s="29" t="s">
        <v>446</v>
      </c>
      <c r="F254" s="30" t="s">
        <v>87</v>
      </c>
      <c r="G254" s="31">
        <v>1</v>
      </c>
      <c r="H254" s="32">
        <v>0</v>
      </c>
      <c r="I254" s="32">
        <f>ROUND(ROUND(H254,2)*ROUND(G254,3),2)</f>
        <v>0</v>
      </c>
      <c r="O254">
        <f>(I254*21)/100</f>
        <v>0</v>
      </c>
      <c r="P254" t="s">
        <v>22</v>
      </c>
    </row>
    <row r="255" spans="1:5" ht="12.75">
      <c r="A255" s="33" t="s">
        <v>49</v>
      </c>
      <c r="E255" s="34" t="s">
        <v>447</v>
      </c>
    </row>
    <row r="256" spans="1:5" ht="12.75">
      <c r="A256" s="35" t="s">
        <v>51</v>
      </c>
      <c r="E256" s="36" t="s">
        <v>448</v>
      </c>
    </row>
    <row r="257" spans="1:5" ht="25.5">
      <c r="A257" t="s">
        <v>53</v>
      </c>
      <c r="E257" s="34" t="s">
        <v>449</v>
      </c>
    </row>
    <row r="258" spans="1:16" ht="12.75">
      <c r="A258" s="24" t="s">
        <v>44</v>
      </c>
      <c r="B258" s="28" t="s">
        <v>450</v>
      </c>
      <c r="C258" s="28" t="s">
        <v>451</v>
      </c>
      <c r="D258" s="24" t="s">
        <v>46</v>
      </c>
      <c r="E258" s="29" t="s">
        <v>452</v>
      </c>
      <c r="F258" s="30" t="s">
        <v>87</v>
      </c>
      <c r="G258" s="31">
        <v>1</v>
      </c>
      <c r="H258" s="32">
        <v>0</v>
      </c>
      <c r="I258" s="32">
        <f>ROUND(ROUND(H258,2)*ROUND(G258,3),2)</f>
        <v>0</v>
      </c>
      <c r="O258">
        <f>(I258*21)/100</f>
        <v>0</v>
      </c>
      <c r="P258" t="s">
        <v>22</v>
      </c>
    </row>
    <row r="259" spans="1:5" ht="12.75">
      <c r="A259" s="33" t="s">
        <v>49</v>
      </c>
      <c r="E259" s="34" t="s">
        <v>46</v>
      </c>
    </row>
    <row r="260" spans="1:5" ht="12.75">
      <c r="A260" s="35" t="s">
        <v>51</v>
      </c>
      <c r="E260" s="36" t="s">
        <v>52</v>
      </c>
    </row>
    <row r="261" spans="1:5" ht="76.5">
      <c r="A261" t="s">
        <v>53</v>
      </c>
      <c r="E261" s="34" t="s">
        <v>453</v>
      </c>
    </row>
    <row r="262" spans="1:16" ht="12.75">
      <c r="A262" s="24" t="s">
        <v>44</v>
      </c>
      <c r="B262" s="28" t="s">
        <v>454</v>
      </c>
      <c r="C262" s="28" t="s">
        <v>455</v>
      </c>
      <c r="D262" s="24" t="s">
        <v>46</v>
      </c>
      <c r="E262" s="29" t="s">
        <v>456</v>
      </c>
      <c r="F262" s="30" t="s">
        <v>113</v>
      </c>
      <c r="G262" s="31">
        <v>96</v>
      </c>
      <c r="H262" s="32">
        <v>0</v>
      </c>
      <c r="I262" s="32">
        <f>ROUND(ROUND(H262,2)*ROUND(G262,3),2)</f>
        <v>0</v>
      </c>
      <c r="O262">
        <f>(I262*21)/100</f>
        <v>0</v>
      </c>
      <c r="P262" t="s">
        <v>22</v>
      </c>
    </row>
    <row r="263" spans="1:5" ht="12.75">
      <c r="A263" s="33" t="s">
        <v>49</v>
      </c>
      <c r="E263" s="34" t="s">
        <v>457</v>
      </c>
    </row>
    <row r="264" spans="1:5" ht="25.5">
      <c r="A264" s="35" t="s">
        <v>51</v>
      </c>
      <c r="E264" s="36" t="s">
        <v>458</v>
      </c>
    </row>
    <row r="265" spans="1:5" ht="51">
      <c r="A265" t="s">
        <v>53</v>
      </c>
      <c r="E265" s="34" t="s">
        <v>459</v>
      </c>
    </row>
    <row r="266" spans="1:16" ht="12.75">
      <c r="A266" s="24" t="s">
        <v>44</v>
      </c>
      <c r="B266" s="28" t="s">
        <v>460</v>
      </c>
      <c r="C266" s="28" t="s">
        <v>461</v>
      </c>
      <c r="D266" s="24" t="s">
        <v>46</v>
      </c>
      <c r="E266" s="29" t="s">
        <v>462</v>
      </c>
      <c r="F266" s="30" t="s">
        <v>81</v>
      </c>
      <c r="G266" s="31">
        <v>10</v>
      </c>
      <c r="H266" s="32">
        <v>0</v>
      </c>
      <c r="I266" s="32">
        <f>ROUND(ROUND(H266,2)*ROUND(G266,3),2)</f>
        <v>0</v>
      </c>
      <c r="O266">
        <f>(I266*21)/100</f>
        <v>0</v>
      </c>
      <c r="P266" t="s">
        <v>22</v>
      </c>
    </row>
    <row r="267" spans="1:5" ht="12.75">
      <c r="A267" s="33" t="s">
        <v>49</v>
      </c>
      <c r="E267" s="34" t="s">
        <v>463</v>
      </c>
    </row>
    <row r="268" spans="1:5" ht="25.5">
      <c r="A268" s="35" t="s">
        <v>51</v>
      </c>
      <c r="E268" s="36" t="s">
        <v>464</v>
      </c>
    </row>
    <row r="269" spans="1:5" ht="25.5">
      <c r="A269" t="s">
        <v>53</v>
      </c>
      <c r="E269" s="34" t="s">
        <v>465</v>
      </c>
    </row>
    <row r="270" spans="1:16" ht="25.5">
      <c r="A270" s="24" t="s">
        <v>44</v>
      </c>
      <c r="B270" s="28" t="s">
        <v>466</v>
      </c>
      <c r="C270" s="28" t="s">
        <v>467</v>
      </c>
      <c r="D270" s="24" t="s">
        <v>46</v>
      </c>
      <c r="E270" s="29" t="s">
        <v>468</v>
      </c>
      <c r="F270" s="30" t="s">
        <v>113</v>
      </c>
      <c r="G270" s="31">
        <v>5</v>
      </c>
      <c r="H270" s="32">
        <v>0</v>
      </c>
      <c r="I270" s="32">
        <f>ROUND(ROUND(H270,2)*ROUND(G270,3),2)</f>
        <v>0</v>
      </c>
      <c r="O270">
        <f>(I270*21)/100</f>
        <v>0</v>
      </c>
      <c r="P270" t="s">
        <v>22</v>
      </c>
    </row>
    <row r="271" spans="1:5" ht="12.75">
      <c r="A271" s="33" t="s">
        <v>49</v>
      </c>
      <c r="E271" s="34" t="s">
        <v>469</v>
      </c>
    </row>
    <row r="272" spans="1:5" ht="12.75">
      <c r="A272" s="35" t="s">
        <v>51</v>
      </c>
      <c r="E272" s="36" t="s">
        <v>470</v>
      </c>
    </row>
    <row r="273" spans="1:5" ht="89.25">
      <c r="A273" t="s">
        <v>53</v>
      </c>
      <c r="E273" s="34" t="s">
        <v>471</v>
      </c>
    </row>
    <row r="274" spans="1:16" ht="12.75">
      <c r="A274" s="24" t="s">
        <v>44</v>
      </c>
      <c r="B274" s="28" t="s">
        <v>472</v>
      </c>
      <c r="C274" s="28" t="s">
        <v>473</v>
      </c>
      <c r="D274" s="24" t="s">
        <v>46</v>
      </c>
      <c r="E274" s="29" t="s">
        <v>474</v>
      </c>
      <c r="F274" s="30" t="s">
        <v>113</v>
      </c>
      <c r="G274" s="31">
        <v>10</v>
      </c>
      <c r="H274" s="32">
        <v>0</v>
      </c>
      <c r="I274" s="32">
        <f>ROUND(ROUND(H274,2)*ROUND(G274,3),2)</f>
        <v>0</v>
      </c>
      <c r="O274">
        <f>(I274*21)/100</f>
        <v>0</v>
      </c>
      <c r="P274" t="s">
        <v>22</v>
      </c>
    </row>
    <row r="275" spans="1:5" ht="63.75">
      <c r="A275" s="33" t="s">
        <v>49</v>
      </c>
      <c r="E275" s="34" t="s">
        <v>475</v>
      </c>
    </row>
    <row r="276" spans="1:5" ht="25.5">
      <c r="A276" s="35" t="s">
        <v>51</v>
      </c>
      <c r="E276" s="36" t="s">
        <v>476</v>
      </c>
    </row>
    <row r="277" spans="1:5" ht="76.5">
      <c r="A277" t="s">
        <v>53</v>
      </c>
      <c r="E277" s="34" t="s">
        <v>477</v>
      </c>
    </row>
    <row r="278" spans="1:16" ht="12.75">
      <c r="A278" s="24" t="s">
        <v>44</v>
      </c>
      <c r="B278" s="28" t="s">
        <v>478</v>
      </c>
      <c r="C278" s="28" t="s">
        <v>479</v>
      </c>
      <c r="D278" s="24" t="s">
        <v>46</v>
      </c>
      <c r="E278" s="29" t="s">
        <v>480</v>
      </c>
      <c r="F278" s="30" t="s">
        <v>481</v>
      </c>
      <c r="G278" s="31">
        <v>270</v>
      </c>
      <c r="H278" s="32">
        <v>0</v>
      </c>
      <c r="I278" s="32">
        <f>ROUND(ROUND(H278,2)*ROUND(G278,3),2)</f>
        <v>0</v>
      </c>
      <c r="O278">
        <f>(I278*21)/100</f>
        <v>0</v>
      </c>
      <c r="P278" t="s">
        <v>22</v>
      </c>
    </row>
    <row r="279" spans="1:5" ht="38.25">
      <c r="A279" s="33" t="s">
        <v>49</v>
      </c>
      <c r="E279" s="34" t="s">
        <v>482</v>
      </c>
    </row>
    <row r="280" spans="1:5" ht="25.5">
      <c r="A280" s="35" t="s">
        <v>51</v>
      </c>
      <c r="E280" s="36" t="s">
        <v>483</v>
      </c>
    </row>
    <row r="281" spans="1:5" ht="357">
      <c r="A281" t="s">
        <v>53</v>
      </c>
      <c r="E281" s="34" t="s">
        <v>484</v>
      </c>
    </row>
    <row r="282" spans="1:16" ht="12.75">
      <c r="A282" s="24" t="s">
        <v>44</v>
      </c>
      <c r="B282" s="28" t="s">
        <v>485</v>
      </c>
      <c r="C282" s="28" t="s">
        <v>486</v>
      </c>
      <c r="D282" s="24" t="s">
        <v>46</v>
      </c>
      <c r="E282" s="29" t="s">
        <v>487</v>
      </c>
      <c r="F282" s="30" t="s">
        <v>81</v>
      </c>
      <c r="G282" s="31">
        <v>20.784</v>
      </c>
      <c r="H282" s="32">
        <v>0</v>
      </c>
      <c r="I282" s="32">
        <f>ROUND(ROUND(H282,2)*ROUND(G282,3),2)</f>
        <v>0</v>
      </c>
      <c r="O282">
        <f>(I282*21)/100</f>
        <v>0</v>
      </c>
      <c r="P282" t="s">
        <v>22</v>
      </c>
    </row>
    <row r="283" spans="1:5" ht="12.75">
      <c r="A283" s="33" t="s">
        <v>49</v>
      </c>
      <c r="E283" s="34" t="s">
        <v>488</v>
      </c>
    </row>
    <row r="284" spans="1:5" ht="25.5">
      <c r="A284" s="35" t="s">
        <v>51</v>
      </c>
      <c r="E284" s="36" t="s">
        <v>489</v>
      </c>
    </row>
    <row r="285" spans="1:5" ht="25.5">
      <c r="A285" t="s">
        <v>53</v>
      </c>
      <c r="E285" s="34" t="s">
        <v>490</v>
      </c>
    </row>
    <row r="286" spans="1:16" ht="12.75">
      <c r="A286" s="24" t="s">
        <v>44</v>
      </c>
      <c r="B286" s="28" t="s">
        <v>491</v>
      </c>
      <c r="C286" s="28" t="s">
        <v>492</v>
      </c>
      <c r="D286" s="24" t="s">
        <v>46</v>
      </c>
      <c r="E286" s="29" t="s">
        <v>493</v>
      </c>
      <c r="F286" s="30" t="s">
        <v>81</v>
      </c>
      <c r="G286" s="31">
        <v>20.784</v>
      </c>
      <c r="H286" s="32">
        <v>0</v>
      </c>
      <c r="I286" s="32">
        <f>ROUND(ROUND(H286,2)*ROUND(G286,3),2)</f>
        <v>0</v>
      </c>
      <c r="O286">
        <f>(I286*21)/100</f>
        <v>0</v>
      </c>
      <c r="P286" t="s">
        <v>22</v>
      </c>
    </row>
    <row r="287" spans="1:5" ht="12.75">
      <c r="A287" s="33" t="s">
        <v>49</v>
      </c>
      <c r="E287" s="34" t="s">
        <v>494</v>
      </c>
    </row>
    <row r="288" spans="1:5" ht="25.5">
      <c r="A288" s="35" t="s">
        <v>51</v>
      </c>
      <c r="E288" s="36" t="s">
        <v>489</v>
      </c>
    </row>
    <row r="289" spans="1:5" ht="25.5">
      <c r="A289" t="s">
        <v>53</v>
      </c>
      <c r="E289" s="34" t="s">
        <v>490</v>
      </c>
    </row>
    <row r="290" spans="1:16" ht="12.75">
      <c r="A290" s="24" t="s">
        <v>44</v>
      </c>
      <c r="B290" s="28" t="s">
        <v>495</v>
      </c>
      <c r="C290" s="28" t="s">
        <v>496</v>
      </c>
      <c r="D290" s="24" t="s">
        <v>46</v>
      </c>
      <c r="E290" s="29" t="s">
        <v>497</v>
      </c>
      <c r="F290" s="30" t="s">
        <v>81</v>
      </c>
      <c r="G290" s="31">
        <v>36.7</v>
      </c>
      <c r="H290" s="32">
        <v>0</v>
      </c>
      <c r="I290" s="32">
        <f>ROUND(ROUND(H290,2)*ROUND(G290,3),2)</f>
        <v>0</v>
      </c>
      <c r="O290">
        <f>(I290*21)/100</f>
        <v>0</v>
      </c>
      <c r="P290" t="s">
        <v>22</v>
      </c>
    </row>
    <row r="291" spans="1:5" ht="12.75">
      <c r="A291" s="33" t="s">
        <v>49</v>
      </c>
      <c r="E291" s="34" t="s">
        <v>498</v>
      </c>
    </row>
    <row r="292" spans="1:5" ht="25.5">
      <c r="A292" s="35" t="s">
        <v>51</v>
      </c>
      <c r="E292" s="36" t="s">
        <v>499</v>
      </c>
    </row>
    <row r="293" spans="1:5" ht="25.5">
      <c r="A293" t="s">
        <v>53</v>
      </c>
      <c r="E293" s="34" t="s">
        <v>490</v>
      </c>
    </row>
    <row r="294" spans="1:16" ht="12.75">
      <c r="A294" s="24" t="s">
        <v>44</v>
      </c>
      <c r="B294" s="28" t="s">
        <v>500</v>
      </c>
      <c r="C294" s="28" t="s">
        <v>501</v>
      </c>
      <c r="D294" s="24" t="s">
        <v>46</v>
      </c>
      <c r="E294" s="29" t="s">
        <v>502</v>
      </c>
      <c r="F294" s="30" t="s">
        <v>92</v>
      </c>
      <c r="G294" s="31">
        <v>13.1</v>
      </c>
      <c r="H294" s="32">
        <v>0</v>
      </c>
      <c r="I294" s="32">
        <f>ROUND(ROUND(H294,2)*ROUND(G294,3),2)</f>
        <v>0</v>
      </c>
      <c r="O294">
        <f>(I294*21)/100</f>
        <v>0</v>
      </c>
      <c r="P294" t="s">
        <v>22</v>
      </c>
    </row>
    <row r="295" spans="1:5" ht="12.75">
      <c r="A295" s="33" t="s">
        <v>49</v>
      </c>
      <c r="E295" s="34" t="s">
        <v>503</v>
      </c>
    </row>
    <row r="296" spans="1:5" ht="38.25">
      <c r="A296" s="35" t="s">
        <v>51</v>
      </c>
      <c r="E296" s="36" t="s">
        <v>504</v>
      </c>
    </row>
    <row r="297" spans="1:5" ht="114.75">
      <c r="A297" t="s">
        <v>53</v>
      </c>
      <c r="E297" s="34" t="s">
        <v>505</v>
      </c>
    </row>
    <row r="298" spans="1:16" ht="12.75">
      <c r="A298" s="24" t="s">
        <v>44</v>
      </c>
      <c r="B298" s="28" t="s">
        <v>506</v>
      </c>
      <c r="C298" s="28" t="s">
        <v>507</v>
      </c>
      <c r="D298" s="24" t="s">
        <v>46</v>
      </c>
      <c r="E298" s="29" t="s">
        <v>508</v>
      </c>
      <c r="F298" s="30" t="s">
        <v>92</v>
      </c>
      <c r="G298" s="31">
        <v>8</v>
      </c>
      <c r="H298" s="32">
        <v>0</v>
      </c>
      <c r="I298" s="32">
        <f>ROUND(ROUND(H298,2)*ROUND(G298,3),2)</f>
        <v>0</v>
      </c>
      <c r="O298">
        <f>(I298*21)/100</f>
        <v>0</v>
      </c>
      <c r="P298" t="s">
        <v>22</v>
      </c>
    </row>
    <row r="299" spans="1:5" ht="12.75">
      <c r="A299" s="33" t="s">
        <v>49</v>
      </c>
      <c r="E299" s="34" t="s">
        <v>509</v>
      </c>
    </row>
    <row r="300" spans="1:5" ht="38.25">
      <c r="A300" s="35" t="s">
        <v>51</v>
      </c>
      <c r="E300" s="36" t="s">
        <v>510</v>
      </c>
    </row>
    <row r="301" spans="1:5" ht="114.75">
      <c r="A301" t="s">
        <v>53</v>
      </c>
      <c r="E301" s="34" t="s">
        <v>511</v>
      </c>
    </row>
    <row r="302" spans="1:16" ht="12.75">
      <c r="A302" s="24" t="s">
        <v>44</v>
      </c>
      <c r="B302" s="28" t="s">
        <v>512</v>
      </c>
      <c r="C302" s="28" t="s">
        <v>513</v>
      </c>
      <c r="D302" s="24" t="s">
        <v>46</v>
      </c>
      <c r="E302" s="29" t="s">
        <v>514</v>
      </c>
      <c r="F302" s="30" t="s">
        <v>92</v>
      </c>
      <c r="G302" s="31">
        <v>21.522</v>
      </c>
      <c r="H302" s="32">
        <v>0</v>
      </c>
      <c r="I302" s="32">
        <f>ROUND(ROUND(H302,2)*ROUND(G302,3),2)</f>
        <v>0</v>
      </c>
      <c r="O302">
        <f>(I302*21)/100</f>
        <v>0</v>
      </c>
      <c r="P302" t="s">
        <v>22</v>
      </c>
    </row>
    <row r="303" spans="1:5" ht="25.5">
      <c r="A303" s="33" t="s">
        <v>49</v>
      </c>
      <c r="E303" s="34" t="s">
        <v>515</v>
      </c>
    </row>
    <row r="304" spans="1:5" ht="51">
      <c r="A304" s="35" t="s">
        <v>51</v>
      </c>
      <c r="E304" s="36" t="s">
        <v>516</v>
      </c>
    </row>
    <row r="305" spans="1:5" ht="114.75">
      <c r="A305" t="s">
        <v>53</v>
      </c>
      <c r="E305" s="34" t="s">
        <v>511</v>
      </c>
    </row>
    <row r="306" spans="1:16" ht="12.75">
      <c r="A306" s="24" t="s">
        <v>44</v>
      </c>
      <c r="B306" s="28" t="s">
        <v>517</v>
      </c>
      <c r="C306" s="28" t="s">
        <v>518</v>
      </c>
      <c r="D306" s="24" t="s">
        <v>46</v>
      </c>
      <c r="E306" s="29" t="s">
        <v>519</v>
      </c>
      <c r="F306" s="30" t="s">
        <v>81</v>
      </c>
      <c r="G306" s="31">
        <v>33.11</v>
      </c>
      <c r="H306" s="32">
        <v>0</v>
      </c>
      <c r="I306" s="32">
        <f>ROUND(ROUND(H306,2)*ROUND(G306,3),2)</f>
        <v>0</v>
      </c>
      <c r="O306">
        <f>(I306*21)/100</f>
        <v>0</v>
      </c>
      <c r="P306" t="s">
        <v>22</v>
      </c>
    </row>
    <row r="307" spans="1:5" ht="12.75">
      <c r="A307" s="33" t="s">
        <v>49</v>
      </c>
      <c r="E307" s="34" t="s">
        <v>46</v>
      </c>
    </row>
    <row r="308" spans="1:5" ht="12.75">
      <c r="A308" s="35" t="s">
        <v>51</v>
      </c>
      <c r="E308" s="36" t="s">
        <v>520</v>
      </c>
    </row>
    <row r="309" spans="1:5" ht="102">
      <c r="A309" t="s">
        <v>53</v>
      </c>
      <c r="E309" s="34" t="s">
        <v>521</v>
      </c>
    </row>
  </sheetData>
  <mergeCells count="10">
    <mergeCell ref="E5:E6"/>
    <mergeCell ref="F5:F6"/>
    <mergeCell ref="G5:G6"/>
    <mergeCell ref="H5:I5"/>
    <mergeCell ref="C3:D3"/>
    <mergeCell ref="C4:D4"/>
    <mergeCell ref="A5:A6"/>
    <mergeCell ref="B5:B6"/>
    <mergeCell ref="C5:C6"/>
    <mergeCell ref="D5:D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R12"/>
  <sheetViews>
    <sheetView workbookViewId="0" topLeftCell="A1">
      <pane ySplit="7" topLeftCell="A8" activePane="bottomLeft" state="frozen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10</v>
      </c>
      <c r="B1" s="8"/>
      <c r="C1" s="8"/>
      <c r="D1" s="8"/>
      <c r="E1" s="8"/>
      <c r="F1" s="8"/>
      <c r="G1" s="8"/>
      <c r="H1" s="8"/>
      <c r="I1" s="8"/>
      <c r="P1" t="s">
        <v>21</v>
      </c>
    </row>
    <row r="2" spans="2:16" ht="24.95" customHeight="1">
      <c r="B2" s="8"/>
      <c r="C2" s="8"/>
      <c r="D2" s="8"/>
      <c r="E2" s="9" t="s">
        <v>12</v>
      </c>
      <c r="F2" s="8"/>
      <c r="G2" s="8"/>
      <c r="H2" s="12"/>
      <c r="I2" s="12"/>
      <c r="O2">
        <f>0+O8</f>
        <v>0</v>
      </c>
      <c r="P2" t="s">
        <v>21</v>
      </c>
    </row>
    <row r="3" spans="1:16" ht="15" customHeight="1">
      <c r="A3" t="s">
        <v>11</v>
      </c>
      <c r="B3" s="16" t="s">
        <v>13</v>
      </c>
      <c r="C3" s="4" t="s">
        <v>14</v>
      </c>
      <c r="D3" s="7"/>
      <c r="E3" s="17" t="s">
        <v>15</v>
      </c>
      <c r="F3" s="8"/>
      <c r="G3" s="15"/>
      <c r="H3" s="14" t="s">
        <v>522</v>
      </c>
      <c r="I3" s="37">
        <f>0+I8</f>
        <v>0</v>
      </c>
      <c r="O3" t="s">
        <v>18</v>
      </c>
      <c r="P3" t="s">
        <v>22</v>
      </c>
    </row>
    <row r="4" spans="1:16" ht="15" customHeight="1">
      <c r="A4" t="s">
        <v>16</v>
      </c>
      <c r="B4" s="19" t="s">
        <v>17</v>
      </c>
      <c r="C4" s="3" t="s">
        <v>522</v>
      </c>
      <c r="D4" s="2"/>
      <c r="E4" s="20" t="s">
        <v>523</v>
      </c>
      <c r="F4" s="12"/>
      <c r="G4" s="12"/>
      <c r="H4" s="21"/>
      <c r="I4" s="21"/>
      <c r="O4" t="s">
        <v>19</v>
      </c>
      <c r="P4" t="s">
        <v>22</v>
      </c>
    </row>
    <row r="5" spans="1:16" ht="12.75" customHeight="1">
      <c r="A5" s="1" t="s">
        <v>25</v>
      </c>
      <c r="B5" s="1" t="s">
        <v>27</v>
      </c>
      <c r="C5" s="1" t="s">
        <v>29</v>
      </c>
      <c r="D5" s="1" t="s">
        <v>30</v>
      </c>
      <c r="E5" s="1" t="s">
        <v>31</v>
      </c>
      <c r="F5" s="1" t="s">
        <v>33</v>
      </c>
      <c r="G5" s="1" t="s">
        <v>35</v>
      </c>
      <c r="H5" s="1" t="s">
        <v>37</v>
      </c>
      <c r="I5" s="1"/>
      <c r="O5" t="s">
        <v>20</v>
      </c>
      <c r="P5" t="s">
        <v>22</v>
      </c>
    </row>
    <row r="6" spans="1:9" ht="12.75" customHeight="1">
      <c r="A6" s="1"/>
      <c r="B6" s="1"/>
      <c r="C6" s="1"/>
      <c r="D6" s="1"/>
      <c r="E6" s="1"/>
      <c r="F6" s="1"/>
      <c r="G6" s="1"/>
      <c r="H6" s="18" t="s">
        <v>38</v>
      </c>
      <c r="I6" s="18" t="s">
        <v>40</v>
      </c>
    </row>
    <row r="7" spans="1:9" ht="12.75" customHeight="1">
      <c r="A7" s="18" t="s">
        <v>26</v>
      </c>
      <c r="B7" s="18" t="s">
        <v>28</v>
      </c>
      <c r="C7" s="18" t="s">
        <v>22</v>
      </c>
      <c r="D7" s="18" t="s">
        <v>21</v>
      </c>
      <c r="E7" s="18" t="s">
        <v>32</v>
      </c>
      <c r="F7" s="18" t="s">
        <v>34</v>
      </c>
      <c r="G7" s="18" t="s">
        <v>36</v>
      </c>
      <c r="H7" s="18" t="s">
        <v>39</v>
      </c>
      <c r="I7" s="18" t="s">
        <v>41</v>
      </c>
    </row>
    <row r="8" spans="1:18" ht="12.75" customHeight="1">
      <c r="A8" s="21" t="s">
        <v>42</v>
      </c>
      <c r="B8" s="21"/>
      <c r="C8" s="25" t="s">
        <v>72</v>
      </c>
      <c r="D8" s="21"/>
      <c r="E8" s="26" t="s">
        <v>382</v>
      </c>
      <c r="F8" s="21"/>
      <c r="G8" s="21"/>
      <c r="H8" s="21"/>
      <c r="I8" s="27">
        <f>0+Q8</f>
        <v>0</v>
      </c>
      <c r="O8">
        <f>0+R8</f>
        <v>0</v>
      </c>
      <c r="Q8">
        <f>0+I9</f>
        <v>0</v>
      </c>
      <c r="R8">
        <f>0+O9</f>
        <v>0</v>
      </c>
    </row>
    <row r="9" spans="1:16" ht="12.75">
      <c r="A9" s="24" t="s">
        <v>44</v>
      </c>
      <c r="B9" s="28" t="s">
        <v>28</v>
      </c>
      <c r="C9" s="28" t="s">
        <v>524</v>
      </c>
      <c r="D9" s="24" t="s">
        <v>46</v>
      </c>
      <c r="E9" s="29" t="s">
        <v>525</v>
      </c>
      <c r="F9" s="30" t="s">
        <v>48</v>
      </c>
      <c r="G9" s="31">
        <v>1</v>
      </c>
      <c r="H9" s="32">
        <v>0</v>
      </c>
      <c r="I9" s="32">
        <f>ROUND(ROUND(H9,2)*ROUND(G9,3),2)</f>
        <v>0</v>
      </c>
      <c r="O9">
        <f>(I9*21)/100</f>
        <v>0</v>
      </c>
      <c r="P9" t="s">
        <v>22</v>
      </c>
    </row>
    <row r="10" spans="1:5" ht="25.5">
      <c r="A10" s="33" t="s">
        <v>49</v>
      </c>
      <c r="E10" s="34" t="s">
        <v>526</v>
      </c>
    </row>
    <row r="11" spans="1:5" ht="12.75">
      <c r="A11" s="35" t="s">
        <v>51</v>
      </c>
      <c r="E11" s="36" t="s">
        <v>52</v>
      </c>
    </row>
    <row r="12" spans="1:5" ht="89.25">
      <c r="A12" t="s">
        <v>53</v>
      </c>
      <c r="E12" s="34" t="s">
        <v>527</v>
      </c>
    </row>
  </sheetData>
  <mergeCells count="10">
    <mergeCell ref="E5:E6"/>
    <mergeCell ref="F5:F6"/>
    <mergeCell ref="G5:G6"/>
    <mergeCell ref="H5:I5"/>
    <mergeCell ref="C3:D3"/>
    <mergeCell ref="C4:D4"/>
    <mergeCell ref="A5:A6"/>
    <mergeCell ref="B5:B6"/>
    <mergeCell ref="C5:C6"/>
    <mergeCell ref="D5:D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Haas Jan, Ing.</dc:creator>
  <cp:keywords/>
  <dc:description/>
  <cp:lastModifiedBy>Haas Jan, Ing.</cp:lastModifiedBy>
  <dcterms:created xsi:type="dcterms:W3CDTF">2023-01-18T14:46:22Z</dcterms:created>
  <dcterms:modified xsi:type="dcterms:W3CDTF">2023-01-18T14:46:22Z</dcterms:modified>
  <cp:category/>
  <cp:version/>
  <cp:contentType/>
  <cp:contentStatus/>
</cp:coreProperties>
</file>