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cmud-my.sharepoint.com/personal/jana_dvorakova_cmud_cz/Documents/spolecne/zákazníci aktivní/Město Dvůr Králové/2023/sylvárov/aktuální rozpočty/FIN II/"/>
    </mc:Choice>
  </mc:AlternateContent>
  <xr:revisionPtr revIDLastSave="1" documentId="13_ncr:1_{201008E3-367F-49BF-A6D7-44FDC1911BC6}" xr6:coauthVersionLast="47" xr6:coauthVersionMax="47" xr10:uidLastSave="{3C106A92-56BF-43CA-AD23-9653FF047C3C}"/>
  <bookViews>
    <workbookView xWindow="-108" yWindow="-108" windowWidth="23256" windowHeight="12720" activeTab="1" xr2:uid="{00000000-000D-0000-FFFF-FFFF00000000}"/>
  </bookViews>
  <sheets>
    <sheet name="Rekapitulace stavby" sheetId="1" r:id="rId1"/>
    <sheet name="100-2-2 - Komunikace Seifertova" sheetId="2" r:id="rId2"/>
    <sheet name="100-6 - VON" sheetId="3" r:id="rId3"/>
    <sheet name="Pokyny pro vyplnění" sheetId="4" r:id="rId4"/>
  </sheets>
  <definedNames>
    <definedName name="_xlnm._FilterDatabase" localSheetId="1" hidden="1">'100-2-2 - Komunikace Seifertova'!$C$86:$K$168</definedName>
    <definedName name="_xlnm._FilterDatabase" localSheetId="2" hidden="1">'100-6 - VON'!$C$83:$K$106</definedName>
    <definedName name="_xlnm.Print_Titles" localSheetId="1">'100-2-2 - Komunikace Seifertova'!$86:$86</definedName>
    <definedName name="_xlnm.Print_Titles" localSheetId="2">'100-6 - VON'!$83:$83</definedName>
    <definedName name="_xlnm.Print_Titles" localSheetId="0">'Rekapitulace stavby'!$52:$52</definedName>
    <definedName name="_xlnm.Print_Area" localSheetId="1">'100-2-2 - Komunikace Seifertova'!$C$4:$J$39,'100-2-2 - Komunikace Seifertova'!$C$45:$J$68,'100-2-2 - Komunikace Seifertova'!$C$74:$K$168</definedName>
    <definedName name="_xlnm.Print_Area" localSheetId="2">'100-6 - VON'!$C$4:$J$39,'100-6 - VON'!$C$45:$J$65,'100-6 - VON'!$C$71:$K$106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105" i="3"/>
  <c r="BH105" i="3"/>
  <c r="BG105" i="3"/>
  <c r="BF105" i="3"/>
  <c r="T105" i="3"/>
  <c r="R105" i="3"/>
  <c r="P105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T99" i="3" s="1"/>
  <c r="R100" i="3"/>
  <c r="R99" i="3"/>
  <c r="P100" i="3"/>
  <c r="P99" i="3" s="1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3" i="3"/>
  <c r="BH93" i="3"/>
  <c r="BG93" i="3"/>
  <c r="BF93" i="3"/>
  <c r="T93" i="3"/>
  <c r="R93" i="3"/>
  <c r="P93" i="3"/>
  <c r="BI90" i="3"/>
  <c r="BH90" i="3"/>
  <c r="BG90" i="3"/>
  <c r="BF90" i="3"/>
  <c r="T90" i="3"/>
  <c r="R90" i="3"/>
  <c r="P90" i="3"/>
  <c r="BI87" i="3"/>
  <c r="BH87" i="3"/>
  <c r="BG87" i="3"/>
  <c r="BF87" i="3"/>
  <c r="T87" i="3"/>
  <c r="R87" i="3"/>
  <c r="P87" i="3"/>
  <c r="J81" i="3"/>
  <c r="J80" i="3"/>
  <c r="F80" i="3"/>
  <c r="F78" i="3"/>
  <c r="E76" i="3"/>
  <c r="J55" i="3"/>
  <c r="J54" i="3"/>
  <c r="F54" i="3"/>
  <c r="F52" i="3"/>
  <c r="E50" i="3"/>
  <c r="J18" i="3"/>
  <c r="E18" i="3"/>
  <c r="F81" i="3" s="1"/>
  <c r="J17" i="3"/>
  <c r="J12" i="3"/>
  <c r="J78" i="3" s="1"/>
  <c r="E7" i="3"/>
  <c r="E74" i="3" s="1"/>
  <c r="J115" i="2"/>
  <c r="J37" i="2"/>
  <c r="J36" i="2"/>
  <c r="AY55" i="1"/>
  <c r="J35" i="2"/>
  <c r="AX55" i="1"/>
  <c r="BI167" i="2"/>
  <c r="BH167" i="2"/>
  <c r="BG167" i="2"/>
  <c r="BF167" i="2"/>
  <c r="T167" i="2"/>
  <c r="T166" i="2"/>
  <c r="R167" i="2"/>
  <c r="R166" i="2" s="1"/>
  <c r="P167" i="2"/>
  <c r="P166" i="2" s="1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J62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BI101" i="2"/>
  <c r="BH101" i="2"/>
  <c r="BG101" i="2"/>
  <c r="BF101" i="2"/>
  <c r="T101" i="2"/>
  <c r="R101" i="2"/>
  <c r="P101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J84" i="2"/>
  <c r="J83" i="2"/>
  <c r="F83" i="2"/>
  <c r="F81" i="2"/>
  <c r="E79" i="2"/>
  <c r="J55" i="2"/>
  <c r="J54" i="2"/>
  <c r="F54" i="2"/>
  <c r="F52" i="2"/>
  <c r="E50" i="2"/>
  <c r="J18" i="2"/>
  <c r="E18" i="2"/>
  <c r="F55" i="2" s="1"/>
  <c r="J17" i="2"/>
  <c r="J12" i="2"/>
  <c r="J81" i="2"/>
  <c r="E7" i="2"/>
  <c r="E48" i="2"/>
  <c r="L50" i="1"/>
  <c r="AM50" i="1"/>
  <c r="AM49" i="1"/>
  <c r="L49" i="1"/>
  <c r="AM47" i="1"/>
  <c r="L47" i="1"/>
  <c r="L45" i="1"/>
  <c r="L44" i="1"/>
  <c r="J137" i="2"/>
  <c r="BK101" i="2"/>
  <c r="BK113" i="2"/>
  <c r="BK87" i="3"/>
  <c r="BK135" i="2"/>
  <c r="J111" i="2"/>
  <c r="J113" i="2"/>
  <c r="BK148" i="2"/>
  <c r="J159" i="2"/>
  <c r="J105" i="2"/>
  <c r="J161" i="2"/>
  <c r="J122" i="2"/>
  <c r="J152" i="2"/>
  <c r="BK111" i="2"/>
  <c r="BK156" i="2"/>
  <c r="BK143" i="2"/>
  <c r="BK103" i="3"/>
  <c r="BK146" i="2"/>
  <c r="J127" i="2"/>
  <c r="J124" i="2"/>
  <c r="J131" i="2"/>
  <c r="BK124" i="2"/>
  <c r="J87" i="3"/>
  <c r="BK161" i="2"/>
  <c r="BK97" i="3"/>
  <c r="J100" i="3"/>
  <c r="BK133" i="2"/>
  <c r="J96" i="2"/>
  <c r="BK129" i="2"/>
  <c r="BK164" i="2"/>
  <c r="BK131" i="2"/>
  <c r="J97" i="3"/>
  <c r="J90" i="3"/>
  <c r="BK141" i="2"/>
  <c r="BK105" i="2"/>
  <c r="J92" i="2"/>
  <c r="J90" i="2"/>
  <c r="J139" i="2"/>
  <c r="J146" i="2"/>
  <c r="BK96" i="2"/>
  <c r="BK151" i="2"/>
  <c r="BK92" i="2"/>
  <c r="J94" i="2"/>
  <c r="J164" i="2"/>
  <c r="BK93" i="3"/>
  <c r="BK139" i="2"/>
  <c r="J109" i="2"/>
  <c r="J143" i="2"/>
  <c r="BK117" i="2"/>
  <c r="J167" i="2"/>
  <c r="J135" i="2"/>
  <c r="J141" i="2"/>
  <c r="BK137" i="2"/>
  <c r="J148" i="2"/>
  <c r="J154" i="2"/>
  <c r="J133" i="2"/>
  <c r="BK152" i="2"/>
  <c r="J129" i="2"/>
  <c r="BK122" i="2"/>
  <c r="BK109" i="2"/>
  <c r="BK127" i="2"/>
  <c r="J117" i="2"/>
  <c r="BK100" i="3"/>
  <c r="BK167" i="2"/>
  <c r="BK90" i="2"/>
  <c r="BK94" i="2"/>
  <c r="J101" i="2"/>
  <c r="AS54" i="1"/>
  <c r="J151" i="2"/>
  <c r="J95" i="3"/>
  <c r="J103" i="3"/>
  <c r="BK105" i="3"/>
  <c r="BK159" i="2"/>
  <c r="BK90" i="3"/>
  <c r="J156" i="2"/>
  <c r="BK95" i="3"/>
  <c r="J105" i="3"/>
  <c r="BK154" i="2"/>
  <c r="J93" i="3"/>
  <c r="R116" i="2" l="1"/>
  <c r="T145" i="2"/>
  <c r="P158" i="2"/>
  <c r="BK92" i="3"/>
  <c r="J92" i="3"/>
  <c r="J62" i="3"/>
  <c r="T89" i="2"/>
  <c r="R140" i="2"/>
  <c r="BK89" i="2"/>
  <c r="J89" i="2"/>
  <c r="J61" i="2" s="1"/>
  <c r="T116" i="2"/>
  <c r="P145" i="2"/>
  <c r="R158" i="2"/>
  <c r="BK86" i="3"/>
  <c r="J86" i="3" s="1"/>
  <c r="J61" i="3" s="1"/>
  <c r="P86" i="3"/>
  <c r="P92" i="3"/>
  <c r="BK102" i="3"/>
  <c r="J102" i="3" s="1"/>
  <c r="J64" i="3" s="1"/>
  <c r="P116" i="2"/>
  <c r="T140" i="2"/>
  <c r="BK158" i="2"/>
  <c r="J158" i="2"/>
  <c r="J66" i="2"/>
  <c r="R86" i="3"/>
  <c r="R92" i="3"/>
  <c r="R89" i="2"/>
  <c r="BK145" i="2"/>
  <c r="J145" i="2" s="1"/>
  <c r="J65" i="2" s="1"/>
  <c r="P102" i="3"/>
  <c r="P89" i="2"/>
  <c r="P140" i="2"/>
  <c r="R102" i="3"/>
  <c r="BK116" i="2"/>
  <c r="J116" i="2"/>
  <c r="J63" i="2" s="1"/>
  <c r="BK140" i="2"/>
  <c r="J140" i="2" s="1"/>
  <c r="J64" i="2" s="1"/>
  <c r="R145" i="2"/>
  <c r="T158" i="2"/>
  <c r="T86" i="3"/>
  <c r="T92" i="3"/>
  <c r="T102" i="3"/>
  <c r="BK166" i="2"/>
  <c r="J166" i="2"/>
  <c r="J67" i="2"/>
  <c r="BK99" i="3"/>
  <c r="J99" i="3"/>
  <c r="J63" i="3"/>
  <c r="F55" i="3"/>
  <c r="BE100" i="3"/>
  <c r="J52" i="3"/>
  <c r="BE87" i="3"/>
  <c r="BE90" i="3"/>
  <c r="E48" i="3"/>
  <c r="BE105" i="3"/>
  <c r="BE95" i="3"/>
  <c r="BE93" i="3"/>
  <c r="BE97" i="3"/>
  <c r="BE103" i="3"/>
  <c r="F84" i="2"/>
  <c r="BE131" i="2"/>
  <c r="J52" i="2"/>
  <c r="BE92" i="2"/>
  <c r="BE109" i="2"/>
  <c r="BE111" i="2"/>
  <c r="BE113" i="2"/>
  <c r="E77" i="2"/>
  <c r="BE124" i="2"/>
  <c r="BE135" i="2"/>
  <c r="BE96" i="2"/>
  <c r="BE101" i="2"/>
  <c r="BE105" i="2"/>
  <c r="BE133" i="2"/>
  <c r="BE90" i="2"/>
  <c r="BE117" i="2"/>
  <c r="BE122" i="2"/>
  <c r="BE127" i="2"/>
  <c r="BE129" i="2"/>
  <c r="BE137" i="2"/>
  <c r="BE139" i="2"/>
  <c r="BE141" i="2"/>
  <c r="BE146" i="2"/>
  <c r="BE152" i="2"/>
  <c r="BE154" i="2"/>
  <c r="BE156" i="2"/>
  <c r="BE167" i="2"/>
  <c r="BE94" i="2"/>
  <c r="BE143" i="2"/>
  <c r="BE148" i="2"/>
  <c r="BE151" i="2"/>
  <c r="BE159" i="2"/>
  <c r="BE161" i="2"/>
  <c r="BE164" i="2"/>
  <c r="F35" i="2"/>
  <c r="BB55" i="1" s="1"/>
  <c r="F34" i="3"/>
  <c r="BA56" i="1"/>
  <c r="F35" i="3"/>
  <c r="BB56" i="1"/>
  <c r="J34" i="3"/>
  <c r="AW56" i="1" s="1"/>
  <c r="J34" i="2"/>
  <c r="AW55" i="1"/>
  <c r="F36" i="3"/>
  <c r="BC56" i="1"/>
  <c r="F34" i="2"/>
  <c r="BA55" i="1"/>
  <c r="F36" i="2"/>
  <c r="BC55" i="1" s="1"/>
  <c r="F37" i="2"/>
  <c r="BD55" i="1"/>
  <c r="F37" i="3"/>
  <c r="BD56" i="1" s="1"/>
  <c r="T85" i="3" l="1"/>
  <c r="T84" i="3"/>
  <c r="T88" i="2"/>
  <c r="T87" i="2"/>
  <c r="R88" i="2"/>
  <c r="R87" i="2"/>
  <c r="BK88" i="2"/>
  <c r="BK87" i="2"/>
  <c r="J87" i="2"/>
  <c r="P88" i="2"/>
  <c r="P87" i="2" s="1"/>
  <c r="AU55" i="1" s="1"/>
  <c r="R85" i="3"/>
  <c r="R84" i="3" s="1"/>
  <c r="P85" i="3"/>
  <c r="P84" i="3"/>
  <c r="AU56" i="1" s="1"/>
  <c r="BK85" i="3"/>
  <c r="J85" i="3" s="1"/>
  <c r="J60" i="3" s="1"/>
  <c r="J33" i="2"/>
  <c r="AV55" i="1" s="1"/>
  <c r="AT55" i="1" s="1"/>
  <c r="J30" i="2"/>
  <c r="AG55" i="1" s="1"/>
  <c r="BC54" i="1"/>
  <c r="W32" i="1"/>
  <c r="J33" i="3"/>
  <c r="AV56" i="1" s="1"/>
  <c r="AT56" i="1" s="1"/>
  <c r="BA54" i="1"/>
  <c r="AW54" i="1"/>
  <c r="AK30" i="1" s="1"/>
  <c r="F33" i="2"/>
  <c r="AZ55" i="1" s="1"/>
  <c r="BB54" i="1"/>
  <c r="AX54" i="1"/>
  <c r="BD54" i="1"/>
  <c r="W33" i="1"/>
  <c r="F33" i="3"/>
  <c r="AZ56" i="1" s="1"/>
  <c r="J59" i="2" l="1"/>
  <c r="J88" i="2"/>
  <c r="J60" i="2"/>
  <c r="BK84" i="3"/>
  <c r="J84" i="3" s="1"/>
  <c r="J30" i="3" s="1"/>
  <c r="AG56" i="1" s="1"/>
  <c r="AG54" i="1" s="1"/>
  <c r="AK26" i="1" s="1"/>
  <c r="J39" i="2"/>
  <c r="AN55" i="1"/>
  <c r="AU54" i="1"/>
  <c r="AY54" i="1"/>
  <c r="W31" i="1"/>
  <c r="W30" i="1"/>
  <c r="AZ54" i="1"/>
  <c r="W29" i="1" s="1"/>
  <c r="J39" i="3" l="1"/>
  <c r="J59" i="3"/>
  <c r="AN56" i="1"/>
  <c r="AV54" i="1"/>
  <c r="AK29" i="1"/>
  <c r="AK35" i="1" s="1"/>
  <c r="AT54" i="1" l="1"/>
  <c r="AN54" i="1"/>
</calcChain>
</file>

<file path=xl/sharedStrings.xml><?xml version="1.0" encoding="utf-8"?>
<sst xmlns="http://schemas.openxmlformats.org/spreadsheetml/2006/main" count="1775" uniqueCount="534">
  <si>
    <t>Export Komplet</t>
  </si>
  <si>
    <t>VZ</t>
  </si>
  <si>
    <t>2.0</t>
  </si>
  <si>
    <t>ZAMOK</t>
  </si>
  <si>
    <t>False</t>
  </si>
  <si>
    <t>{4c83c948-d62c-4adb-b3b7-5dd2f47eb33b}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</si>
  <si>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</si>
  <si>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</si>
  <si>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</si>
  <si>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</si>
  <si>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</si>
  <si>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</si>
  <si>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</si>
  <si>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</si>
  <si>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1_19_2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</si>
  <si>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</si>
  <si>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</si>
  <si>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MALÁ PRŮMYSLOVÁ A OBYTNÁ ZÓNA , LOKALITA SYLVÁROV-2021.12</t>
  </si>
  <si>
    <t>KSO:</t>
  </si>
  <si>
    <t/>
  </si>
  <si>
    <t>CC-CZ:</t>
  </si>
  <si>
    <t>Místo:</t>
  </si>
  <si>
    <t>Dvůr Králové nad Labem</t>
  </si>
  <si>
    <t>Datum:</t>
  </si>
  <si>
    <t>Zadavatel:</t>
  </si>
  <si>
    <t>IČ:</t>
  </si>
  <si>
    <t>00277819</t>
  </si>
  <si>
    <t>Město Dvůr Králové nad Labem</t>
  </si>
  <si>
    <t>DIČ:</t>
  </si>
  <si>
    <t>Uchazeč:</t>
  </si>
  <si>
    <t>Vyplň údaj</t>
  </si>
  <si>
    <t>Projektant:</t>
  </si>
  <si>
    <t>73648761</t>
  </si>
  <si>
    <t>Daniel Kadavý, projektová činnost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</si>
  <si>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</si>
  <si>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</si>
  <si>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</si>
  <si>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</si>
  <si>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</si>
  <si>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</si>
  <si>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</si>
  <si>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</si>
  <si>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</si>
  <si>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</si>
  <si>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</si>
  <si>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</si>
  <si>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</si>
  <si>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</si>
  <si>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</si>
  <si>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</si>
  <si>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</si>
  <si>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</si>
  <si>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</si>
  <si>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</si>
  <si>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</si>
  <si>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</si>
  <si>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</si>
  <si>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</si>
  <si>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</si>
  <si>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</si>
  <si>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</si>
  <si>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</si>
  <si>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</si>
  <si>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</si>
  <si>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</si>
  <si>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</si>
  <si>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</si>
  <si>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</si>
  <si>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</si>
  <si>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</si>
  <si>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</si>
  <si>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</si>
  <si>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</si>
  <si>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</si>
  <si>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</si>
  <si>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</si>
  <si>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</si>
  <si>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</si>
  <si>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100-2-2</t>
  </si>
  <si>
    <t>Komunikace Seifertova, část 2</t>
  </si>
  <si>
    <t>STA</t>
  </si>
  <si>
    <t>1</t>
  </si>
  <si>
    <t>{0c478d69-e27a-400c-8b67-4e9656cbc21c}</t>
  </si>
  <si>
    <t>2</t>
  </si>
  <si>
    <t>100-6</t>
  </si>
  <si>
    <t>VON</t>
  </si>
  <si>
    <t>{ba49d205-6852-4e6d-8434-add0765100d1}</t>
  </si>
  <si>
    <t>KRYCÍ LIST SOUPISU PRACÍ</t>
  </si>
  <si>
    <t>Objekt:</t>
  </si>
  <si>
    <t>100-2-2 - Komunikace Seifertova, část 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</si>
  <si>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</si>
  <si>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</si>
  <si>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</si>
  <si>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</si>
  <si>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</si>
  <si>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</si>
  <si>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</si>
  <si>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</si>
  <si>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</si>
  <si>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</si>
  <si>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</si>
  <si>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</si>
  <si>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</si>
  <si>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</si>
  <si>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</si>
  <si>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</si>
  <si>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</si>
  <si>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</si>
  <si>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</si>
  <si>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</si>
  <si>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</si>
  <si>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</si>
  <si>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</si>
  <si>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</si>
  <si>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</si>
  <si>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</si>
  <si>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</si>
  <si>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</si>
  <si>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</si>
  <si>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</si>
  <si>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</si>
  <si>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</si>
  <si>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m2</t>
  </si>
  <si>
    <t>CS ÚRS 2023 01</t>
  </si>
  <si>
    <t>4</t>
  </si>
  <si>
    <t>1905180316</t>
  </si>
  <si>
    <t>Online PSC</t>
  </si>
  <si>
    <t>https://podminky.urs.cz/item/CS_URS_2023_01/113107322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</si>
  <si>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</si>
  <si>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</si>
  <si>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-328849847</t>
  </si>
  <si>
    <t>https://podminky.urs.cz/item/CS_URS_2023_01/113107342</t>
  </si>
  <si>
    <t>3</t>
  </si>
  <si>
    <t>121151103</t>
  </si>
  <si>
    <t>Sejmutí ornice strojně při souvislé ploše do 100 m2, tl. vrstvy do 200 mm</t>
  </si>
  <si>
    <t>1157158944</t>
  </si>
  <si>
    <t>https://podminky.urs.cz/item/CS_URS_2023_01/121151103</t>
  </si>
  <si>
    <t>122552205</t>
  </si>
  <si>
    <t>Odkopávky a prokopávky nezapažené pro silnice a dálnice strojně v hornině třídy těžitelnosti III přes 500 do 1 000 m3</t>
  </si>
  <si>
    <t>m3</t>
  </si>
  <si>
    <t>-1967785162</t>
  </si>
  <si>
    <t>https://podminky.urs.cz/item/CS_URS_2023_01/122552205</t>
  </si>
  <si>
    <t>VV</t>
  </si>
  <si>
    <t>0,5*1359"sanace,výměna zemin v aktivní zóně"</t>
  </si>
  <si>
    <t>542,9"komunikace"</t>
  </si>
  <si>
    <t>Součet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</si>
  <si>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</si>
  <si>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</si>
  <si>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skládku zhotovitele</t>
  </si>
  <si>
    <t>-1302279596</t>
  </si>
  <si>
    <t>https://podminky.urs.cz/item/CS_URS_2023_01/162751117</t>
  </si>
  <si>
    <t>1222,4"komunikace"</t>
  </si>
  <si>
    <t>6</t>
  </si>
  <si>
    <t>167111101</t>
  </si>
  <si>
    <t>Nakládání, skládání a překládání neulehlého výkopku nebo sypaniny ručně nakládání, z hornin třídy těžitelnosti I, skupiny 1 až 3</t>
  </si>
  <si>
    <t>1626350668</t>
  </si>
  <si>
    <t>https://podminky.urs.cz/item/CS_URS_2023_01/167111101</t>
  </si>
  <si>
    <t>1222,4"Komunikace"</t>
  </si>
  <si>
    <t>7</t>
  </si>
  <si>
    <t>181151331</t>
  </si>
  <si>
    <t>Plošná úprava terénu v zemině skupiny 1 až 4 s urovnáním povrchu bez doplnění ornice souvislé plochy přes 500 m2 při nerovnostech terénu přes 150 do 200 mm v rovině nebo na svahu do 1:5</t>
  </si>
  <si>
    <t>-2067337956</t>
  </si>
  <si>
    <t>https://podminky.urs.cz/item/CS_URS_2023_01/181151331</t>
  </si>
  <si>
    <t>8</t>
  </si>
  <si>
    <t>181152302</t>
  </si>
  <si>
    <t>Úprava pláně na stavbách silnic a dálnic strojně v zářezech mimo skalních se zhutněním</t>
  </si>
  <si>
    <t>937880662</t>
  </si>
  <si>
    <t>https://podminky.urs.cz/item/CS_URS_2023_01/181152302</t>
  </si>
  <si>
    <t>9</t>
  </si>
  <si>
    <t>181351113</t>
  </si>
  <si>
    <t>Rozprostření a urovnání ornice v rovině nebo ve svahu sklonu do 1:5 strojně při souvislé ploše přes 500 m2, tl. vrstvy do 200 mm</t>
  </si>
  <si>
    <t>-1291111567</t>
  </si>
  <si>
    <t>https://podminky.urs.cz/item/CS_URS_2023_01/181351113</t>
  </si>
  <si>
    <t>Zakládání</t>
  </si>
  <si>
    <t>Komunikace pozemní</t>
  </si>
  <si>
    <t>10</t>
  </si>
  <si>
    <t>564851111</t>
  </si>
  <si>
    <t>Podklad ze štěrkodrti ŠD s rozprostřením a zhutněním plochy přes 100 m2, po zhutnění tl. 150 mm</t>
  </si>
  <si>
    <t>-30940718</t>
  </si>
  <si>
    <t>https://podminky.urs.cz/item/CS_URS_2023_01/564851111</t>
  </si>
  <si>
    <t>"pochozí plocha"16,5</t>
  </si>
  <si>
    <t>"dorpvnání povrchu pakoviště u TS ŠD fr. 0-32"342</t>
  </si>
  <si>
    <t>11</t>
  </si>
  <si>
    <t>564851114</t>
  </si>
  <si>
    <t>Podklad ze štěrkodrti ŠD s rozprostřením a zhutněním plochy přes 100 m2, po zhutnění tl. 180 mm</t>
  </si>
  <si>
    <t>1249249767</t>
  </si>
  <si>
    <t>https://podminky.urs.cz/item/CS_URS_2023_01/564851114</t>
  </si>
  <si>
    <t>12</t>
  </si>
  <si>
    <t>564971315</t>
  </si>
  <si>
    <t>Podklad nebo podsyp z betonového recyklátu s rozprostřením a zhutněním plochy přes 100 m2, po zhutnění tl. 250 mm</t>
  </si>
  <si>
    <t>566816265</t>
  </si>
  <si>
    <t>https://podminky.urs.cz/item/CS_URS_2023_01/564971315</t>
  </si>
  <si>
    <t>1359*2"sanace,výměna zemin v aktivní zóně"</t>
  </si>
  <si>
    <t>13</t>
  </si>
  <si>
    <t>565135121</t>
  </si>
  <si>
    <t>Asfaltový beton vrstva podkladní ACP 16 (obalované kamenivo střednězrnné - OKS) s rozprostřením a zhutněním v pruhu šířky přes 3 m, po zhutnění tl. 50 mm</t>
  </si>
  <si>
    <t>2141119155</t>
  </si>
  <si>
    <t>https://podminky.urs.cz/item/CS_URS_2023_01/565135121</t>
  </si>
  <si>
    <t>14</t>
  </si>
  <si>
    <t>567121111</t>
  </si>
  <si>
    <t>Podklad ze směsi stmelené cementem SC bez dilatačních spár, s rozprostřením a zhutněním SC C 3/4 (SC I), po zhutnění tl. 120 mm</t>
  </si>
  <si>
    <t>-462750625</t>
  </si>
  <si>
    <t>https://podminky.urs.cz/item/CS_URS_2023_01/567121111</t>
  </si>
  <si>
    <t>569851111</t>
  </si>
  <si>
    <t>Zpevnění krajnic nebo komunikací pro pěší s rozprostřením a zhutněním, po zhutnění štěrkodrtí tl. 150 mm</t>
  </si>
  <si>
    <t>855178414</t>
  </si>
  <si>
    <t>https://podminky.urs.cz/item/CS_URS_2023_01/569851111</t>
  </si>
  <si>
    <t>16</t>
  </si>
  <si>
    <t>573231108</t>
  </si>
  <si>
    <t>Postřik spojovací PS bez posypu kamenivem ze silniční emulze, v množství 0,50 kg/m2</t>
  </si>
  <si>
    <t>-1957026071</t>
  </si>
  <si>
    <t>https://podminky.urs.cz/item/CS_URS_2023_01/573231108</t>
  </si>
  <si>
    <t>17</t>
  </si>
  <si>
    <t>577134221</t>
  </si>
  <si>
    <t>Asfaltový beton vrstva obrusná ACO 11 (ABS) s rozprostřením a se zhutněním z nemodifikovaného asfaltu v pruhu šířky přes 3 m tř. II, po zhutnění tl. 40 mm</t>
  </si>
  <si>
    <t>-1411027626</t>
  </si>
  <si>
    <t>https://podminky.urs.cz/item/CS_URS_2023_01/577134221</t>
  </si>
  <si>
    <t>18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</si>
  <si>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</si>
  <si>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</si>
  <si>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-1254445292</t>
  </si>
  <si>
    <t>https://podminky.urs.cz/item/CS_URS_2023_01/596211110</t>
  </si>
  <si>
    <t>19</t>
  </si>
  <si>
    <t>M</t>
  </si>
  <si>
    <t>59245015</t>
  </si>
  <si>
    <t>dlažba zámková tvaru I 200x165x60mm přírodní</t>
  </si>
  <si>
    <t>1662271569</t>
  </si>
  <si>
    <t>Trubní vedení</t>
  </si>
  <si>
    <t>20</t>
  </si>
  <si>
    <t>899331111</t>
  </si>
  <si>
    <t>Výšková úprava uličního vstupu nebo vpusti do 200 mm zvýšením poklopu</t>
  </si>
  <si>
    <t>kus</t>
  </si>
  <si>
    <t>-1088475408</t>
  </si>
  <si>
    <t>https://podminky.urs.cz/item/CS_URS_2023_01/899331111</t>
  </si>
  <si>
    <t>899431111</t>
  </si>
  <si>
    <t>Výšková úprava uličního vstupu nebo vpusti do 200 mm zvýšením krycího hrnce, šoupěte nebo hydrantu bez úpravy armatur</t>
  </si>
  <si>
    <t>-1355125368</t>
  </si>
  <si>
    <t>https://podminky.urs.cz/item/CS_URS_2023_01/899431111</t>
  </si>
  <si>
    <t>Ostatní konstrukce a práce, bourání</t>
  </si>
  <si>
    <t>22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</si>
  <si>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</si>
  <si>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</si>
  <si>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m</t>
  </si>
  <si>
    <t>735291455</t>
  </si>
  <si>
    <t>https://podminky.urs.cz/item/CS_URS_2023_01/916131213</t>
  </si>
  <si>
    <t>23</t>
  </si>
  <si>
    <t>59217029</t>
  </si>
  <si>
    <t>obrubník betonový silniční nájezdový 1000x150x150mm</t>
  </si>
  <si>
    <t>-1905020356</t>
  </si>
  <si>
    <t>"pochozí plocha" 17</t>
  </si>
  <si>
    <t>24</t>
  </si>
  <si>
    <t>CSB.0019984.URS</t>
  </si>
  <si>
    <t>Obrubník oblouk vnější R1 780x150x250</t>
  </si>
  <si>
    <t>-370481167</t>
  </si>
  <si>
    <t>25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</si>
  <si>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</si>
  <si>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</si>
  <si>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1772488712</t>
  </si>
  <si>
    <t>https://podminky.urs.cz/item/CS_URS_2023_01/919732211</t>
  </si>
  <si>
    <t>26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</si>
  <si>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</si>
  <si>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</si>
  <si>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319408484</t>
  </si>
  <si>
    <t>https://podminky.urs.cz/item/CS_URS_2023_01/966006211</t>
  </si>
  <si>
    <t>27</t>
  </si>
  <si>
    <t>966006221</t>
  </si>
  <si>
    <t>Odstranění trubkového nástavce ze sloupku s odklizením materiálu na vzdálenost do 20 m nebo s naložením na dopravní prostředek včetně demontáže dopravní značky</t>
  </si>
  <si>
    <t>-1215924491</t>
  </si>
  <si>
    <t>https://podminky.urs.cz/item/CS_URS_2023_01/966006221</t>
  </si>
  <si>
    <t>997</t>
  </si>
  <si>
    <t>Přesun sutě</t>
  </si>
  <si>
    <t>28</t>
  </si>
  <si>
    <t>997221551</t>
  </si>
  <si>
    <t>Vodorovná doprava suti bez naložení, ale se složením a s hrubým urovnáním ze sypkých materiálů, na na skládku zhotovitele</t>
  </si>
  <si>
    <t>t</t>
  </si>
  <si>
    <t>-1723157007</t>
  </si>
  <si>
    <t>https://podminky.urs.cz/item/CS_URS_2023_01/997221551</t>
  </si>
  <si>
    <t>29</t>
  </si>
  <si>
    <t>997221873</t>
  </si>
  <si>
    <t>Poplatek za uložení stavebního odpadu na recyklační skládce (skládkovné) zeminy a kamení zatříděného do Katalogu odpadů pod kódem 17 05 04</t>
  </si>
  <si>
    <t>-1864837428</t>
  </si>
  <si>
    <t>https://podminky.urs.cz/item/CS_URS_2023_01/997221873</t>
  </si>
  <si>
    <t>1222,4*1,7</t>
  </si>
  <si>
    <t>30</t>
  </si>
  <si>
    <t>997221875</t>
  </si>
  <si>
    <t>Poplatek za uložení stavebního odpadu na recyklační skládce (skládkovné) asfaltového bez obsahu dehtu zatříděného do Katalogu odpadů pod kódem 17 03 02</t>
  </si>
  <si>
    <t>186458505</t>
  </si>
  <si>
    <t>https://podminky.urs.cz/item/CS_URS_2023_01/997221875</t>
  </si>
  <si>
    <t>998</t>
  </si>
  <si>
    <t>Přesun hmot</t>
  </si>
  <si>
    <t>31</t>
  </si>
  <si>
    <t>998223011</t>
  </si>
  <si>
    <t>Přesun hmot pro pozemní komunikace s krytem dlážděným dopravní vzdálenost do 200 m jakékoliv délky objektu</t>
  </si>
  <si>
    <t>-67569534</t>
  </si>
  <si>
    <t>https://podminky.urs.cz/item/CS_URS_2023_01/998223011</t>
  </si>
  <si>
    <t>100-6 -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</si>
  <si>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</si>
  <si>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</si>
  <si>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</si>
  <si>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</si>
  <si>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</si>
  <si>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</si>
  <si>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</si>
  <si>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</si>
  <si>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</si>
  <si>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</si>
  <si>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</si>
  <si>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soubor</t>
  </si>
  <si>
    <t>1024</t>
  </si>
  <si>
    <t>-891418944</t>
  </si>
  <si>
    <t>https://podminky.urs.cz/item/CS_URS_2023_01/012002000</t>
  </si>
  <si>
    <t>P</t>
  </si>
  <si>
    <t>Poznámka k položce:_x000D_
Vytyčení stavby_x000D_
Skutečné zaměření savby</t>
  </si>
  <si>
    <t>013254000</t>
  </si>
  <si>
    <t>Dokumentace skutečného provedení stavby</t>
  </si>
  <si>
    <t>-1060648980</t>
  </si>
  <si>
    <t>https://podminky.urs.cz/item/CS_URS_2023_01/013254000</t>
  </si>
  <si>
    <t>VRN3</t>
  </si>
  <si>
    <t>Zařízení staveniště</t>
  </si>
  <si>
    <t>031002000</t>
  </si>
  <si>
    <t>Související práce pro zařízení staveniště</t>
  </si>
  <si>
    <t>-1607277799</t>
  </si>
  <si>
    <t>https://podminky.urs.cz/item/CS_URS_2023_01/031002000</t>
  </si>
  <si>
    <t>032002000</t>
  </si>
  <si>
    <t>Vybavení staveniště</t>
  </si>
  <si>
    <t>-1413601858</t>
  </si>
  <si>
    <t>https://podminky.urs.cz/item/CS_URS_2023_01/032002000</t>
  </si>
  <si>
    <t>039002000</t>
  </si>
  <si>
    <t>Zrušení zařízení staveniště</t>
  </si>
  <si>
    <t>-1888467305</t>
  </si>
  <si>
    <t>https://podminky.urs.cz/item/CS_URS_2023_01/039002000</t>
  </si>
  <si>
    <t>VRN4</t>
  </si>
  <si>
    <t>Inženýrská činnost</t>
  </si>
  <si>
    <t>043154000</t>
  </si>
  <si>
    <t>Zkoušky hutnicí</t>
  </si>
  <si>
    <t>-826154157</t>
  </si>
  <si>
    <t>https://podminky.urs.cz/item/CS_URS_2023_01/043154000</t>
  </si>
  <si>
    <t>VRN7</t>
  </si>
  <si>
    <t>Provozní vlivy</t>
  </si>
  <si>
    <t>072103001</t>
  </si>
  <si>
    <t>Projednání DIO a zajištění DIR komunikace II.a III. třídy</t>
  </si>
  <si>
    <t>-1419887188</t>
  </si>
  <si>
    <t>https://podminky.urs.cz/item/CS_URS_2023_01/072103001</t>
  </si>
  <si>
    <t>075002000</t>
  </si>
  <si>
    <t>Ochranná pásma</t>
  </si>
  <si>
    <t>kpl.</t>
  </si>
  <si>
    <t>CS ÚRS 2021 02</t>
  </si>
  <si>
    <t>-1044276024</t>
  </si>
  <si>
    <t>https://podminky.urs.cz/item/CS_URS_2021_02/075002000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</si>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</sst>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3" xfId="0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5" fillId="0" borderId="23" xfId="0" applyFont="1" applyBorder="1" applyAlignment="1">
      <alignment horizontal="center" vertical="center"/>
    </xf>
    <xf numFmtId="49" fontId="35" fillId="0" borderId="23" xfId="0" applyNumberFormat="1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center" vertical="center" wrapText="1"/>
    </xf>
    <xf numFmtId="167" fontId="35" fillId="0" borderId="23" xfId="0" applyNumberFormat="1" applyFont="1" applyBorder="1" applyAlignment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81152302" TargetMode="External"/><Relationship Id="rId13" Type="http://schemas.openxmlformats.org/officeDocument/2006/relationships/hyperlink" Target="https://podminky.urs.cz/item/CS_URS_2023_01/565135121" TargetMode="External"/><Relationship Id="rId18" Type="http://schemas.openxmlformats.org/officeDocument/2006/relationships/hyperlink" Target="https://podminky.urs.cz/item/CS_URS_2023_01/596211110" TargetMode="External"/><Relationship Id="rId26" Type="http://schemas.openxmlformats.org/officeDocument/2006/relationships/hyperlink" Target="https://podminky.urs.cz/item/CS_URS_2023_01/997221873" TargetMode="External"/><Relationship Id="rId3" Type="http://schemas.openxmlformats.org/officeDocument/2006/relationships/hyperlink" Target="https://podminky.urs.cz/item/CS_URS_2023_01/121151103" TargetMode="External"/><Relationship Id="rId21" Type="http://schemas.openxmlformats.org/officeDocument/2006/relationships/hyperlink" Target="https://podminky.urs.cz/item/CS_URS_2023_01/916131213" TargetMode="External"/><Relationship Id="rId7" Type="http://schemas.openxmlformats.org/officeDocument/2006/relationships/hyperlink" Target="https://podminky.urs.cz/item/CS_URS_2023_01/181151331" TargetMode="External"/><Relationship Id="rId12" Type="http://schemas.openxmlformats.org/officeDocument/2006/relationships/hyperlink" Target="https://podminky.urs.cz/item/CS_URS_2023_01/564971315" TargetMode="External"/><Relationship Id="rId17" Type="http://schemas.openxmlformats.org/officeDocument/2006/relationships/hyperlink" Target="https://podminky.urs.cz/item/CS_URS_2023_01/577134221" TargetMode="External"/><Relationship Id="rId25" Type="http://schemas.openxmlformats.org/officeDocument/2006/relationships/hyperlink" Target="https://podminky.urs.cz/item/CS_URS_2023_01/997221551" TargetMode="External"/><Relationship Id="rId2" Type="http://schemas.openxmlformats.org/officeDocument/2006/relationships/hyperlink" Target="https://podminky.urs.cz/item/CS_URS_2023_01/113107342" TargetMode="External"/><Relationship Id="rId16" Type="http://schemas.openxmlformats.org/officeDocument/2006/relationships/hyperlink" Target="https://podminky.urs.cz/item/CS_URS_2023_01/573231108" TargetMode="External"/><Relationship Id="rId20" Type="http://schemas.openxmlformats.org/officeDocument/2006/relationships/hyperlink" Target="https://podminky.urs.cz/item/CS_URS_2023_01/899431111" TargetMode="External"/><Relationship Id="rId29" Type="http://schemas.openxmlformats.org/officeDocument/2006/relationships/drawing" Target="../drawings/drawing2.xml"/><Relationship Id="rId1" Type="http://schemas.openxmlformats.org/officeDocument/2006/relationships/hyperlink" Target="https://podminky.urs.cz/item/CS_URS_2023_01/113107322" TargetMode="External"/><Relationship Id="rId6" Type="http://schemas.openxmlformats.org/officeDocument/2006/relationships/hyperlink" Target="https://podminky.urs.cz/item/CS_URS_2023_01/167111101" TargetMode="External"/><Relationship Id="rId11" Type="http://schemas.openxmlformats.org/officeDocument/2006/relationships/hyperlink" Target="https://podminky.urs.cz/item/CS_URS_2023_01/564851114" TargetMode="External"/><Relationship Id="rId24" Type="http://schemas.openxmlformats.org/officeDocument/2006/relationships/hyperlink" Target="https://podminky.urs.cz/item/CS_URS_2023_01/966006221" TargetMode="External"/><Relationship Id="rId5" Type="http://schemas.openxmlformats.org/officeDocument/2006/relationships/hyperlink" Target="https://podminky.urs.cz/item/CS_URS_2023_01/162751117" TargetMode="External"/><Relationship Id="rId15" Type="http://schemas.openxmlformats.org/officeDocument/2006/relationships/hyperlink" Target="https://podminky.urs.cz/item/CS_URS_2023_01/569851111" TargetMode="External"/><Relationship Id="rId23" Type="http://schemas.openxmlformats.org/officeDocument/2006/relationships/hyperlink" Target="https://podminky.urs.cz/item/CS_URS_2023_01/966006211" TargetMode="External"/><Relationship Id="rId28" Type="http://schemas.openxmlformats.org/officeDocument/2006/relationships/hyperlink" Target="https://podminky.urs.cz/item/CS_URS_2023_01/998223011" TargetMode="External"/><Relationship Id="rId10" Type="http://schemas.openxmlformats.org/officeDocument/2006/relationships/hyperlink" Target="https://podminky.urs.cz/item/CS_URS_2023_01/564851111" TargetMode="External"/><Relationship Id="rId19" Type="http://schemas.openxmlformats.org/officeDocument/2006/relationships/hyperlink" Target="https://podminky.urs.cz/item/CS_URS_2023_01/899331111" TargetMode="External"/><Relationship Id="rId4" Type="http://schemas.openxmlformats.org/officeDocument/2006/relationships/hyperlink" Target="https://podminky.urs.cz/item/CS_URS_2023_01/122552205" TargetMode="External"/><Relationship Id="rId9" Type="http://schemas.openxmlformats.org/officeDocument/2006/relationships/hyperlink" Target="https://podminky.urs.cz/item/CS_URS_2023_01/181351113" TargetMode="External"/><Relationship Id="rId14" Type="http://schemas.openxmlformats.org/officeDocument/2006/relationships/hyperlink" Target="https://podminky.urs.cz/item/CS_URS_2023_01/567121111" TargetMode="External"/><Relationship Id="rId22" Type="http://schemas.openxmlformats.org/officeDocument/2006/relationships/hyperlink" Target="https://podminky.urs.cz/item/CS_URS_2023_01/919732211" TargetMode="External"/><Relationship Id="rId27" Type="http://schemas.openxmlformats.org/officeDocument/2006/relationships/hyperlink" Target="https://podminky.urs.cz/item/CS_URS_2023_01/99722187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075002000" TargetMode="External"/><Relationship Id="rId3" Type="http://schemas.openxmlformats.org/officeDocument/2006/relationships/hyperlink" Target="https://podminky.urs.cz/item/CS_URS_2023_01/031002000" TargetMode="External"/><Relationship Id="rId7" Type="http://schemas.openxmlformats.org/officeDocument/2006/relationships/hyperlink" Target="https://podminky.urs.cz/item/CS_URS_2023_01/072103001" TargetMode="External"/><Relationship Id="rId2" Type="http://schemas.openxmlformats.org/officeDocument/2006/relationships/hyperlink" Target="https://podminky.urs.cz/item/CS_URS_2023_01/013254000" TargetMode="External"/><Relationship Id="rId1" Type="http://schemas.openxmlformats.org/officeDocument/2006/relationships/hyperlink" Target="https://podminky.urs.cz/item/CS_URS_2023_01/012002000" TargetMode="External"/><Relationship Id="rId6" Type="http://schemas.openxmlformats.org/officeDocument/2006/relationships/hyperlink" Target="https://podminky.urs.cz/item/CS_URS_2023_01/043154000" TargetMode="External"/><Relationship Id="rId5" Type="http://schemas.openxmlformats.org/officeDocument/2006/relationships/hyperlink" Target="https://podminky.urs.cz/item/CS_URS_2023_01/039002000" TargetMode="External"/><Relationship Id="rId4" Type="http://schemas.openxmlformats.org/officeDocument/2006/relationships/hyperlink" Target="https://podminky.urs.cz/item/CS_URS_2023_01/032002000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opLeftCell="A36" workbookViewId="0">
      <selection activeCell="BE5" sqref="BE5:BE32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81" t="s">
        <v>14</v>
      </c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R5" s="19"/>
      <c r="BE5" s="278" t="s">
        <v>15</v>
      </c>
      <c r="BS5" s="16" t="s">
        <v>6</v>
      </c>
    </row>
    <row r="6" spans="1:74" ht="36.9" customHeight="1">
      <c r="B6" s="19"/>
      <c r="D6" s="25" t="s">
        <v>16</v>
      </c>
      <c r="K6" s="282" t="s">
        <v>17</v>
      </c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R6" s="19"/>
      <c r="BE6" s="279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19</v>
      </c>
      <c r="AR7" s="19"/>
      <c r="BE7" s="279"/>
      <c r="BS7" s="16" t="s">
        <v>6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51">
        <v>44963</v>
      </c>
      <c r="AR8" s="19"/>
      <c r="BE8" s="279"/>
      <c r="BS8" s="16" t="s">
        <v>6</v>
      </c>
    </row>
    <row r="9" spans="1:74" ht="14.4" customHeight="1">
      <c r="B9" s="19"/>
      <c r="AR9" s="19"/>
      <c r="BE9" s="279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26</v>
      </c>
      <c r="AR10" s="19"/>
      <c r="BE10" s="279"/>
      <c r="BS10" s="16" t="s">
        <v>6</v>
      </c>
    </row>
    <row r="11" spans="1:74" ht="18.45" customHeight="1">
      <c r="B11" s="19"/>
      <c r="E11" s="24" t="s">
        <v>27</v>
      </c>
      <c r="AK11" s="26" t="s">
        <v>28</v>
      </c>
      <c r="AN11" s="24" t="s">
        <v>19</v>
      </c>
      <c r="AR11" s="19"/>
      <c r="BE11" s="279"/>
      <c r="BS11" s="16" t="s">
        <v>6</v>
      </c>
    </row>
    <row r="12" spans="1:74" ht="6.9" customHeight="1">
      <c r="B12" s="19"/>
      <c r="AR12" s="19"/>
      <c r="BE12" s="279"/>
      <c r="BS12" s="16" t="s">
        <v>6</v>
      </c>
    </row>
    <row r="13" spans="1:74" ht="12" customHeight="1">
      <c r="B13" s="19"/>
      <c r="D13" s="26" t="s">
        <v>29</v>
      </c>
      <c r="AK13" s="26" t="s">
        <v>25</v>
      </c>
      <c r="AN13" s="28" t="s">
        <v>30</v>
      </c>
      <c r="AR13" s="19"/>
      <c r="BE13" s="279"/>
      <c r="BS13" s="16" t="s">
        <v>6</v>
      </c>
    </row>
    <row r="14" spans="1:74" ht="13.2">
      <c r="B14" s="19"/>
      <c r="E14" s="283" t="s">
        <v>30</v>
      </c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6" t="s">
        <v>28</v>
      </c>
      <c r="AN14" s="28" t="s">
        <v>30</v>
      </c>
      <c r="AR14" s="19"/>
      <c r="BE14" s="279"/>
      <c r="BS14" s="16" t="s">
        <v>6</v>
      </c>
    </row>
    <row r="15" spans="1:74" ht="6.9" customHeight="1">
      <c r="B15" s="19"/>
      <c r="AR15" s="19"/>
      <c r="BE15" s="279"/>
      <c r="BS15" s="16" t="s">
        <v>4</v>
      </c>
    </row>
    <row r="16" spans="1:74" ht="12" customHeight="1">
      <c r="B16" s="19"/>
      <c r="D16" s="26" t="s">
        <v>31</v>
      </c>
      <c r="AK16" s="26" t="s">
        <v>25</v>
      </c>
      <c r="AN16" s="24" t="s">
        <v>32</v>
      </c>
      <c r="AR16" s="19"/>
      <c r="BE16" s="279"/>
      <c r="BS16" s="16" t="s">
        <v>4</v>
      </c>
    </row>
    <row r="17" spans="2:71" ht="18.45" customHeight="1">
      <c r="B17" s="19"/>
      <c r="E17" s="24" t="s">
        <v>33</v>
      </c>
      <c r="AK17" s="26" t="s">
        <v>28</v>
      </c>
      <c r="AN17" s="24" t="s">
        <v>19</v>
      </c>
      <c r="AR17" s="19"/>
      <c r="BE17" s="279"/>
      <c r="BS17" s="16" t="s">
        <v>34</v>
      </c>
    </row>
    <row r="18" spans="2:71" ht="6.9" customHeight="1">
      <c r="B18" s="19"/>
      <c r="AR18" s="19"/>
      <c r="BE18" s="279"/>
      <c r="BS18" s="16" t="s">
        <v>6</v>
      </c>
    </row>
    <row r="19" spans="2:71" ht="12" customHeight="1">
      <c r="B19" s="19"/>
      <c r="D19" s="26" t="s">
        <v>35</v>
      </c>
      <c r="AK19" s="26" t="s">
        <v>25</v>
      </c>
      <c r="AN19" s="24" t="s">
        <v>19</v>
      </c>
      <c r="AR19" s="19"/>
      <c r="BE19" s="279"/>
      <c r="BS19" s="16" t="s">
        <v>6</v>
      </c>
    </row>
    <row r="20" spans="2:71" ht="18.45" customHeight="1">
      <c r="B20" s="19"/>
      <c r="E20" s="24" t="s">
        <v>36</v>
      </c>
      <c r="AK20" s="26" t="s">
        <v>28</v>
      </c>
      <c r="AN20" s="24" t="s">
        <v>19</v>
      </c>
      <c r="AR20" s="19"/>
      <c r="BE20" s="279"/>
      <c r="BS20" s="16" t="s">
        <v>4</v>
      </c>
    </row>
    <row r="21" spans="2:71" ht="6.9" customHeight="1">
      <c r="B21" s="19"/>
      <c r="AR21" s="19"/>
      <c r="BE21" s="279"/>
    </row>
    <row r="22" spans="2:71" ht="12" customHeight="1">
      <c r="B22" s="19"/>
      <c r="D22" s="26" t="s">
        <v>37</v>
      </c>
      <c r="AR22" s="19"/>
      <c r="BE22" s="279"/>
    </row>
    <row r="23" spans="2:71" ht="47.25" customHeight="1">
      <c r="B23" s="19"/>
      <c r="E23" s="285" t="s">
        <v>38</v>
      </c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R23" s="19"/>
      <c r="BE23" s="279"/>
    </row>
    <row r="24" spans="2:71" ht="6.9" customHeight="1">
      <c r="B24" s="19"/>
      <c r="AR24" s="19"/>
      <c r="BE24" s="279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79"/>
    </row>
    <row r="26" spans="2:71" s="1" customFormat="1" ht="25.95" customHeight="1">
      <c r="B26" s="31"/>
      <c r="D26" s="32" t="s">
        <v>39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86">
        <f>ROUND(AG54,2)</f>
        <v>0</v>
      </c>
      <c r="AL26" s="287"/>
      <c r="AM26" s="287"/>
      <c r="AN26" s="287"/>
      <c r="AO26" s="287"/>
      <c r="AR26" s="31"/>
      <c r="BE26" s="279"/>
    </row>
    <row r="27" spans="2:71" s="1" customFormat="1" ht="6.9" customHeight="1">
      <c r="B27" s="31"/>
      <c r="AR27" s="31"/>
      <c r="BE27" s="279"/>
    </row>
    <row r="28" spans="2:71" s="1" customFormat="1" ht="13.2">
      <c r="B28" s="31"/>
      <c r="L28" s="288" t="s">
        <v>40</v>
      </c>
      <c r="M28" s="288"/>
      <c r="N28" s="288"/>
      <c r="O28" s="288"/>
      <c r="P28" s="288"/>
      <c r="W28" s="288" t="s">
        <v>41</v>
      </c>
      <c r="X28" s="288"/>
      <c r="Y28" s="288"/>
      <c r="Z28" s="288"/>
      <c r="AA28" s="288"/>
      <c r="AB28" s="288"/>
      <c r="AC28" s="288"/>
      <c r="AD28" s="288"/>
      <c r="AE28" s="288"/>
      <c r="AK28" s="288" t="s">
        <v>42</v>
      </c>
      <c r="AL28" s="288"/>
      <c r="AM28" s="288"/>
      <c r="AN28" s="288"/>
      <c r="AO28" s="288"/>
      <c r="AR28" s="31"/>
      <c r="BE28" s="279"/>
    </row>
    <row r="29" spans="2:71" s="2" customFormat="1" ht="14.4" customHeight="1">
      <c r="B29" s="35"/>
      <c r="D29" s="26" t="s">
        <v>43</v>
      </c>
      <c r="F29" s="26" t="s">
        <v>44</v>
      </c>
      <c r="L29" s="273">
        <v>0.21</v>
      </c>
      <c r="M29" s="272"/>
      <c r="N29" s="272"/>
      <c r="O29" s="272"/>
      <c r="P29" s="272"/>
      <c r="W29" s="271">
        <f>ROUND(AZ54, 2)</f>
        <v>0</v>
      </c>
      <c r="X29" s="272"/>
      <c r="Y29" s="272"/>
      <c r="Z29" s="272"/>
      <c r="AA29" s="272"/>
      <c r="AB29" s="272"/>
      <c r="AC29" s="272"/>
      <c r="AD29" s="272"/>
      <c r="AE29" s="272"/>
      <c r="AK29" s="271">
        <f>ROUND(AV54, 2)</f>
        <v>0</v>
      </c>
      <c r="AL29" s="272"/>
      <c r="AM29" s="272"/>
      <c r="AN29" s="272"/>
      <c r="AO29" s="272"/>
      <c r="AR29" s="35"/>
      <c r="BE29" s="280"/>
    </row>
    <row r="30" spans="2:71" s="2" customFormat="1" ht="14.4" customHeight="1">
      <c r="B30" s="35"/>
      <c r="F30" s="26" t="s">
        <v>45</v>
      </c>
      <c r="L30" s="273">
        <v>0.15</v>
      </c>
      <c r="M30" s="272"/>
      <c r="N30" s="272"/>
      <c r="O30" s="272"/>
      <c r="P30" s="272"/>
      <c r="W30" s="271">
        <f>ROUND(BA54, 2)</f>
        <v>0</v>
      </c>
      <c r="X30" s="272"/>
      <c r="Y30" s="272"/>
      <c r="Z30" s="272"/>
      <c r="AA30" s="272"/>
      <c r="AB30" s="272"/>
      <c r="AC30" s="272"/>
      <c r="AD30" s="272"/>
      <c r="AE30" s="272"/>
      <c r="AK30" s="271">
        <f>ROUND(AW54, 2)</f>
        <v>0</v>
      </c>
      <c r="AL30" s="272"/>
      <c r="AM30" s="272"/>
      <c r="AN30" s="272"/>
      <c r="AO30" s="272"/>
      <c r="AR30" s="35"/>
      <c r="BE30" s="280"/>
    </row>
    <row r="31" spans="2:71" s="2" customFormat="1" ht="14.4" hidden="1" customHeight="1">
      <c r="B31" s="35"/>
      <c r="F31" s="26" t="s">
        <v>46</v>
      </c>
      <c r="L31" s="273">
        <v>0.21</v>
      </c>
      <c r="M31" s="272"/>
      <c r="N31" s="272"/>
      <c r="O31" s="272"/>
      <c r="P31" s="272"/>
      <c r="W31" s="271">
        <f>ROUND(BB54, 2)</f>
        <v>0</v>
      </c>
      <c r="X31" s="272"/>
      <c r="Y31" s="272"/>
      <c r="Z31" s="272"/>
      <c r="AA31" s="272"/>
      <c r="AB31" s="272"/>
      <c r="AC31" s="272"/>
      <c r="AD31" s="272"/>
      <c r="AE31" s="272"/>
      <c r="AK31" s="271">
        <v>0</v>
      </c>
      <c r="AL31" s="272"/>
      <c r="AM31" s="272"/>
      <c r="AN31" s="272"/>
      <c r="AO31" s="272"/>
      <c r="AR31" s="35"/>
      <c r="BE31" s="280"/>
    </row>
    <row r="32" spans="2:71" s="2" customFormat="1" ht="14.4" hidden="1" customHeight="1">
      <c r="B32" s="35"/>
      <c r="F32" s="26" t="s">
        <v>47</v>
      </c>
      <c r="L32" s="273">
        <v>0.15</v>
      </c>
      <c r="M32" s="272"/>
      <c r="N32" s="272"/>
      <c r="O32" s="272"/>
      <c r="P32" s="272"/>
      <c r="W32" s="271">
        <f>ROUND(BC54, 2)</f>
        <v>0</v>
      </c>
      <c r="X32" s="272"/>
      <c r="Y32" s="272"/>
      <c r="Z32" s="272"/>
      <c r="AA32" s="272"/>
      <c r="AB32" s="272"/>
      <c r="AC32" s="272"/>
      <c r="AD32" s="272"/>
      <c r="AE32" s="272"/>
      <c r="AK32" s="271">
        <v>0</v>
      </c>
      <c r="AL32" s="272"/>
      <c r="AM32" s="272"/>
      <c r="AN32" s="272"/>
      <c r="AO32" s="272"/>
      <c r="AR32" s="35"/>
      <c r="BE32" s="280"/>
    </row>
    <row r="33" spans="2:44" s="2" customFormat="1" ht="14.4" hidden="1" customHeight="1">
      <c r="B33" s="35"/>
      <c r="F33" s="26" t="s">
        <v>48</v>
      </c>
      <c r="L33" s="273">
        <v>0</v>
      </c>
      <c r="M33" s="272"/>
      <c r="N33" s="272"/>
      <c r="O33" s="272"/>
      <c r="P33" s="272"/>
      <c r="W33" s="271">
        <f>ROUND(BD54, 2)</f>
        <v>0</v>
      </c>
      <c r="X33" s="272"/>
      <c r="Y33" s="272"/>
      <c r="Z33" s="272"/>
      <c r="AA33" s="272"/>
      <c r="AB33" s="272"/>
      <c r="AC33" s="272"/>
      <c r="AD33" s="272"/>
      <c r="AE33" s="272"/>
      <c r="AK33" s="271">
        <v>0</v>
      </c>
      <c r="AL33" s="272"/>
      <c r="AM33" s="272"/>
      <c r="AN33" s="272"/>
      <c r="AO33" s="272"/>
      <c r="AR33" s="35"/>
    </row>
    <row r="34" spans="2:44" s="1" customFormat="1" ht="6.9" customHeight="1">
      <c r="B34" s="31"/>
      <c r="AR34" s="31"/>
    </row>
    <row r="35" spans="2:44" s="1" customFormat="1" ht="25.95" customHeight="1">
      <c r="B35" s="31"/>
      <c r="C35" s="36"/>
      <c r="D35" s="37" t="s">
        <v>49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50</v>
      </c>
      <c r="U35" s="38"/>
      <c r="V35" s="38"/>
      <c r="W35" s="38"/>
      <c r="X35" s="274" t="s">
        <v>51</v>
      </c>
      <c r="Y35" s="275"/>
      <c r="Z35" s="275"/>
      <c r="AA35" s="275"/>
      <c r="AB35" s="275"/>
      <c r="AC35" s="38"/>
      <c r="AD35" s="38"/>
      <c r="AE35" s="38"/>
      <c r="AF35" s="38"/>
      <c r="AG35" s="38"/>
      <c r="AH35" s="38"/>
      <c r="AI35" s="38"/>
      <c r="AJ35" s="38"/>
      <c r="AK35" s="276">
        <f>SUM(AK26:AK33)</f>
        <v>0</v>
      </c>
      <c r="AL35" s="275"/>
      <c r="AM35" s="275"/>
      <c r="AN35" s="275"/>
      <c r="AO35" s="277"/>
      <c r="AP35" s="36"/>
      <c r="AQ35" s="36"/>
      <c r="AR35" s="31"/>
    </row>
    <row r="36" spans="2:44" s="1" customFormat="1" ht="6.9" customHeight="1">
      <c r="B36" s="31"/>
      <c r="AR36" s="31"/>
    </row>
    <row r="37" spans="2:44" s="1" customFormat="1" ht="6.9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" customHeight="1">
      <c r="B42" s="31"/>
      <c r="C42" s="20" t="s">
        <v>52</v>
      </c>
      <c r="AR42" s="31"/>
    </row>
    <row r="43" spans="2:44" s="1" customFormat="1" ht="6.9" customHeight="1">
      <c r="B43" s="31"/>
      <c r="AR43" s="31"/>
    </row>
    <row r="44" spans="2:44" s="3" customFormat="1" ht="12" customHeight="1">
      <c r="B44" s="44"/>
      <c r="C44" s="26" t="s">
        <v>13</v>
      </c>
      <c r="L44" s="3" t="str">
        <f>K5</f>
        <v>1_19_2</v>
      </c>
      <c r="AR44" s="44"/>
    </row>
    <row r="45" spans="2:44" s="4" customFormat="1" ht="36.9" customHeight="1">
      <c r="B45" s="45"/>
      <c r="C45" s="46" t="s">
        <v>16</v>
      </c>
      <c r="L45" s="262" t="str">
        <f>K6</f>
        <v>MALÁ PRŮMYSLOVÁ A OBYTNÁ ZÓNA , LOKALITA SYLVÁROV-2021.12</v>
      </c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R45" s="45"/>
    </row>
    <row r="46" spans="2:44" s="1" customFormat="1" ht="6.9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>Dvůr Králové nad Labem</v>
      </c>
      <c r="AI47" s="26" t="s">
        <v>23</v>
      </c>
      <c r="AM47" s="264">
        <f>IF(AN8= "","",AN8)</f>
        <v>44963</v>
      </c>
      <c r="AN47" s="264"/>
      <c r="AR47" s="31"/>
    </row>
    <row r="48" spans="2:44" s="1" customFormat="1" ht="6.9" customHeight="1">
      <c r="B48" s="31"/>
      <c r="AR48" s="31"/>
    </row>
    <row r="49" spans="1:91" s="1" customFormat="1" ht="25.65" customHeight="1">
      <c r="B49" s="31"/>
      <c r="C49" s="26" t="s">
        <v>24</v>
      </c>
      <c r="L49" s="3" t="str">
        <f>IF(E11= "","",E11)</f>
        <v>Město Dvůr Králové nad Labem</v>
      </c>
      <c r="AI49" s="26" t="s">
        <v>31</v>
      </c>
      <c r="AM49" s="265" t="str">
        <f>IF(E17="","",E17)</f>
        <v>Daniel Kadavý, projektová činnost</v>
      </c>
      <c r="AN49" s="266"/>
      <c r="AO49" s="266"/>
      <c r="AP49" s="266"/>
      <c r="AR49" s="31"/>
      <c r="AS49" s="267" t="s">
        <v>53</v>
      </c>
      <c r="AT49" s="268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15" customHeight="1">
      <c r="B50" s="31"/>
      <c r="C50" s="26" t="s">
        <v>29</v>
      </c>
      <c r="L50" s="3" t="str">
        <f>IF(E14= "Vyplň údaj","",E14)</f>
        <v/>
      </c>
      <c r="AI50" s="26" t="s">
        <v>35</v>
      </c>
      <c r="AM50" s="265" t="str">
        <f>IF(E20="","",E20)</f>
        <v xml:space="preserve"> </v>
      </c>
      <c r="AN50" s="266"/>
      <c r="AO50" s="266"/>
      <c r="AP50" s="266"/>
      <c r="AR50" s="31"/>
      <c r="AS50" s="269"/>
      <c r="AT50" s="270"/>
      <c r="BD50" s="52"/>
    </row>
    <row r="51" spans="1:91" s="1" customFormat="1" ht="10.95" customHeight="1">
      <c r="B51" s="31"/>
      <c r="AR51" s="31"/>
      <c r="AS51" s="269"/>
      <c r="AT51" s="270"/>
      <c r="BD51" s="52"/>
    </row>
    <row r="52" spans="1:91" s="1" customFormat="1" ht="29.25" customHeight="1">
      <c r="B52" s="31"/>
      <c r="C52" s="258" t="s">
        <v>54</v>
      </c>
      <c r="D52" s="259"/>
      <c r="E52" s="259"/>
      <c r="F52" s="259"/>
      <c r="G52" s="259"/>
      <c r="H52" s="53"/>
      <c r="I52" s="260" t="s">
        <v>55</v>
      </c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61" t="s">
        <v>56</v>
      </c>
      <c r="AH52" s="259"/>
      <c r="AI52" s="259"/>
      <c r="AJ52" s="259"/>
      <c r="AK52" s="259"/>
      <c r="AL52" s="259"/>
      <c r="AM52" s="259"/>
      <c r="AN52" s="260" t="s">
        <v>57</v>
      </c>
      <c r="AO52" s="259"/>
      <c r="AP52" s="259"/>
      <c r="AQ52" s="54" t="s">
        <v>58</v>
      </c>
      <c r="AR52" s="31"/>
      <c r="AS52" s="55" t="s">
        <v>59</v>
      </c>
      <c r="AT52" s="56" t="s">
        <v>60</v>
      </c>
      <c r="AU52" s="56" t="s">
        <v>61</v>
      </c>
      <c r="AV52" s="56" t="s">
        <v>62</v>
      </c>
      <c r="AW52" s="56" t="s">
        <v>63</v>
      </c>
      <c r="AX52" s="56" t="s">
        <v>64</v>
      </c>
      <c r="AY52" s="56" t="s">
        <v>65</v>
      </c>
      <c r="AZ52" s="56" t="s">
        <v>66</v>
      </c>
      <c r="BA52" s="56" t="s">
        <v>67</v>
      </c>
      <c r="BB52" s="56" t="s">
        <v>68</v>
      </c>
      <c r="BC52" s="56" t="s">
        <v>69</v>
      </c>
      <c r="BD52" s="57" t="s">
        <v>70</v>
      </c>
    </row>
    <row r="53" spans="1:91" s="1" customFormat="1" ht="10.95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" customHeight="1">
      <c r="B54" s="59"/>
      <c r="C54" s="60" t="s">
        <v>71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56">
        <f>ROUND(SUM(AG55:AG56),2)</f>
        <v>0</v>
      </c>
      <c r="AH54" s="256"/>
      <c r="AI54" s="256"/>
      <c r="AJ54" s="256"/>
      <c r="AK54" s="256"/>
      <c r="AL54" s="256"/>
      <c r="AM54" s="256"/>
      <c r="AN54" s="257">
        <f>SUM(AG54,AT54)</f>
        <v>0</v>
      </c>
      <c r="AO54" s="257"/>
      <c r="AP54" s="257"/>
      <c r="AQ54" s="63" t="s">
        <v>19</v>
      </c>
      <c r="AR54" s="59"/>
      <c r="AS54" s="64">
        <f>ROUND(SUM(AS55:AS56),2)</f>
        <v>0</v>
      </c>
      <c r="AT54" s="65">
        <f>ROUND(SUM(AV54:AW54),2)</f>
        <v>0</v>
      </c>
      <c r="AU54" s="66">
        <f>ROUND(SUM(AU55:AU56),5)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ROUND(SUM(AZ55:AZ56),2)</f>
        <v>0</v>
      </c>
      <c r="BA54" s="65">
        <f>ROUND(SUM(BA55:BA56),2)</f>
        <v>0</v>
      </c>
      <c r="BB54" s="65">
        <f>ROUND(SUM(BB55:BB56),2)</f>
        <v>0</v>
      </c>
      <c r="BC54" s="65">
        <f>ROUND(SUM(BC55:BC56),2)</f>
        <v>0</v>
      </c>
      <c r="BD54" s="67">
        <f>ROUND(SUM(BD55:BD56),2)</f>
        <v>0</v>
      </c>
      <c r="BS54" s="68" t="s">
        <v>72</v>
      </c>
      <c r="BT54" s="68" t="s">
        <v>73</v>
      </c>
      <c r="BU54" s="69" t="s">
        <v>74</v>
      </c>
      <c r="BV54" s="68" t="s">
        <v>75</v>
      </c>
      <c r="BW54" s="68" t="s">
        <v>5</v>
      </c>
      <c r="BX54" s="68" t="s">
        <v>76</v>
      </c>
      <c r="CL54" s="68" t="s">
        <v>19</v>
      </c>
    </row>
    <row r="55" spans="1:91" s="6" customFormat="1" ht="16.5" customHeight="1">
      <c r="A55" s="70" t="s">
        <v>77</v>
      </c>
      <c r="B55" s="71"/>
      <c r="C55" s="72"/>
      <c r="D55" s="255" t="s">
        <v>78</v>
      </c>
      <c r="E55" s="255"/>
      <c r="F55" s="255"/>
      <c r="G55" s="255"/>
      <c r="H55" s="255"/>
      <c r="I55" s="73"/>
      <c r="J55" s="255" t="s">
        <v>79</v>
      </c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3">
        <f>'100-2-2 - Komunikace Seifertova'!J30</f>
        <v>0</v>
      </c>
      <c r="AH55" s="254"/>
      <c r="AI55" s="254"/>
      <c r="AJ55" s="254"/>
      <c r="AK55" s="254"/>
      <c r="AL55" s="254"/>
      <c r="AM55" s="254"/>
      <c r="AN55" s="253">
        <f>SUM(AG55,AT55)</f>
        <v>0</v>
      </c>
      <c r="AO55" s="254"/>
      <c r="AP55" s="254"/>
      <c r="AQ55" s="74" t="s">
        <v>80</v>
      </c>
      <c r="AR55" s="71"/>
      <c r="AS55" s="75">
        <v>0</v>
      </c>
      <c r="AT55" s="76">
        <f>ROUND(SUM(AV55:AW55),2)</f>
        <v>0</v>
      </c>
      <c r="AU55" s="77">
        <f>'100-2-2 - Komunikace Seifertova'!P87</f>
        <v>0</v>
      </c>
      <c r="AV55" s="76">
        <f>'100-2-2 - Komunikace Seifertova'!J33</f>
        <v>0</v>
      </c>
      <c r="AW55" s="76">
        <f>'100-2-2 - Komunikace Seifertova'!J34</f>
        <v>0</v>
      </c>
      <c r="AX55" s="76">
        <f>'100-2-2 - Komunikace Seifertova'!J35</f>
        <v>0</v>
      </c>
      <c r="AY55" s="76">
        <f>'100-2-2 - Komunikace Seifertova'!J36</f>
        <v>0</v>
      </c>
      <c r="AZ55" s="76">
        <f>'100-2-2 - Komunikace Seifertova'!F33</f>
        <v>0</v>
      </c>
      <c r="BA55" s="76">
        <f>'100-2-2 - Komunikace Seifertova'!F34</f>
        <v>0</v>
      </c>
      <c r="BB55" s="76">
        <f>'100-2-2 - Komunikace Seifertova'!F35</f>
        <v>0</v>
      </c>
      <c r="BC55" s="76">
        <f>'100-2-2 - Komunikace Seifertova'!F36</f>
        <v>0</v>
      </c>
      <c r="BD55" s="78">
        <f>'100-2-2 - Komunikace Seifertova'!F37</f>
        <v>0</v>
      </c>
      <c r="BT55" s="79" t="s">
        <v>81</v>
      </c>
      <c r="BV55" s="79" t="s">
        <v>75</v>
      </c>
      <c r="BW55" s="79" t="s">
        <v>82</v>
      </c>
      <c r="BX55" s="79" t="s">
        <v>5</v>
      </c>
      <c r="CL55" s="79" t="s">
        <v>19</v>
      </c>
      <c r="CM55" s="79" t="s">
        <v>83</v>
      </c>
    </row>
    <row r="56" spans="1:91" s="6" customFormat="1" ht="16.5" customHeight="1">
      <c r="A56" s="70" t="s">
        <v>77</v>
      </c>
      <c r="B56" s="71"/>
      <c r="C56" s="72"/>
      <c r="D56" s="255" t="s">
        <v>84</v>
      </c>
      <c r="E56" s="255"/>
      <c r="F56" s="255"/>
      <c r="G56" s="255"/>
      <c r="H56" s="255"/>
      <c r="I56" s="73"/>
      <c r="J56" s="255" t="s">
        <v>85</v>
      </c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3">
        <f>'100-6 - VON'!J30</f>
        <v>0</v>
      </c>
      <c r="AH56" s="254"/>
      <c r="AI56" s="254"/>
      <c r="AJ56" s="254"/>
      <c r="AK56" s="254"/>
      <c r="AL56" s="254"/>
      <c r="AM56" s="254"/>
      <c r="AN56" s="253">
        <f>SUM(AG56,AT56)</f>
        <v>0</v>
      </c>
      <c r="AO56" s="254"/>
      <c r="AP56" s="254"/>
      <c r="AQ56" s="74" t="s">
        <v>80</v>
      </c>
      <c r="AR56" s="71"/>
      <c r="AS56" s="80">
        <v>0</v>
      </c>
      <c r="AT56" s="81">
        <f>ROUND(SUM(AV56:AW56),2)</f>
        <v>0</v>
      </c>
      <c r="AU56" s="82">
        <f>'100-6 - VON'!P84</f>
        <v>0</v>
      </c>
      <c r="AV56" s="81">
        <f>'100-6 - VON'!J33</f>
        <v>0</v>
      </c>
      <c r="AW56" s="81">
        <f>'100-6 - VON'!J34</f>
        <v>0</v>
      </c>
      <c r="AX56" s="81">
        <f>'100-6 - VON'!J35</f>
        <v>0</v>
      </c>
      <c r="AY56" s="81">
        <f>'100-6 - VON'!J36</f>
        <v>0</v>
      </c>
      <c r="AZ56" s="81">
        <f>'100-6 - VON'!F33</f>
        <v>0</v>
      </c>
      <c r="BA56" s="81">
        <f>'100-6 - VON'!F34</f>
        <v>0</v>
      </c>
      <c r="BB56" s="81">
        <f>'100-6 - VON'!F35</f>
        <v>0</v>
      </c>
      <c r="BC56" s="81">
        <f>'100-6 - VON'!F36</f>
        <v>0</v>
      </c>
      <c r="BD56" s="83">
        <f>'100-6 - VON'!F37</f>
        <v>0</v>
      </c>
      <c r="BT56" s="79" t="s">
        <v>81</v>
      </c>
      <c r="BV56" s="79" t="s">
        <v>75</v>
      </c>
      <c r="BW56" s="79" t="s">
        <v>86</v>
      </c>
      <c r="BX56" s="79" t="s">
        <v>5</v>
      </c>
      <c r="CL56" s="79" t="s">
        <v>19</v>
      </c>
      <c r="CM56" s="79" t="s">
        <v>83</v>
      </c>
    </row>
    <row r="57" spans="1:91" s="1" customFormat="1" ht="30" customHeight="1">
      <c r="B57" s="31"/>
      <c r="AR57" s="31"/>
    </row>
    <row r="58" spans="1:91" s="1" customFormat="1" ht="6.9" customHeight="1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31"/>
    </row>
  </sheetData>
  <sheetProtection algorithmName="SHA-512" hashValue="MXBkj3UTHyJ526wBfxtdpmufoSmeJAwBbmnvWNC1ne2I55+QtBX+GZkxJDW1o9WQYHcNC8mRCrMXfCVzViNLBA==" saltValue="X669B6KiTMsvzSMJWnpFsivhLqOa2kWBKCu6+dNnR9AdLbxIjquvjK/e1qGHOBk2GjiKmp1qTmLMG+uq+nBTSw==" spinCount="100000" sheet="1" objects="1" scenarios="1" formatColumns="0" formatRows="0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</mergeCells>
  <hyperlinks>
    <hyperlink ref="A55" location="'100-2-2 - Komunikace Seif...'!C2" display="/" xr:uid="{00000000-0004-0000-0000-000000000000}"/>
    <hyperlink ref="A56" location="'100-6 - VO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9"/>
  <sheetViews>
    <sheetView showGridLines="0" tabSelected="1" workbookViewId="0">
      <selection activeCell="F33" sqref="F3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6" t="s">
        <v>82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" customHeight="1">
      <c r="B4" s="19"/>
      <c r="D4" s="20" t="s">
        <v>87</v>
      </c>
      <c r="L4" s="19"/>
      <c r="M4" s="84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90" t="str">
        <f>'Rekapitulace stavby'!K6</f>
        <v>MALÁ PRŮMYSLOVÁ A OBYTNÁ ZÓNA , LOKALITA SYLVÁROV-2021.12</v>
      </c>
      <c r="F7" s="291"/>
      <c r="G7" s="291"/>
      <c r="H7" s="291"/>
      <c r="L7" s="19"/>
    </row>
    <row r="8" spans="2:46" s="1" customFormat="1" ht="12" customHeight="1">
      <c r="B8" s="31"/>
      <c r="D8" s="26" t="s">
        <v>88</v>
      </c>
      <c r="L8" s="31"/>
    </row>
    <row r="9" spans="2:46" s="1" customFormat="1" ht="16.5" customHeight="1">
      <c r="B9" s="31"/>
      <c r="E9" s="262" t="s">
        <v>89</v>
      </c>
      <c r="F9" s="289"/>
      <c r="G9" s="289"/>
      <c r="H9" s="289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>
        <f>'Rekapitulace stavby'!AN8</f>
        <v>44963</v>
      </c>
      <c r="L12" s="31"/>
    </row>
    <row r="13" spans="2:46" s="1" customFormat="1" ht="10.95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19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92" t="str">
        <f>'Rekapitulace stavby'!E14</f>
        <v>Vyplň údaj</v>
      </c>
      <c r="F18" s="281"/>
      <c r="G18" s="281"/>
      <c r="H18" s="281"/>
      <c r="I18" s="26" t="s">
        <v>28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25</v>
      </c>
      <c r="J20" s="24" t="s">
        <v>32</v>
      </c>
      <c r="L20" s="31"/>
    </row>
    <row r="21" spans="2:12" s="1" customFormat="1" ht="18" customHeight="1">
      <c r="B21" s="31"/>
      <c r="E21" s="24" t="s">
        <v>33</v>
      </c>
      <c r="I21" s="26" t="s">
        <v>28</v>
      </c>
      <c r="J21" s="24" t="s">
        <v>19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35</v>
      </c>
      <c r="I23" s="26" t="s">
        <v>25</v>
      </c>
      <c r="J23" s="24" t="s">
        <v>19</v>
      </c>
      <c r="L23" s="31"/>
    </row>
    <row r="24" spans="2:12" s="1" customFormat="1" ht="18" customHeight="1">
      <c r="B24" s="31"/>
      <c r="E24" s="24" t="s">
        <v>36</v>
      </c>
      <c r="I24" s="26" t="s">
        <v>28</v>
      </c>
      <c r="J24" s="24" t="s">
        <v>19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37</v>
      </c>
      <c r="L26" s="31"/>
    </row>
    <row r="27" spans="2:12" s="7" customFormat="1" ht="16.5" customHeight="1">
      <c r="B27" s="85"/>
      <c r="E27" s="285" t="s">
        <v>19</v>
      </c>
      <c r="F27" s="285"/>
      <c r="G27" s="285"/>
      <c r="H27" s="285"/>
      <c r="L27" s="85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39</v>
      </c>
      <c r="J30" s="62">
        <f>ROUND(J87, 2)</f>
        <v>0</v>
      </c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" customHeight="1">
      <c r="B33" s="31"/>
      <c r="D33" s="51" t="s">
        <v>43</v>
      </c>
      <c r="E33" s="26" t="s">
        <v>44</v>
      </c>
      <c r="F33" s="87">
        <f>ROUND((SUM(BE87:BE168)),  2)</f>
        <v>0</v>
      </c>
      <c r="I33" s="88">
        <v>0.21</v>
      </c>
      <c r="J33" s="87">
        <f>ROUND(((SUM(BE87:BE168))*I33),  2)</f>
        <v>0</v>
      </c>
      <c r="L33" s="31"/>
    </row>
    <row r="34" spans="2:12" s="1" customFormat="1" ht="14.4" customHeight="1">
      <c r="B34" s="31"/>
      <c r="E34" s="26" t="s">
        <v>45</v>
      </c>
      <c r="F34" s="87">
        <f>ROUND((SUM(BF87:BF168)),  2)</f>
        <v>0</v>
      </c>
      <c r="I34" s="88">
        <v>0.15</v>
      </c>
      <c r="J34" s="87">
        <f>ROUND(((SUM(BF87:BF168))*I34),  2)</f>
        <v>0</v>
      </c>
      <c r="L34" s="31"/>
    </row>
    <row r="35" spans="2:12" s="1" customFormat="1" ht="14.4" hidden="1" customHeight="1">
      <c r="B35" s="31"/>
      <c r="E35" s="26" t="s">
        <v>46</v>
      </c>
      <c r="F35" s="87">
        <f>ROUND((SUM(BG87:BG168)),  2)</f>
        <v>0</v>
      </c>
      <c r="I35" s="88">
        <v>0.21</v>
      </c>
      <c r="J35" s="87">
        <f>0</f>
        <v>0</v>
      </c>
      <c r="L35" s="31"/>
    </row>
    <row r="36" spans="2:12" s="1" customFormat="1" ht="14.4" hidden="1" customHeight="1">
      <c r="B36" s="31"/>
      <c r="E36" s="26" t="s">
        <v>47</v>
      </c>
      <c r="F36" s="87">
        <f>ROUND((SUM(BH87:BH168)),  2)</f>
        <v>0</v>
      </c>
      <c r="I36" s="88">
        <v>0.15</v>
      </c>
      <c r="J36" s="87">
        <f>0</f>
        <v>0</v>
      </c>
      <c r="L36" s="31"/>
    </row>
    <row r="37" spans="2:12" s="1" customFormat="1" ht="14.4" hidden="1" customHeight="1">
      <c r="B37" s="31"/>
      <c r="E37" s="26" t="s">
        <v>48</v>
      </c>
      <c r="F37" s="87">
        <f>ROUND((SUM(BI87:BI168)),  2)</f>
        <v>0</v>
      </c>
      <c r="I37" s="88">
        <v>0</v>
      </c>
      <c r="J37" s="87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89"/>
      <c r="D39" s="90" t="s">
        <v>49</v>
      </c>
      <c r="E39" s="53"/>
      <c r="F39" s="53"/>
      <c r="G39" s="91" t="s">
        <v>50</v>
      </c>
      <c r="H39" s="92" t="s">
        <v>51</v>
      </c>
      <c r="I39" s="53"/>
      <c r="J39" s="93">
        <f>SUM(J30:J37)</f>
        <v>0</v>
      </c>
      <c r="K39" s="94"/>
      <c r="L39" s="31"/>
    </row>
    <row r="40" spans="2:12" s="1" customFormat="1" ht="14.4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" customHeight="1">
      <c r="B45" s="31"/>
      <c r="C45" s="20" t="s">
        <v>90</v>
      </c>
      <c r="L45" s="31"/>
    </row>
    <row r="46" spans="2:12" s="1" customFormat="1" ht="6.9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290" t="str">
        <f>E7</f>
        <v>MALÁ PRŮMYSLOVÁ A OBYTNÁ ZÓNA , LOKALITA SYLVÁROV-2021.12</v>
      </c>
      <c r="F48" s="291"/>
      <c r="G48" s="291"/>
      <c r="H48" s="291"/>
      <c r="L48" s="31"/>
    </row>
    <row r="49" spans="2:47" s="1" customFormat="1" ht="12" customHeight="1">
      <c r="B49" s="31"/>
      <c r="C49" s="26" t="s">
        <v>88</v>
      </c>
      <c r="L49" s="31"/>
    </row>
    <row r="50" spans="2:47" s="1" customFormat="1" ht="16.5" customHeight="1">
      <c r="B50" s="31"/>
      <c r="E50" s="262" t="str">
        <f>E9</f>
        <v>100-2-2 - Komunikace Seifertova, část 2</v>
      </c>
      <c r="F50" s="289"/>
      <c r="G50" s="289"/>
      <c r="H50" s="289"/>
      <c r="L50" s="31"/>
    </row>
    <row r="51" spans="2:47" s="1" customFormat="1" ht="6.9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Dvůr Králové nad Labem</v>
      </c>
      <c r="I52" s="26" t="s">
        <v>23</v>
      </c>
      <c r="J52" s="48">
        <f>IF(J12="","",J12)</f>
        <v>44963</v>
      </c>
      <c r="L52" s="31"/>
    </row>
    <row r="53" spans="2:47" s="1" customFormat="1" ht="6.9" customHeight="1">
      <c r="B53" s="31"/>
      <c r="L53" s="31"/>
    </row>
    <row r="54" spans="2:47" s="1" customFormat="1" ht="25.65" customHeight="1">
      <c r="B54" s="31"/>
      <c r="C54" s="26" t="s">
        <v>24</v>
      </c>
      <c r="F54" s="24" t="str">
        <f>E15</f>
        <v>Město Dvůr Králové nad Labem</v>
      </c>
      <c r="I54" s="26" t="s">
        <v>31</v>
      </c>
      <c r="J54" s="29" t="str">
        <f>E21</f>
        <v>Daniel Kadavý, projektová činnost</v>
      </c>
      <c r="L54" s="31"/>
    </row>
    <row r="55" spans="2:47" s="1" customFormat="1" ht="15.15" customHeight="1">
      <c r="B55" s="31"/>
      <c r="C55" s="26" t="s">
        <v>29</v>
      </c>
      <c r="F55" s="24" t="str">
        <f>IF(E18="","",E18)</f>
        <v>Vyplň údaj</v>
      </c>
      <c r="I55" s="26" t="s">
        <v>35</v>
      </c>
      <c r="J55" s="29" t="str">
        <f>E24</f>
        <v xml:space="preserve"> 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5" t="s">
        <v>91</v>
      </c>
      <c r="D57" s="89"/>
      <c r="E57" s="89"/>
      <c r="F57" s="89"/>
      <c r="G57" s="89"/>
      <c r="H57" s="89"/>
      <c r="I57" s="89"/>
      <c r="J57" s="96" t="s">
        <v>92</v>
      </c>
      <c r="K57" s="89"/>
      <c r="L57" s="31"/>
    </row>
    <row r="58" spans="2:47" s="1" customFormat="1" ht="10.35" customHeight="1">
      <c r="B58" s="31"/>
      <c r="L58" s="31"/>
    </row>
    <row r="59" spans="2:47" s="1" customFormat="1" ht="22.95" customHeight="1">
      <c r="B59" s="31"/>
      <c r="C59" s="97" t="s">
        <v>71</v>
      </c>
      <c r="J59" s="62">
        <f>J87</f>
        <v>0</v>
      </c>
      <c r="L59" s="31"/>
      <c r="AU59" s="16" t="s">
        <v>93</v>
      </c>
    </row>
    <row r="60" spans="2:47" s="8" customFormat="1" ht="24.9" customHeight="1">
      <c r="B60" s="98"/>
      <c r="D60" s="99" t="s">
        <v>94</v>
      </c>
      <c r="E60" s="100"/>
      <c r="F60" s="100"/>
      <c r="G60" s="100"/>
      <c r="H60" s="100"/>
      <c r="I60" s="100"/>
      <c r="J60" s="101">
        <f>J88</f>
        <v>0</v>
      </c>
      <c r="L60" s="98"/>
    </row>
    <row r="61" spans="2:47" s="9" customFormat="1" ht="19.95" customHeight="1">
      <c r="B61" s="102"/>
      <c r="D61" s="103" t="s">
        <v>95</v>
      </c>
      <c r="E61" s="104"/>
      <c r="F61" s="104"/>
      <c r="G61" s="104"/>
      <c r="H61" s="104"/>
      <c r="I61" s="104"/>
      <c r="J61" s="105">
        <f>J89</f>
        <v>0</v>
      </c>
      <c r="L61" s="102"/>
    </row>
    <row r="62" spans="2:47" s="9" customFormat="1" ht="19.95" customHeight="1">
      <c r="B62" s="102"/>
      <c r="D62" s="103" t="s">
        <v>96</v>
      </c>
      <c r="E62" s="104"/>
      <c r="F62" s="104"/>
      <c r="G62" s="104"/>
      <c r="H62" s="104"/>
      <c r="I62" s="104"/>
      <c r="J62" s="105">
        <f>J115</f>
        <v>0</v>
      </c>
      <c r="L62" s="102"/>
    </row>
    <row r="63" spans="2:47" s="9" customFormat="1" ht="19.95" customHeight="1">
      <c r="B63" s="102"/>
      <c r="D63" s="103" t="s">
        <v>97</v>
      </c>
      <c r="E63" s="104"/>
      <c r="F63" s="104"/>
      <c r="G63" s="104"/>
      <c r="H63" s="104"/>
      <c r="I63" s="104"/>
      <c r="J63" s="105">
        <f>J116</f>
        <v>0</v>
      </c>
      <c r="L63" s="102"/>
    </row>
    <row r="64" spans="2:47" s="9" customFormat="1" ht="19.95" customHeight="1">
      <c r="B64" s="102"/>
      <c r="D64" s="103" t="s">
        <v>98</v>
      </c>
      <c r="E64" s="104"/>
      <c r="F64" s="104"/>
      <c r="G64" s="104"/>
      <c r="H64" s="104"/>
      <c r="I64" s="104"/>
      <c r="J64" s="105">
        <f>J140</f>
        <v>0</v>
      </c>
      <c r="L64" s="102"/>
    </row>
    <row r="65" spans="2:12" s="9" customFormat="1" ht="19.95" customHeight="1">
      <c r="B65" s="102"/>
      <c r="D65" s="103" t="s">
        <v>99</v>
      </c>
      <c r="E65" s="104"/>
      <c r="F65" s="104"/>
      <c r="G65" s="104"/>
      <c r="H65" s="104"/>
      <c r="I65" s="104"/>
      <c r="J65" s="105">
        <f>J145</f>
        <v>0</v>
      </c>
      <c r="L65" s="102"/>
    </row>
    <row r="66" spans="2:12" s="9" customFormat="1" ht="19.95" customHeight="1">
      <c r="B66" s="102"/>
      <c r="D66" s="103" t="s">
        <v>100</v>
      </c>
      <c r="E66" s="104"/>
      <c r="F66" s="104"/>
      <c r="G66" s="104"/>
      <c r="H66" s="104"/>
      <c r="I66" s="104"/>
      <c r="J66" s="105">
        <f>J158</f>
        <v>0</v>
      </c>
      <c r="L66" s="102"/>
    </row>
    <row r="67" spans="2:12" s="9" customFormat="1" ht="19.95" customHeight="1">
      <c r="B67" s="102"/>
      <c r="D67" s="103" t="s">
        <v>101</v>
      </c>
      <c r="E67" s="104"/>
      <c r="F67" s="104"/>
      <c r="G67" s="104"/>
      <c r="H67" s="104"/>
      <c r="I67" s="104"/>
      <c r="J67" s="105">
        <f>J166</f>
        <v>0</v>
      </c>
      <c r="L67" s="102"/>
    </row>
    <row r="68" spans="2:12" s="1" customFormat="1" ht="21.75" customHeight="1">
      <c r="B68" s="31"/>
      <c r="L68" s="31"/>
    </row>
    <row r="69" spans="2:12" s="1" customFormat="1" ht="6.9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31"/>
    </row>
    <row r="73" spans="2:12" s="1" customFormat="1" ht="6.9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1"/>
    </row>
    <row r="74" spans="2:12" s="1" customFormat="1" ht="24.9" customHeight="1">
      <c r="B74" s="31"/>
      <c r="C74" s="20" t="s">
        <v>102</v>
      </c>
      <c r="L74" s="31"/>
    </row>
    <row r="75" spans="2:12" s="1" customFormat="1" ht="6.9" customHeight="1">
      <c r="B75" s="31"/>
      <c r="L75" s="31"/>
    </row>
    <row r="76" spans="2:12" s="1" customFormat="1" ht="12" customHeight="1">
      <c r="B76" s="31"/>
      <c r="C76" s="26" t="s">
        <v>16</v>
      </c>
      <c r="L76" s="31"/>
    </row>
    <row r="77" spans="2:12" s="1" customFormat="1" ht="16.5" customHeight="1">
      <c r="B77" s="31"/>
      <c r="E77" s="290" t="str">
        <f>E7</f>
        <v>MALÁ PRŮMYSLOVÁ A OBYTNÁ ZÓNA , LOKALITA SYLVÁROV-2021.12</v>
      </c>
      <c r="F77" s="291"/>
      <c r="G77" s="291"/>
      <c r="H77" s="291"/>
      <c r="L77" s="31"/>
    </row>
    <row r="78" spans="2:12" s="1" customFormat="1" ht="12" customHeight="1">
      <c r="B78" s="31"/>
      <c r="C78" s="26" t="s">
        <v>88</v>
      </c>
      <c r="L78" s="31"/>
    </row>
    <row r="79" spans="2:12" s="1" customFormat="1" ht="16.5" customHeight="1">
      <c r="B79" s="31"/>
      <c r="E79" s="262" t="str">
        <f>E9</f>
        <v>100-2-2 - Komunikace Seifertova, část 2</v>
      </c>
      <c r="F79" s="289"/>
      <c r="G79" s="289"/>
      <c r="H79" s="289"/>
      <c r="L79" s="31"/>
    </row>
    <row r="80" spans="2:12" s="1" customFormat="1" ht="6.9" customHeight="1">
      <c r="B80" s="31"/>
      <c r="L80" s="31"/>
    </row>
    <row r="81" spans="2:65" s="1" customFormat="1" ht="12" customHeight="1">
      <c r="B81" s="31"/>
      <c r="C81" s="26" t="s">
        <v>21</v>
      </c>
      <c r="F81" s="24" t="str">
        <f>F12</f>
        <v>Dvůr Králové nad Labem</v>
      </c>
      <c r="I81" s="26" t="s">
        <v>23</v>
      </c>
      <c r="J81" s="48">
        <f>IF(J12="","",J12)</f>
        <v>44963</v>
      </c>
      <c r="L81" s="31"/>
    </row>
    <row r="82" spans="2:65" s="1" customFormat="1" ht="6.9" customHeight="1">
      <c r="B82" s="31"/>
      <c r="L82" s="31"/>
    </row>
    <row r="83" spans="2:65" s="1" customFormat="1" ht="25.65" customHeight="1">
      <c r="B83" s="31"/>
      <c r="C83" s="26" t="s">
        <v>24</v>
      </c>
      <c r="F83" s="24" t="str">
        <f>E15</f>
        <v>Město Dvůr Králové nad Labem</v>
      </c>
      <c r="I83" s="26" t="s">
        <v>31</v>
      </c>
      <c r="J83" s="29" t="str">
        <f>E21</f>
        <v>Daniel Kadavý, projektová činnost</v>
      </c>
      <c r="L83" s="31"/>
    </row>
    <row r="84" spans="2:65" s="1" customFormat="1" ht="15.15" customHeight="1">
      <c r="B84" s="31"/>
      <c r="C84" s="26" t="s">
        <v>29</v>
      </c>
      <c r="F84" s="24" t="str">
        <f>IF(E18="","",E18)</f>
        <v>Vyplň údaj</v>
      </c>
      <c r="I84" s="26" t="s">
        <v>35</v>
      </c>
      <c r="J84" s="29" t="str">
        <f>E24</f>
        <v xml:space="preserve"> </v>
      </c>
      <c r="L84" s="31"/>
    </row>
    <row r="85" spans="2:65" s="1" customFormat="1" ht="10.35" customHeight="1">
      <c r="B85" s="31"/>
      <c r="L85" s="31"/>
    </row>
    <row r="86" spans="2:65" s="10" customFormat="1" ht="29.25" customHeight="1">
      <c r="B86" s="106"/>
      <c r="C86" s="107" t="s">
        <v>103</v>
      </c>
      <c r="D86" s="108" t="s">
        <v>58</v>
      </c>
      <c r="E86" s="108" t="s">
        <v>54</v>
      </c>
      <c r="F86" s="108" t="s">
        <v>55</v>
      </c>
      <c r="G86" s="108" t="s">
        <v>104</v>
      </c>
      <c r="H86" s="108" t="s">
        <v>105</v>
      </c>
      <c r="I86" s="108" t="s">
        <v>106</v>
      </c>
      <c r="J86" s="108" t="s">
        <v>92</v>
      </c>
      <c r="K86" s="109" t="s">
        <v>107</v>
      </c>
      <c r="L86" s="106"/>
      <c r="M86" s="55" t="s">
        <v>19</v>
      </c>
      <c r="N86" s="56" t="s">
        <v>43</v>
      </c>
      <c r="O86" s="56" t="s">
        <v>108</v>
      </c>
      <c r="P86" s="56" t="s">
        <v>109</v>
      </c>
      <c r="Q86" s="56" t="s">
        <v>110</v>
      </c>
      <c r="R86" s="56" t="s">
        <v>111</v>
      </c>
      <c r="S86" s="56" t="s">
        <v>112</v>
      </c>
      <c r="T86" s="57" t="s">
        <v>113</v>
      </c>
    </row>
    <row r="87" spans="2:65" s="1" customFormat="1" ht="22.95" customHeight="1">
      <c r="B87" s="31"/>
      <c r="C87" s="60" t="s">
        <v>114</v>
      </c>
      <c r="J87" s="110">
        <f>BK87</f>
        <v>0</v>
      </c>
      <c r="L87" s="31"/>
      <c r="M87" s="58"/>
      <c r="N87" s="49"/>
      <c r="O87" s="49"/>
      <c r="P87" s="111">
        <f>P88</f>
        <v>0</v>
      </c>
      <c r="Q87" s="49"/>
      <c r="R87" s="111">
        <f>R88</f>
        <v>2685.7634700000008</v>
      </c>
      <c r="S87" s="49"/>
      <c r="T87" s="112">
        <f>T88</f>
        <v>2398.6689999999999</v>
      </c>
      <c r="AT87" s="16" t="s">
        <v>72</v>
      </c>
      <c r="AU87" s="16" t="s">
        <v>93</v>
      </c>
      <c r="BK87" s="113">
        <f>BK88</f>
        <v>0</v>
      </c>
    </row>
    <row r="88" spans="2:65" s="11" customFormat="1" ht="25.95" customHeight="1">
      <c r="B88" s="114"/>
      <c r="D88" s="115" t="s">
        <v>72</v>
      </c>
      <c r="E88" s="116" t="s">
        <v>115</v>
      </c>
      <c r="F88" s="116" t="s">
        <v>116</v>
      </c>
      <c r="I88" s="117"/>
      <c r="J88" s="118">
        <f>BK88</f>
        <v>0</v>
      </c>
      <c r="L88" s="114"/>
      <c r="M88" s="119"/>
      <c r="P88" s="120">
        <f>P89+P115+P116+P140+P145+P158+P166</f>
        <v>0</v>
      </c>
      <c r="R88" s="120">
        <f>R89+R115+R116+R140+R145+R158+R166</f>
        <v>2685.7634700000008</v>
      </c>
      <c r="T88" s="121">
        <f>T89+T115+T116+T140+T145+T158+T166</f>
        <v>2398.6689999999999</v>
      </c>
      <c r="AR88" s="115" t="s">
        <v>81</v>
      </c>
      <c r="AT88" s="122" t="s">
        <v>72</v>
      </c>
      <c r="AU88" s="122" t="s">
        <v>73</v>
      </c>
      <c r="AY88" s="115" t="s">
        <v>117</v>
      </c>
      <c r="BK88" s="123">
        <f>BK89+BK115+BK116+BK140+BK145+BK158+BK166</f>
        <v>0</v>
      </c>
    </row>
    <row r="89" spans="2:65" s="11" customFormat="1" ht="22.95" customHeight="1">
      <c r="B89" s="114"/>
      <c r="D89" s="115" t="s">
        <v>72</v>
      </c>
      <c r="E89" s="124" t="s">
        <v>81</v>
      </c>
      <c r="F89" s="124" t="s">
        <v>118</v>
      </c>
      <c r="I89" s="117"/>
      <c r="J89" s="125">
        <f>BK89</f>
        <v>0</v>
      </c>
      <c r="L89" s="114"/>
      <c r="M89" s="119"/>
      <c r="P89" s="120">
        <f>SUM(P90:P114)</f>
        <v>0</v>
      </c>
      <c r="R89" s="120">
        <f>SUM(R90:R114)</f>
        <v>0</v>
      </c>
      <c r="T89" s="121">
        <f>SUM(T90:T114)</f>
        <v>2398.66</v>
      </c>
      <c r="AR89" s="115" t="s">
        <v>81</v>
      </c>
      <c r="AT89" s="122" t="s">
        <v>72</v>
      </c>
      <c r="AU89" s="122" t="s">
        <v>81</v>
      </c>
      <c r="AY89" s="115" t="s">
        <v>117</v>
      </c>
      <c r="BK89" s="123">
        <f>SUM(BK90:BK114)</f>
        <v>0</v>
      </c>
    </row>
    <row r="90" spans="2:65" s="1" customFormat="1" ht="37.950000000000003" customHeight="1">
      <c r="B90" s="31"/>
      <c r="C90" s="126" t="s">
        <v>81</v>
      </c>
      <c r="D90" s="126" t="s">
        <v>119</v>
      </c>
      <c r="E90" s="127" t="s">
        <v>120</v>
      </c>
      <c r="F90" s="128" t="s">
        <v>121</v>
      </c>
      <c r="G90" s="129" t="s">
        <v>122</v>
      </c>
      <c r="H90" s="130">
        <v>956</v>
      </c>
      <c r="I90" s="131"/>
      <c r="J90" s="132">
        <f>ROUND(I90*H90,2)</f>
        <v>0</v>
      </c>
      <c r="K90" s="128" t="s">
        <v>123</v>
      </c>
      <c r="L90" s="31"/>
      <c r="M90" s="133" t="s">
        <v>19</v>
      </c>
      <c r="N90" s="134" t="s">
        <v>44</v>
      </c>
      <c r="P90" s="135">
        <f>O90*H90</f>
        <v>0</v>
      </c>
      <c r="Q90" s="135">
        <v>0</v>
      </c>
      <c r="R90" s="135">
        <f>Q90*H90</f>
        <v>0</v>
      </c>
      <c r="S90" s="135">
        <v>0.28999999999999998</v>
      </c>
      <c r="T90" s="136">
        <f>S90*H90</f>
        <v>277.24</v>
      </c>
      <c r="AR90" s="137" t="s">
        <v>124</v>
      </c>
      <c r="AT90" s="137" t="s">
        <v>119</v>
      </c>
      <c r="AU90" s="137" t="s">
        <v>83</v>
      </c>
      <c r="AY90" s="16" t="s">
        <v>117</v>
      </c>
      <c r="BE90" s="138">
        <f>IF(N90="základní",J90,0)</f>
        <v>0</v>
      </c>
      <c r="BF90" s="138">
        <f>IF(N90="snížená",J90,0)</f>
        <v>0</v>
      </c>
      <c r="BG90" s="138">
        <f>IF(N90="zákl. přenesená",J90,0)</f>
        <v>0</v>
      </c>
      <c r="BH90" s="138">
        <f>IF(N90="sníž. přenesená",J90,0)</f>
        <v>0</v>
      </c>
      <c r="BI90" s="138">
        <f>IF(N90="nulová",J90,0)</f>
        <v>0</v>
      </c>
      <c r="BJ90" s="16" t="s">
        <v>81</v>
      </c>
      <c r="BK90" s="138">
        <f>ROUND(I90*H90,2)</f>
        <v>0</v>
      </c>
      <c r="BL90" s="16" t="s">
        <v>124</v>
      </c>
      <c r="BM90" s="137" t="s">
        <v>125</v>
      </c>
    </row>
    <row r="91" spans="2:65" s="1" customFormat="1">
      <c r="B91" s="31"/>
      <c r="D91" s="139" t="s">
        <v>126</v>
      </c>
      <c r="F91" s="140" t="s">
        <v>127</v>
      </c>
      <c r="I91" s="141"/>
      <c r="L91" s="31"/>
      <c r="M91" s="142"/>
      <c r="T91" s="52"/>
      <c r="AT91" s="16" t="s">
        <v>126</v>
      </c>
      <c r="AU91" s="16" t="s">
        <v>83</v>
      </c>
    </row>
    <row r="92" spans="2:65" s="1" customFormat="1" ht="33" customHeight="1">
      <c r="B92" s="31"/>
      <c r="C92" s="126" t="s">
        <v>83</v>
      </c>
      <c r="D92" s="126" t="s">
        <v>119</v>
      </c>
      <c r="E92" s="127" t="s">
        <v>128</v>
      </c>
      <c r="F92" s="128" t="s">
        <v>129</v>
      </c>
      <c r="G92" s="129" t="s">
        <v>122</v>
      </c>
      <c r="H92" s="130">
        <v>197</v>
      </c>
      <c r="I92" s="131"/>
      <c r="J92" s="132">
        <f>ROUND(I92*H92,2)</f>
        <v>0</v>
      </c>
      <c r="K92" s="128" t="s">
        <v>123</v>
      </c>
      <c r="L92" s="31"/>
      <c r="M92" s="133" t="s">
        <v>19</v>
      </c>
      <c r="N92" s="134" t="s">
        <v>44</v>
      </c>
      <c r="P92" s="135">
        <f>O92*H92</f>
        <v>0</v>
      </c>
      <c r="Q92" s="135">
        <v>0</v>
      </c>
      <c r="R92" s="135">
        <f>Q92*H92</f>
        <v>0</v>
      </c>
      <c r="S92" s="135">
        <v>0.22</v>
      </c>
      <c r="T92" s="136">
        <f>S92*H92</f>
        <v>43.34</v>
      </c>
      <c r="AR92" s="137" t="s">
        <v>124</v>
      </c>
      <c r="AT92" s="137" t="s">
        <v>119</v>
      </c>
      <c r="AU92" s="137" t="s">
        <v>83</v>
      </c>
      <c r="AY92" s="16" t="s">
        <v>117</v>
      </c>
      <c r="BE92" s="138">
        <f>IF(N92="základní",J92,0)</f>
        <v>0</v>
      </c>
      <c r="BF92" s="138">
        <f>IF(N92="snížená",J92,0)</f>
        <v>0</v>
      </c>
      <c r="BG92" s="138">
        <f>IF(N92="zákl. přenesená",J92,0)</f>
        <v>0</v>
      </c>
      <c r="BH92" s="138">
        <f>IF(N92="sníž. přenesená",J92,0)</f>
        <v>0</v>
      </c>
      <c r="BI92" s="138">
        <f>IF(N92="nulová",J92,0)</f>
        <v>0</v>
      </c>
      <c r="BJ92" s="16" t="s">
        <v>81</v>
      </c>
      <c r="BK92" s="138">
        <f>ROUND(I92*H92,2)</f>
        <v>0</v>
      </c>
      <c r="BL92" s="16" t="s">
        <v>124</v>
      </c>
      <c r="BM92" s="137" t="s">
        <v>130</v>
      </c>
    </row>
    <row r="93" spans="2:65" s="1" customFormat="1">
      <c r="B93" s="31"/>
      <c r="D93" s="139" t="s">
        <v>126</v>
      </c>
      <c r="F93" s="140" t="s">
        <v>131</v>
      </c>
      <c r="I93" s="141"/>
      <c r="L93" s="31"/>
      <c r="M93" s="142"/>
      <c r="T93" s="52"/>
      <c r="AT93" s="16" t="s">
        <v>126</v>
      </c>
      <c r="AU93" s="16" t="s">
        <v>83</v>
      </c>
    </row>
    <row r="94" spans="2:65" s="1" customFormat="1" ht="16.5" customHeight="1">
      <c r="B94" s="31"/>
      <c r="C94" s="126" t="s">
        <v>132</v>
      </c>
      <c r="D94" s="126" t="s">
        <v>119</v>
      </c>
      <c r="E94" s="127" t="s">
        <v>133</v>
      </c>
      <c r="F94" s="128" t="s">
        <v>134</v>
      </c>
      <c r="G94" s="129" t="s">
        <v>122</v>
      </c>
      <c r="H94" s="130">
        <v>746</v>
      </c>
      <c r="I94" s="131"/>
      <c r="J94" s="132">
        <f>ROUND(I94*H94,2)</f>
        <v>0</v>
      </c>
      <c r="K94" s="128" t="s">
        <v>123</v>
      </c>
      <c r="L94" s="31"/>
      <c r="M94" s="133" t="s">
        <v>19</v>
      </c>
      <c r="N94" s="134" t="s">
        <v>44</v>
      </c>
      <c r="P94" s="135">
        <f>O94*H94</f>
        <v>0</v>
      </c>
      <c r="Q94" s="135">
        <v>0</v>
      </c>
      <c r="R94" s="135">
        <f>Q94*H94</f>
        <v>0</v>
      </c>
      <c r="S94" s="135">
        <v>0</v>
      </c>
      <c r="T94" s="136">
        <f>S94*H94</f>
        <v>0</v>
      </c>
      <c r="AR94" s="137" t="s">
        <v>124</v>
      </c>
      <c r="AT94" s="137" t="s">
        <v>119</v>
      </c>
      <c r="AU94" s="137" t="s">
        <v>83</v>
      </c>
      <c r="AY94" s="16" t="s">
        <v>117</v>
      </c>
      <c r="BE94" s="138">
        <f>IF(N94="základní",J94,0)</f>
        <v>0</v>
      </c>
      <c r="BF94" s="138">
        <f>IF(N94="snížená",J94,0)</f>
        <v>0</v>
      </c>
      <c r="BG94" s="138">
        <f>IF(N94="zákl. přenesená",J94,0)</f>
        <v>0</v>
      </c>
      <c r="BH94" s="138">
        <f>IF(N94="sníž. přenesená",J94,0)</f>
        <v>0</v>
      </c>
      <c r="BI94" s="138">
        <f>IF(N94="nulová",J94,0)</f>
        <v>0</v>
      </c>
      <c r="BJ94" s="16" t="s">
        <v>81</v>
      </c>
      <c r="BK94" s="138">
        <f>ROUND(I94*H94,2)</f>
        <v>0</v>
      </c>
      <c r="BL94" s="16" t="s">
        <v>124</v>
      </c>
      <c r="BM94" s="137" t="s">
        <v>135</v>
      </c>
    </row>
    <row r="95" spans="2:65" s="1" customFormat="1">
      <c r="B95" s="31"/>
      <c r="D95" s="139" t="s">
        <v>126</v>
      </c>
      <c r="F95" s="140" t="s">
        <v>136</v>
      </c>
      <c r="I95" s="141"/>
      <c r="L95" s="31"/>
      <c r="M95" s="142"/>
      <c r="T95" s="52"/>
      <c r="AT95" s="16" t="s">
        <v>126</v>
      </c>
      <c r="AU95" s="16" t="s">
        <v>83</v>
      </c>
    </row>
    <row r="96" spans="2:65" s="1" customFormat="1" ht="24.15" customHeight="1">
      <c r="B96" s="31"/>
      <c r="C96" s="126" t="s">
        <v>124</v>
      </c>
      <c r="D96" s="126" t="s">
        <v>119</v>
      </c>
      <c r="E96" s="127" t="s">
        <v>137</v>
      </c>
      <c r="F96" s="128" t="s">
        <v>138</v>
      </c>
      <c r="G96" s="129" t="s">
        <v>139</v>
      </c>
      <c r="H96" s="130">
        <v>1222.4000000000001</v>
      </c>
      <c r="I96" s="131"/>
      <c r="J96" s="132">
        <f>ROUND(I96*H96,2)</f>
        <v>0</v>
      </c>
      <c r="K96" s="128" t="s">
        <v>123</v>
      </c>
      <c r="L96" s="31"/>
      <c r="M96" s="133" t="s">
        <v>19</v>
      </c>
      <c r="N96" s="134" t="s">
        <v>44</v>
      </c>
      <c r="P96" s="135">
        <f>O96*H96</f>
        <v>0</v>
      </c>
      <c r="Q96" s="135">
        <v>0</v>
      </c>
      <c r="R96" s="135">
        <f>Q96*H96</f>
        <v>0</v>
      </c>
      <c r="S96" s="135">
        <v>0</v>
      </c>
      <c r="T96" s="136">
        <f>S96*H96</f>
        <v>0</v>
      </c>
      <c r="AR96" s="137" t="s">
        <v>124</v>
      </c>
      <c r="AT96" s="137" t="s">
        <v>119</v>
      </c>
      <c r="AU96" s="137" t="s">
        <v>83</v>
      </c>
      <c r="AY96" s="16" t="s">
        <v>117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6" t="s">
        <v>81</v>
      </c>
      <c r="BK96" s="138">
        <f>ROUND(I96*H96,2)</f>
        <v>0</v>
      </c>
      <c r="BL96" s="16" t="s">
        <v>124</v>
      </c>
      <c r="BM96" s="137" t="s">
        <v>140</v>
      </c>
    </row>
    <row r="97" spans="2:65" s="1" customFormat="1">
      <c r="B97" s="31"/>
      <c r="D97" s="139" t="s">
        <v>126</v>
      </c>
      <c r="F97" s="140" t="s">
        <v>141</v>
      </c>
      <c r="I97" s="141"/>
      <c r="L97" s="31"/>
      <c r="M97" s="142"/>
      <c r="T97" s="52"/>
      <c r="AT97" s="16" t="s">
        <v>126</v>
      </c>
      <c r="AU97" s="16" t="s">
        <v>83</v>
      </c>
    </row>
    <row r="98" spans="2:65" s="12" customFormat="1">
      <c r="B98" s="143"/>
      <c r="D98" s="144" t="s">
        <v>142</v>
      </c>
      <c r="E98" s="145" t="s">
        <v>19</v>
      </c>
      <c r="F98" s="146" t="s">
        <v>143</v>
      </c>
      <c r="H98" s="147">
        <v>679.5</v>
      </c>
      <c r="I98" s="148"/>
      <c r="L98" s="143"/>
      <c r="M98" s="149"/>
      <c r="T98" s="150"/>
      <c r="AT98" s="145" t="s">
        <v>142</v>
      </c>
      <c r="AU98" s="145" t="s">
        <v>83</v>
      </c>
      <c r="AV98" s="12" t="s">
        <v>83</v>
      </c>
      <c r="AW98" s="12" t="s">
        <v>34</v>
      </c>
      <c r="AX98" s="12" t="s">
        <v>73</v>
      </c>
      <c r="AY98" s="145" t="s">
        <v>117</v>
      </c>
    </row>
    <row r="99" spans="2:65" s="12" customFormat="1">
      <c r="B99" s="143"/>
      <c r="D99" s="144" t="s">
        <v>142</v>
      </c>
      <c r="E99" s="145" t="s">
        <v>19</v>
      </c>
      <c r="F99" s="146" t="s">
        <v>144</v>
      </c>
      <c r="H99" s="147">
        <v>542.9</v>
      </c>
      <c r="I99" s="148"/>
      <c r="L99" s="143"/>
      <c r="M99" s="149"/>
      <c r="T99" s="150"/>
      <c r="AT99" s="145" t="s">
        <v>142</v>
      </c>
      <c r="AU99" s="145" t="s">
        <v>83</v>
      </c>
      <c r="AV99" s="12" t="s">
        <v>83</v>
      </c>
      <c r="AW99" s="12" t="s">
        <v>34</v>
      </c>
      <c r="AX99" s="12" t="s">
        <v>73</v>
      </c>
      <c r="AY99" s="145" t="s">
        <v>117</v>
      </c>
    </row>
    <row r="100" spans="2:65" s="13" customFormat="1">
      <c r="B100" s="151"/>
      <c r="D100" s="144" t="s">
        <v>142</v>
      </c>
      <c r="E100" s="152" t="s">
        <v>19</v>
      </c>
      <c r="F100" s="153" t="s">
        <v>145</v>
      </c>
      <c r="H100" s="154">
        <v>1222.4000000000001</v>
      </c>
      <c r="I100" s="155"/>
      <c r="L100" s="151"/>
      <c r="M100" s="156"/>
      <c r="T100" s="157"/>
      <c r="AT100" s="152" t="s">
        <v>142</v>
      </c>
      <c r="AU100" s="152" t="s">
        <v>83</v>
      </c>
      <c r="AV100" s="13" t="s">
        <v>124</v>
      </c>
      <c r="AW100" s="13" t="s">
        <v>34</v>
      </c>
      <c r="AX100" s="13" t="s">
        <v>81</v>
      </c>
      <c r="AY100" s="152" t="s">
        <v>117</v>
      </c>
    </row>
    <row r="101" spans="2:65" s="1" customFormat="1" ht="33" customHeight="1">
      <c r="B101" s="31"/>
      <c r="C101" s="126" t="s">
        <v>146</v>
      </c>
      <c r="D101" s="126" t="s">
        <v>119</v>
      </c>
      <c r="E101" s="127" t="s">
        <v>147</v>
      </c>
      <c r="F101" s="128" t="s">
        <v>148</v>
      </c>
      <c r="G101" s="129" t="s">
        <v>139</v>
      </c>
      <c r="H101" s="130">
        <v>1222.4000000000001</v>
      </c>
      <c r="I101" s="131"/>
      <c r="J101" s="132">
        <f>ROUND(I101*H101,2)</f>
        <v>0</v>
      </c>
      <c r="K101" s="128" t="s">
        <v>123</v>
      </c>
      <c r="L101" s="31"/>
      <c r="M101" s="133" t="s">
        <v>19</v>
      </c>
      <c r="N101" s="134" t="s">
        <v>44</v>
      </c>
      <c r="P101" s="135">
        <f>O101*H101</f>
        <v>0</v>
      </c>
      <c r="Q101" s="135">
        <v>0</v>
      </c>
      <c r="R101" s="135">
        <f>Q101*H101</f>
        <v>0</v>
      </c>
      <c r="S101" s="135">
        <v>1.7</v>
      </c>
      <c r="T101" s="136">
        <f>S101*H101</f>
        <v>2078.08</v>
      </c>
      <c r="AR101" s="137" t="s">
        <v>124</v>
      </c>
      <c r="AT101" s="137" t="s">
        <v>119</v>
      </c>
      <c r="AU101" s="137" t="s">
        <v>83</v>
      </c>
      <c r="AY101" s="16" t="s">
        <v>117</v>
      </c>
      <c r="BE101" s="138">
        <f>IF(N101="základní",J101,0)</f>
        <v>0</v>
      </c>
      <c r="BF101" s="138">
        <f>IF(N101="snížená",J101,0)</f>
        <v>0</v>
      </c>
      <c r="BG101" s="138">
        <f>IF(N101="zákl. přenesená",J101,0)</f>
        <v>0</v>
      </c>
      <c r="BH101" s="138">
        <f>IF(N101="sníž. přenesená",J101,0)</f>
        <v>0</v>
      </c>
      <c r="BI101" s="138">
        <f>IF(N101="nulová",J101,0)</f>
        <v>0</v>
      </c>
      <c r="BJ101" s="16" t="s">
        <v>81</v>
      </c>
      <c r="BK101" s="138">
        <f>ROUND(I101*H101,2)</f>
        <v>0</v>
      </c>
      <c r="BL101" s="16" t="s">
        <v>124</v>
      </c>
      <c r="BM101" s="137" t="s">
        <v>149</v>
      </c>
    </row>
    <row r="102" spans="2:65" s="1" customFormat="1">
      <c r="B102" s="31"/>
      <c r="D102" s="139" t="s">
        <v>126</v>
      </c>
      <c r="F102" s="140" t="s">
        <v>150</v>
      </c>
      <c r="I102" s="141"/>
      <c r="L102" s="31"/>
      <c r="M102" s="142"/>
      <c r="T102" s="52"/>
      <c r="AT102" s="16" t="s">
        <v>126</v>
      </c>
      <c r="AU102" s="16" t="s">
        <v>83</v>
      </c>
    </row>
    <row r="103" spans="2:65" s="12" customFormat="1">
      <c r="B103" s="143"/>
      <c r="D103" s="144" t="s">
        <v>142</v>
      </c>
      <c r="E103" s="145" t="s">
        <v>19</v>
      </c>
      <c r="F103" s="146" t="s">
        <v>151</v>
      </c>
      <c r="H103" s="147">
        <v>1222.4000000000001</v>
      </c>
      <c r="I103" s="148"/>
      <c r="L103" s="143"/>
      <c r="M103" s="149"/>
      <c r="T103" s="150"/>
      <c r="AT103" s="145" t="s">
        <v>142</v>
      </c>
      <c r="AU103" s="145" t="s">
        <v>83</v>
      </c>
      <c r="AV103" s="12" t="s">
        <v>83</v>
      </c>
      <c r="AW103" s="12" t="s">
        <v>34</v>
      </c>
      <c r="AX103" s="12" t="s">
        <v>73</v>
      </c>
      <c r="AY103" s="145" t="s">
        <v>117</v>
      </c>
    </row>
    <row r="104" spans="2:65" s="13" customFormat="1">
      <c r="B104" s="151"/>
      <c r="D104" s="144" t="s">
        <v>142</v>
      </c>
      <c r="E104" s="152" t="s">
        <v>19</v>
      </c>
      <c r="F104" s="153" t="s">
        <v>145</v>
      </c>
      <c r="H104" s="154">
        <v>1222.4000000000001</v>
      </c>
      <c r="I104" s="155"/>
      <c r="L104" s="151"/>
      <c r="M104" s="156"/>
      <c r="T104" s="157"/>
      <c r="AT104" s="152" t="s">
        <v>142</v>
      </c>
      <c r="AU104" s="152" t="s">
        <v>83</v>
      </c>
      <c r="AV104" s="13" t="s">
        <v>124</v>
      </c>
      <c r="AW104" s="13" t="s">
        <v>34</v>
      </c>
      <c r="AX104" s="13" t="s">
        <v>81</v>
      </c>
      <c r="AY104" s="152" t="s">
        <v>117</v>
      </c>
    </row>
    <row r="105" spans="2:65" s="1" customFormat="1" ht="24.15" customHeight="1">
      <c r="B105" s="31"/>
      <c r="C105" s="126" t="s">
        <v>152</v>
      </c>
      <c r="D105" s="126" t="s">
        <v>119</v>
      </c>
      <c r="E105" s="127" t="s">
        <v>153</v>
      </c>
      <c r="F105" s="128" t="s">
        <v>154</v>
      </c>
      <c r="G105" s="129" t="s">
        <v>139</v>
      </c>
      <c r="H105" s="130">
        <v>1222.4000000000001</v>
      </c>
      <c r="I105" s="131"/>
      <c r="J105" s="132">
        <f>ROUND(I105*H105,2)</f>
        <v>0</v>
      </c>
      <c r="K105" s="128" t="s">
        <v>123</v>
      </c>
      <c r="L105" s="31"/>
      <c r="M105" s="133" t="s">
        <v>19</v>
      </c>
      <c r="N105" s="134" t="s">
        <v>44</v>
      </c>
      <c r="P105" s="135">
        <f>O105*H105</f>
        <v>0</v>
      </c>
      <c r="Q105" s="135">
        <v>0</v>
      </c>
      <c r="R105" s="135">
        <f>Q105*H105</f>
        <v>0</v>
      </c>
      <c r="S105" s="135">
        <v>0</v>
      </c>
      <c r="T105" s="136">
        <f>S105*H105</f>
        <v>0</v>
      </c>
      <c r="AR105" s="137" t="s">
        <v>124</v>
      </c>
      <c r="AT105" s="137" t="s">
        <v>119</v>
      </c>
      <c r="AU105" s="137" t="s">
        <v>83</v>
      </c>
      <c r="AY105" s="16" t="s">
        <v>117</v>
      </c>
      <c r="BE105" s="138">
        <f>IF(N105="základní",J105,0)</f>
        <v>0</v>
      </c>
      <c r="BF105" s="138">
        <f>IF(N105="snížená",J105,0)</f>
        <v>0</v>
      </c>
      <c r="BG105" s="138">
        <f>IF(N105="zákl. přenesená",J105,0)</f>
        <v>0</v>
      </c>
      <c r="BH105" s="138">
        <f>IF(N105="sníž. přenesená",J105,0)</f>
        <v>0</v>
      </c>
      <c r="BI105" s="138">
        <f>IF(N105="nulová",J105,0)</f>
        <v>0</v>
      </c>
      <c r="BJ105" s="16" t="s">
        <v>81</v>
      </c>
      <c r="BK105" s="138">
        <f>ROUND(I105*H105,2)</f>
        <v>0</v>
      </c>
      <c r="BL105" s="16" t="s">
        <v>124</v>
      </c>
      <c r="BM105" s="137" t="s">
        <v>155</v>
      </c>
    </row>
    <row r="106" spans="2:65" s="1" customFormat="1">
      <c r="B106" s="31"/>
      <c r="D106" s="139" t="s">
        <v>126</v>
      </c>
      <c r="F106" s="140" t="s">
        <v>156</v>
      </c>
      <c r="I106" s="141"/>
      <c r="L106" s="31"/>
      <c r="M106" s="142"/>
      <c r="T106" s="52"/>
      <c r="AT106" s="16" t="s">
        <v>126</v>
      </c>
      <c r="AU106" s="16" t="s">
        <v>83</v>
      </c>
    </row>
    <row r="107" spans="2:65" s="12" customFormat="1">
      <c r="B107" s="143"/>
      <c r="D107" s="144" t="s">
        <v>142</v>
      </c>
      <c r="E107" s="145" t="s">
        <v>19</v>
      </c>
      <c r="F107" s="146" t="s">
        <v>157</v>
      </c>
      <c r="H107" s="147">
        <v>1222.4000000000001</v>
      </c>
      <c r="I107" s="148"/>
      <c r="L107" s="143"/>
      <c r="M107" s="149"/>
      <c r="T107" s="150"/>
      <c r="AT107" s="145" t="s">
        <v>142</v>
      </c>
      <c r="AU107" s="145" t="s">
        <v>83</v>
      </c>
      <c r="AV107" s="12" t="s">
        <v>83</v>
      </c>
      <c r="AW107" s="12" t="s">
        <v>34</v>
      </c>
      <c r="AX107" s="12" t="s">
        <v>73</v>
      </c>
      <c r="AY107" s="145" t="s">
        <v>117</v>
      </c>
    </row>
    <row r="108" spans="2:65" s="13" customFormat="1">
      <c r="B108" s="151"/>
      <c r="D108" s="144" t="s">
        <v>142</v>
      </c>
      <c r="E108" s="152" t="s">
        <v>19</v>
      </c>
      <c r="F108" s="153" t="s">
        <v>145</v>
      </c>
      <c r="H108" s="154">
        <v>1222.4000000000001</v>
      </c>
      <c r="I108" s="155"/>
      <c r="L108" s="151"/>
      <c r="M108" s="156"/>
      <c r="T108" s="157"/>
      <c r="AT108" s="152" t="s">
        <v>142</v>
      </c>
      <c r="AU108" s="152" t="s">
        <v>83</v>
      </c>
      <c r="AV108" s="13" t="s">
        <v>124</v>
      </c>
      <c r="AW108" s="13" t="s">
        <v>34</v>
      </c>
      <c r="AX108" s="13" t="s">
        <v>81</v>
      </c>
      <c r="AY108" s="152" t="s">
        <v>117</v>
      </c>
    </row>
    <row r="109" spans="2:65" s="1" customFormat="1" ht="33" customHeight="1">
      <c r="B109" s="31"/>
      <c r="C109" s="126" t="s">
        <v>158</v>
      </c>
      <c r="D109" s="126" t="s">
        <v>119</v>
      </c>
      <c r="E109" s="127" t="s">
        <v>159</v>
      </c>
      <c r="F109" s="128" t="s">
        <v>160</v>
      </c>
      <c r="G109" s="129" t="s">
        <v>122</v>
      </c>
      <c r="H109" s="130">
        <v>1023</v>
      </c>
      <c r="I109" s="131"/>
      <c r="J109" s="132">
        <f>ROUND(I109*H109,2)</f>
        <v>0</v>
      </c>
      <c r="K109" s="128" t="s">
        <v>123</v>
      </c>
      <c r="L109" s="31"/>
      <c r="M109" s="133" t="s">
        <v>19</v>
      </c>
      <c r="N109" s="134" t="s">
        <v>44</v>
      </c>
      <c r="P109" s="135">
        <f>O109*H109</f>
        <v>0</v>
      </c>
      <c r="Q109" s="135">
        <v>0</v>
      </c>
      <c r="R109" s="135">
        <f>Q109*H109</f>
        <v>0</v>
      </c>
      <c r="S109" s="135">
        <v>0</v>
      </c>
      <c r="T109" s="136">
        <f>S109*H109</f>
        <v>0</v>
      </c>
      <c r="AR109" s="137" t="s">
        <v>124</v>
      </c>
      <c r="AT109" s="137" t="s">
        <v>119</v>
      </c>
      <c r="AU109" s="137" t="s">
        <v>83</v>
      </c>
      <c r="AY109" s="16" t="s">
        <v>117</v>
      </c>
      <c r="BE109" s="138">
        <f>IF(N109="základní",J109,0)</f>
        <v>0</v>
      </c>
      <c r="BF109" s="138">
        <f>IF(N109="snížená",J109,0)</f>
        <v>0</v>
      </c>
      <c r="BG109" s="138">
        <f>IF(N109="zákl. přenesená",J109,0)</f>
        <v>0</v>
      </c>
      <c r="BH109" s="138">
        <f>IF(N109="sníž. přenesená",J109,0)</f>
        <v>0</v>
      </c>
      <c r="BI109" s="138">
        <f>IF(N109="nulová",J109,0)</f>
        <v>0</v>
      </c>
      <c r="BJ109" s="16" t="s">
        <v>81</v>
      </c>
      <c r="BK109" s="138">
        <f>ROUND(I109*H109,2)</f>
        <v>0</v>
      </c>
      <c r="BL109" s="16" t="s">
        <v>124</v>
      </c>
      <c r="BM109" s="137" t="s">
        <v>161</v>
      </c>
    </row>
    <row r="110" spans="2:65" s="1" customFormat="1">
      <c r="B110" s="31"/>
      <c r="D110" s="139" t="s">
        <v>126</v>
      </c>
      <c r="F110" s="140" t="s">
        <v>162</v>
      </c>
      <c r="I110" s="141"/>
      <c r="L110" s="31"/>
      <c r="M110" s="142"/>
      <c r="T110" s="52"/>
      <c r="AT110" s="16" t="s">
        <v>126</v>
      </c>
      <c r="AU110" s="16" t="s">
        <v>83</v>
      </c>
    </row>
    <row r="111" spans="2:65" s="1" customFormat="1" ht="16.5" customHeight="1">
      <c r="B111" s="31"/>
      <c r="C111" s="126" t="s">
        <v>163</v>
      </c>
      <c r="D111" s="126" t="s">
        <v>119</v>
      </c>
      <c r="E111" s="127" t="s">
        <v>164</v>
      </c>
      <c r="F111" s="128" t="s">
        <v>165</v>
      </c>
      <c r="G111" s="129" t="s">
        <v>122</v>
      </c>
      <c r="H111" s="130">
        <v>1359</v>
      </c>
      <c r="I111" s="131"/>
      <c r="J111" s="132">
        <f>ROUND(I111*H111,2)</f>
        <v>0</v>
      </c>
      <c r="K111" s="128" t="s">
        <v>123</v>
      </c>
      <c r="L111" s="31"/>
      <c r="M111" s="133" t="s">
        <v>19</v>
      </c>
      <c r="N111" s="134" t="s">
        <v>44</v>
      </c>
      <c r="P111" s="135">
        <f>O111*H111</f>
        <v>0</v>
      </c>
      <c r="Q111" s="135">
        <v>0</v>
      </c>
      <c r="R111" s="135">
        <f>Q111*H111</f>
        <v>0</v>
      </c>
      <c r="S111" s="135">
        <v>0</v>
      </c>
      <c r="T111" s="136">
        <f>S111*H111</f>
        <v>0</v>
      </c>
      <c r="AR111" s="137" t="s">
        <v>124</v>
      </c>
      <c r="AT111" s="137" t="s">
        <v>119</v>
      </c>
      <c r="AU111" s="137" t="s">
        <v>83</v>
      </c>
      <c r="AY111" s="16" t="s">
        <v>117</v>
      </c>
      <c r="BE111" s="138">
        <f>IF(N111="základní",J111,0)</f>
        <v>0</v>
      </c>
      <c r="BF111" s="138">
        <f>IF(N111="snížená",J111,0)</f>
        <v>0</v>
      </c>
      <c r="BG111" s="138">
        <f>IF(N111="zákl. přenesená",J111,0)</f>
        <v>0</v>
      </c>
      <c r="BH111" s="138">
        <f>IF(N111="sníž. přenesená",J111,0)</f>
        <v>0</v>
      </c>
      <c r="BI111" s="138">
        <f>IF(N111="nulová",J111,0)</f>
        <v>0</v>
      </c>
      <c r="BJ111" s="16" t="s">
        <v>81</v>
      </c>
      <c r="BK111" s="138">
        <f>ROUND(I111*H111,2)</f>
        <v>0</v>
      </c>
      <c r="BL111" s="16" t="s">
        <v>124</v>
      </c>
      <c r="BM111" s="137" t="s">
        <v>166</v>
      </c>
    </row>
    <row r="112" spans="2:65" s="1" customFormat="1">
      <c r="B112" s="31"/>
      <c r="D112" s="139" t="s">
        <v>126</v>
      </c>
      <c r="F112" s="140" t="s">
        <v>167</v>
      </c>
      <c r="I112" s="141"/>
      <c r="L112" s="31"/>
      <c r="M112" s="142"/>
      <c r="T112" s="52"/>
      <c r="AT112" s="16" t="s">
        <v>126</v>
      </c>
      <c r="AU112" s="16" t="s">
        <v>83</v>
      </c>
    </row>
    <row r="113" spans="2:65" s="1" customFormat="1" ht="24.15" customHeight="1">
      <c r="B113" s="31"/>
      <c r="C113" s="126" t="s">
        <v>168</v>
      </c>
      <c r="D113" s="126" t="s">
        <v>119</v>
      </c>
      <c r="E113" s="127" t="s">
        <v>169</v>
      </c>
      <c r="F113" s="128" t="s">
        <v>170</v>
      </c>
      <c r="G113" s="129" t="s">
        <v>122</v>
      </c>
      <c r="H113" s="130">
        <v>1023</v>
      </c>
      <c r="I113" s="131"/>
      <c r="J113" s="132">
        <f>ROUND(I113*H113,2)</f>
        <v>0</v>
      </c>
      <c r="K113" s="128" t="s">
        <v>123</v>
      </c>
      <c r="L113" s="31"/>
      <c r="M113" s="133" t="s">
        <v>19</v>
      </c>
      <c r="N113" s="134" t="s">
        <v>44</v>
      </c>
      <c r="P113" s="135">
        <f>O113*H113</f>
        <v>0</v>
      </c>
      <c r="Q113" s="135">
        <v>0</v>
      </c>
      <c r="R113" s="135">
        <f>Q113*H113</f>
        <v>0</v>
      </c>
      <c r="S113" s="135">
        <v>0</v>
      </c>
      <c r="T113" s="136">
        <f>S113*H113</f>
        <v>0</v>
      </c>
      <c r="AR113" s="137" t="s">
        <v>124</v>
      </c>
      <c r="AT113" s="137" t="s">
        <v>119</v>
      </c>
      <c r="AU113" s="137" t="s">
        <v>83</v>
      </c>
      <c r="AY113" s="16" t="s">
        <v>117</v>
      </c>
      <c r="BE113" s="138">
        <f>IF(N113="základní",J113,0)</f>
        <v>0</v>
      </c>
      <c r="BF113" s="138">
        <f>IF(N113="snížená",J113,0)</f>
        <v>0</v>
      </c>
      <c r="BG113" s="138">
        <f>IF(N113="zákl. přenesená",J113,0)</f>
        <v>0</v>
      </c>
      <c r="BH113" s="138">
        <f>IF(N113="sníž. přenesená",J113,0)</f>
        <v>0</v>
      </c>
      <c r="BI113" s="138">
        <f>IF(N113="nulová",J113,0)</f>
        <v>0</v>
      </c>
      <c r="BJ113" s="16" t="s">
        <v>81</v>
      </c>
      <c r="BK113" s="138">
        <f>ROUND(I113*H113,2)</f>
        <v>0</v>
      </c>
      <c r="BL113" s="16" t="s">
        <v>124</v>
      </c>
      <c r="BM113" s="137" t="s">
        <v>171</v>
      </c>
    </row>
    <row r="114" spans="2:65" s="1" customFormat="1">
      <c r="B114" s="31"/>
      <c r="D114" s="139" t="s">
        <v>126</v>
      </c>
      <c r="F114" s="140" t="s">
        <v>172</v>
      </c>
      <c r="I114" s="141"/>
      <c r="L114" s="31"/>
      <c r="M114" s="142"/>
      <c r="T114" s="52"/>
      <c r="AT114" s="16" t="s">
        <v>126</v>
      </c>
      <c r="AU114" s="16" t="s">
        <v>83</v>
      </c>
    </row>
    <row r="115" spans="2:65" s="11" customFormat="1" ht="22.95" customHeight="1">
      <c r="B115" s="114"/>
      <c r="D115" s="115" t="s">
        <v>72</v>
      </c>
      <c r="E115" s="124" t="s">
        <v>83</v>
      </c>
      <c r="F115" s="124" t="s">
        <v>173</v>
      </c>
      <c r="I115" s="117"/>
      <c r="J115" s="125">
        <f>BK115</f>
        <v>0</v>
      </c>
      <c r="L115" s="114"/>
      <c r="M115" s="119"/>
      <c r="P115" s="120">
        <v>0</v>
      </c>
      <c r="R115" s="120">
        <v>0</v>
      </c>
      <c r="T115" s="121">
        <v>0</v>
      </c>
      <c r="AR115" s="115" t="s">
        <v>81</v>
      </c>
      <c r="AT115" s="122" t="s">
        <v>72</v>
      </c>
      <c r="AU115" s="122" t="s">
        <v>81</v>
      </c>
      <c r="AY115" s="115" t="s">
        <v>117</v>
      </c>
      <c r="BK115" s="123">
        <v>0</v>
      </c>
    </row>
    <row r="116" spans="2:65" s="11" customFormat="1" ht="22.95" customHeight="1">
      <c r="B116" s="114"/>
      <c r="D116" s="115" t="s">
        <v>72</v>
      </c>
      <c r="E116" s="124" t="s">
        <v>146</v>
      </c>
      <c r="F116" s="124" t="s">
        <v>174</v>
      </c>
      <c r="I116" s="117"/>
      <c r="J116" s="125">
        <f>BK116</f>
        <v>0</v>
      </c>
      <c r="L116" s="114"/>
      <c r="M116" s="119"/>
      <c r="P116" s="120">
        <f>SUM(P117:P139)</f>
        <v>0</v>
      </c>
      <c r="R116" s="120">
        <f>SUM(R117:R139)</f>
        <v>2663.150000000001</v>
      </c>
      <c r="T116" s="121">
        <f>SUM(T117:T139)</f>
        <v>0</v>
      </c>
      <c r="AR116" s="115" t="s">
        <v>81</v>
      </c>
      <c r="AT116" s="122" t="s">
        <v>72</v>
      </c>
      <c r="AU116" s="122" t="s">
        <v>81</v>
      </c>
      <c r="AY116" s="115" t="s">
        <v>117</v>
      </c>
      <c r="BK116" s="123">
        <f>SUM(BK117:BK139)</f>
        <v>0</v>
      </c>
    </row>
    <row r="117" spans="2:65" s="1" customFormat="1" ht="21.75" customHeight="1">
      <c r="B117" s="31"/>
      <c r="C117" s="126" t="s">
        <v>175</v>
      </c>
      <c r="D117" s="126" t="s">
        <v>119</v>
      </c>
      <c r="E117" s="127" t="s">
        <v>176</v>
      </c>
      <c r="F117" s="128" t="s">
        <v>177</v>
      </c>
      <c r="G117" s="129" t="s">
        <v>122</v>
      </c>
      <c r="H117" s="130">
        <v>358.5</v>
      </c>
      <c r="I117" s="131"/>
      <c r="J117" s="132">
        <f>ROUND(I117*H117,2)</f>
        <v>0</v>
      </c>
      <c r="K117" s="128" t="s">
        <v>123</v>
      </c>
      <c r="L117" s="31"/>
      <c r="M117" s="133" t="s">
        <v>19</v>
      </c>
      <c r="N117" s="134" t="s">
        <v>44</v>
      </c>
      <c r="P117" s="135">
        <f>O117*H117</f>
        <v>0</v>
      </c>
      <c r="Q117" s="135">
        <v>0.34499999999999997</v>
      </c>
      <c r="R117" s="135">
        <f>Q117*H117</f>
        <v>123.68249999999999</v>
      </c>
      <c r="S117" s="135">
        <v>0</v>
      </c>
      <c r="T117" s="136">
        <f>S117*H117</f>
        <v>0</v>
      </c>
      <c r="AR117" s="137" t="s">
        <v>124</v>
      </c>
      <c r="AT117" s="137" t="s">
        <v>119</v>
      </c>
      <c r="AU117" s="137" t="s">
        <v>83</v>
      </c>
      <c r="AY117" s="16" t="s">
        <v>117</v>
      </c>
      <c r="BE117" s="138">
        <f>IF(N117="základní",J117,0)</f>
        <v>0</v>
      </c>
      <c r="BF117" s="138">
        <f>IF(N117="snížená",J117,0)</f>
        <v>0</v>
      </c>
      <c r="BG117" s="138">
        <f>IF(N117="zákl. přenesená",J117,0)</f>
        <v>0</v>
      </c>
      <c r="BH117" s="138">
        <f>IF(N117="sníž. přenesená",J117,0)</f>
        <v>0</v>
      </c>
      <c r="BI117" s="138">
        <f>IF(N117="nulová",J117,0)</f>
        <v>0</v>
      </c>
      <c r="BJ117" s="16" t="s">
        <v>81</v>
      </c>
      <c r="BK117" s="138">
        <f>ROUND(I117*H117,2)</f>
        <v>0</v>
      </c>
      <c r="BL117" s="16" t="s">
        <v>124</v>
      </c>
      <c r="BM117" s="137" t="s">
        <v>178</v>
      </c>
    </row>
    <row r="118" spans="2:65" s="1" customFormat="1">
      <c r="B118" s="31"/>
      <c r="D118" s="139" t="s">
        <v>126</v>
      </c>
      <c r="F118" s="140" t="s">
        <v>179</v>
      </c>
      <c r="I118" s="141"/>
      <c r="L118" s="31"/>
      <c r="M118" s="142"/>
      <c r="T118" s="52"/>
      <c r="AT118" s="16" t="s">
        <v>126</v>
      </c>
      <c r="AU118" s="16" t="s">
        <v>83</v>
      </c>
    </row>
    <row r="119" spans="2:65" s="12" customFormat="1">
      <c r="B119" s="143"/>
      <c r="D119" s="144" t="s">
        <v>142</v>
      </c>
      <c r="E119" s="145" t="s">
        <v>19</v>
      </c>
      <c r="F119" s="146" t="s">
        <v>180</v>
      </c>
      <c r="H119" s="147">
        <v>16.5</v>
      </c>
      <c r="I119" s="148"/>
      <c r="L119" s="143"/>
      <c r="M119" s="149"/>
      <c r="T119" s="150"/>
      <c r="AT119" s="145" t="s">
        <v>142</v>
      </c>
      <c r="AU119" s="145" t="s">
        <v>83</v>
      </c>
      <c r="AV119" s="12" t="s">
        <v>83</v>
      </c>
      <c r="AW119" s="12" t="s">
        <v>34</v>
      </c>
      <c r="AX119" s="12" t="s">
        <v>73</v>
      </c>
      <c r="AY119" s="145" t="s">
        <v>117</v>
      </c>
    </row>
    <row r="120" spans="2:65" s="12" customFormat="1">
      <c r="B120" s="143"/>
      <c r="D120" s="144" t="s">
        <v>142</v>
      </c>
      <c r="E120" s="145" t="s">
        <v>19</v>
      </c>
      <c r="F120" s="146" t="s">
        <v>181</v>
      </c>
      <c r="H120" s="147">
        <v>342</v>
      </c>
      <c r="I120" s="148"/>
      <c r="L120" s="143"/>
      <c r="M120" s="149"/>
      <c r="T120" s="150"/>
      <c r="AT120" s="145" t="s">
        <v>142</v>
      </c>
      <c r="AU120" s="145" t="s">
        <v>83</v>
      </c>
      <c r="AV120" s="12" t="s">
        <v>83</v>
      </c>
      <c r="AW120" s="12" t="s">
        <v>34</v>
      </c>
      <c r="AX120" s="12" t="s">
        <v>73</v>
      </c>
      <c r="AY120" s="145" t="s">
        <v>117</v>
      </c>
    </row>
    <row r="121" spans="2:65" s="13" customFormat="1">
      <c r="B121" s="151"/>
      <c r="D121" s="144" t="s">
        <v>142</v>
      </c>
      <c r="E121" s="152" t="s">
        <v>19</v>
      </c>
      <c r="F121" s="153" t="s">
        <v>145</v>
      </c>
      <c r="H121" s="154">
        <v>358.5</v>
      </c>
      <c r="I121" s="155"/>
      <c r="L121" s="151"/>
      <c r="M121" s="156"/>
      <c r="T121" s="157"/>
      <c r="AT121" s="152" t="s">
        <v>142</v>
      </c>
      <c r="AU121" s="152" t="s">
        <v>83</v>
      </c>
      <c r="AV121" s="13" t="s">
        <v>124</v>
      </c>
      <c r="AW121" s="13" t="s">
        <v>34</v>
      </c>
      <c r="AX121" s="13" t="s">
        <v>81</v>
      </c>
      <c r="AY121" s="152" t="s">
        <v>117</v>
      </c>
    </row>
    <row r="122" spans="2:65" s="1" customFormat="1" ht="21.75" customHeight="1">
      <c r="B122" s="31"/>
      <c r="C122" s="126" t="s">
        <v>182</v>
      </c>
      <c r="D122" s="126" t="s">
        <v>119</v>
      </c>
      <c r="E122" s="127" t="s">
        <v>183</v>
      </c>
      <c r="F122" s="128" t="s">
        <v>184</v>
      </c>
      <c r="G122" s="129" t="s">
        <v>122</v>
      </c>
      <c r="H122" s="130">
        <v>1359</v>
      </c>
      <c r="I122" s="131"/>
      <c r="J122" s="132">
        <f>ROUND(I122*H122,2)</f>
        <v>0</v>
      </c>
      <c r="K122" s="128" t="s">
        <v>123</v>
      </c>
      <c r="L122" s="31"/>
      <c r="M122" s="133" t="s">
        <v>19</v>
      </c>
      <c r="N122" s="134" t="s">
        <v>44</v>
      </c>
      <c r="P122" s="135">
        <f>O122*H122</f>
        <v>0</v>
      </c>
      <c r="Q122" s="135">
        <v>0.41399999999999998</v>
      </c>
      <c r="R122" s="135">
        <f>Q122*H122</f>
        <v>562.62599999999998</v>
      </c>
      <c r="S122" s="135">
        <v>0</v>
      </c>
      <c r="T122" s="136">
        <f>S122*H122</f>
        <v>0</v>
      </c>
      <c r="AR122" s="137" t="s">
        <v>124</v>
      </c>
      <c r="AT122" s="137" t="s">
        <v>119</v>
      </c>
      <c r="AU122" s="137" t="s">
        <v>83</v>
      </c>
      <c r="AY122" s="16" t="s">
        <v>117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6" t="s">
        <v>81</v>
      </c>
      <c r="BK122" s="138">
        <f>ROUND(I122*H122,2)</f>
        <v>0</v>
      </c>
      <c r="BL122" s="16" t="s">
        <v>124</v>
      </c>
      <c r="BM122" s="137" t="s">
        <v>185</v>
      </c>
    </row>
    <row r="123" spans="2:65" s="1" customFormat="1">
      <c r="B123" s="31"/>
      <c r="D123" s="139" t="s">
        <v>126</v>
      </c>
      <c r="F123" s="140" t="s">
        <v>186</v>
      </c>
      <c r="I123" s="141"/>
      <c r="L123" s="31"/>
      <c r="M123" s="142"/>
      <c r="T123" s="52"/>
      <c r="AT123" s="16" t="s">
        <v>126</v>
      </c>
      <c r="AU123" s="16" t="s">
        <v>83</v>
      </c>
    </row>
    <row r="124" spans="2:65" s="1" customFormat="1" ht="24.15" customHeight="1">
      <c r="B124" s="31"/>
      <c r="C124" s="126" t="s">
        <v>187</v>
      </c>
      <c r="D124" s="126" t="s">
        <v>119</v>
      </c>
      <c r="E124" s="127" t="s">
        <v>188</v>
      </c>
      <c r="F124" s="128" t="s">
        <v>189</v>
      </c>
      <c r="G124" s="129" t="s">
        <v>122</v>
      </c>
      <c r="H124" s="130">
        <v>2718</v>
      </c>
      <c r="I124" s="131"/>
      <c r="J124" s="132">
        <f>ROUND(I124*H124,2)</f>
        <v>0</v>
      </c>
      <c r="K124" s="128" t="s">
        <v>123</v>
      </c>
      <c r="L124" s="31"/>
      <c r="M124" s="133" t="s">
        <v>19</v>
      </c>
      <c r="N124" s="134" t="s">
        <v>44</v>
      </c>
      <c r="P124" s="135">
        <f>O124*H124</f>
        <v>0</v>
      </c>
      <c r="Q124" s="135">
        <v>0.47499999999999998</v>
      </c>
      <c r="R124" s="135">
        <f>Q124*H124</f>
        <v>1291.05</v>
      </c>
      <c r="S124" s="135">
        <v>0</v>
      </c>
      <c r="T124" s="136">
        <f>S124*H124</f>
        <v>0</v>
      </c>
      <c r="AR124" s="137" t="s">
        <v>124</v>
      </c>
      <c r="AT124" s="137" t="s">
        <v>119</v>
      </c>
      <c r="AU124" s="137" t="s">
        <v>83</v>
      </c>
      <c r="AY124" s="16" t="s">
        <v>117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6" t="s">
        <v>81</v>
      </c>
      <c r="BK124" s="138">
        <f>ROUND(I124*H124,2)</f>
        <v>0</v>
      </c>
      <c r="BL124" s="16" t="s">
        <v>124</v>
      </c>
      <c r="BM124" s="137" t="s">
        <v>190</v>
      </c>
    </row>
    <row r="125" spans="2:65" s="1" customFormat="1">
      <c r="B125" s="31"/>
      <c r="D125" s="139" t="s">
        <v>126</v>
      </c>
      <c r="F125" s="140" t="s">
        <v>191</v>
      </c>
      <c r="I125" s="141"/>
      <c r="L125" s="31"/>
      <c r="M125" s="142"/>
      <c r="T125" s="52"/>
      <c r="AT125" s="16" t="s">
        <v>126</v>
      </c>
      <c r="AU125" s="16" t="s">
        <v>83</v>
      </c>
    </row>
    <row r="126" spans="2:65" s="12" customFormat="1">
      <c r="B126" s="143"/>
      <c r="D126" s="144" t="s">
        <v>142</v>
      </c>
      <c r="E126" s="145" t="s">
        <v>19</v>
      </c>
      <c r="F126" s="146" t="s">
        <v>192</v>
      </c>
      <c r="H126" s="147">
        <v>2718</v>
      </c>
      <c r="I126" s="148"/>
      <c r="L126" s="143"/>
      <c r="M126" s="149"/>
      <c r="T126" s="150"/>
      <c r="AT126" s="145" t="s">
        <v>142</v>
      </c>
      <c r="AU126" s="145" t="s">
        <v>83</v>
      </c>
      <c r="AV126" s="12" t="s">
        <v>83</v>
      </c>
      <c r="AW126" s="12" t="s">
        <v>34</v>
      </c>
      <c r="AX126" s="12" t="s">
        <v>81</v>
      </c>
      <c r="AY126" s="145" t="s">
        <v>117</v>
      </c>
    </row>
    <row r="127" spans="2:65" s="1" customFormat="1" ht="24.15" customHeight="1">
      <c r="B127" s="31"/>
      <c r="C127" s="126" t="s">
        <v>193</v>
      </c>
      <c r="D127" s="126" t="s">
        <v>119</v>
      </c>
      <c r="E127" s="127" t="s">
        <v>194</v>
      </c>
      <c r="F127" s="128" t="s">
        <v>195</v>
      </c>
      <c r="G127" s="129" t="s">
        <v>122</v>
      </c>
      <c r="H127" s="130">
        <v>1297</v>
      </c>
      <c r="I127" s="131"/>
      <c r="J127" s="132">
        <f>ROUND(I127*H127,2)</f>
        <v>0</v>
      </c>
      <c r="K127" s="128" t="s">
        <v>123</v>
      </c>
      <c r="L127" s="31"/>
      <c r="M127" s="133" t="s">
        <v>19</v>
      </c>
      <c r="N127" s="134" t="s">
        <v>44</v>
      </c>
      <c r="P127" s="135">
        <f>O127*H127</f>
        <v>0</v>
      </c>
      <c r="Q127" s="135">
        <v>0.13188</v>
      </c>
      <c r="R127" s="135">
        <f>Q127*H127</f>
        <v>171.04836</v>
      </c>
      <c r="S127" s="135">
        <v>0</v>
      </c>
      <c r="T127" s="136">
        <f>S127*H127</f>
        <v>0</v>
      </c>
      <c r="AR127" s="137" t="s">
        <v>124</v>
      </c>
      <c r="AT127" s="137" t="s">
        <v>119</v>
      </c>
      <c r="AU127" s="137" t="s">
        <v>83</v>
      </c>
      <c r="AY127" s="16" t="s">
        <v>117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6" t="s">
        <v>81</v>
      </c>
      <c r="BK127" s="138">
        <f>ROUND(I127*H127,2)</f>
        <v>0</v>
      </c>
      <c r="BL127" s="16" t="s">
        <v>124</v>
      </c>
      <c r="BM127" s="137" t="s">
        <v>196</v>
      </c>
    </row>
    <row r="128" spans="2:65" s="1" customFormat="1">
      <c r="B128" s="31"/>
      <c r="D128" s="139" t="s">
        <v>126</v>
      </c>
      <c r="F128" s="140" t="s">
        <v>197</v>
      </c>
      <c r="I128" s="141"/>
      <c r="L128" s="31"/>
      <c r="M128" s="142"/>
      <c r="T128" s="52"/>
      <c r="AT128" s="16" t="s">
        <v>126</v>
      </c>
      <c r="AU128" s="16" t="s">
        <v>83</v>
      </c>
    </row>
    <row r="129" spans="2:65" s="1" customFormat="1" ht="24.15" customHeight="1">
      <c r="B129" s="31"/>
      <c r="C129" s="126" t="s">
        <v>198</v>
      </c>
      <c r="D129" s="126" t="s">
        <v>119</v>
      </c>
      <c r="E129" s="127" t="s">
        <v>199</v>
      </c>
      <c r="F129" s="128" t="s">
        <v>200</v>
      </c>
      <c r="G129" s="129" t="s">
        <v>122</v>
      </c>
      <c r="H129" s="130">
        <v>1336</v>
      </c>
      <c r="I129" s="131"/>
      <c r="J129" s="132">
        <f>ROUND(I129*H129,2)</f>
        <v>0</v>
      </c>
      <c r="K129" s="128" t="s">
        <v>123</v>
      </c>
      <c r="L129" s="31"/>
      <c r="M129" s="133" t="s">
        <v>19</v>
      </c>
      <c r="N129" s="134" t="s">
        <v>44</v>
      </c>
      <c r="P129" s="135">
        <f>O129*H129</f>
        <v>0</v>
      </c>
      <c r="Q129" s="135">
        <v>0.22616</v>
      </c>
      <c r="R129" s="135">
        <f>Q129*H129</f>
        <v>302.14976000000001</v>
      </c>
      <c r="S129" s="135">
        <v>0</v>
      </c>
      <c r="T129" s="136">
        <f>S129*H129</f>
        <v>0</v>
      </c>
      <c r="AR129" s="137" t="s">
        <v>124</v>
      </c>
      <c r="AT129" s="137" t="s">
        <v>119</v>
      </c>
      <c r="AU129" s="137" t="s">
        <v>83</v>
      </c>
      <c r="AY129" s="16" t="s">
        <v>117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6" t="s">
        <v>81</v>
      </c>
      <c r="BK129" s="138">
        <f>ROUND(I129*H129,2)</f>
        <v>0</v>
      </c>
      <c r="BL129" s="16" t="s">
        <v>124</v>
      </c>
      <c r="BM129" s="137" t="s">
        <v>201</v>
      </c>
    </row>
    <row r="130" spans="2:65" s="1" customFormat="1">
      <c r="B130" s="31"/>
      <c r="D130" s="139" t="s">
        <v>126</v>
      </c>
      <c r="F130" s="140" t="s">
        <v>202</v>
      </c>
      <c r="I130" s="141"/>
      <c r="L130" s="31"/>
      <c r="M130" s="142"/>
      <c r="T130" s="52"/>
      <c r="AT130" s="16" t="s">
        <v>126</v>
      </c>
      <c r="AU130" s="16" t="s">
        <v>83</v>
      </c>
    </row>
    <row r="131" spans="2:65" s="1" customFormat="1" ht="21.75" customHeight="1">
      <c r="B131" s="31"/>
      <c r="C131" s="126" t="s">
        <v>8</v>
      </c>
      <c r="D131" s="126" t="s">
        <v>119</v>
      </c>
      <c r="E131" s="127" t="s">
        <v>203</v>
      </c>
      <c r="F131" s="128" t="s">
        <v>204</v>
      </c>
      <c r="G131" s="129" t="s">
        <v>122</v>
      </c>
      <c r="H131" s="130">
        <v>233</v>
      </c>
      <c r="I131" s="131"/>
      <c r="J131" s="132">
        <f>ROUND(I131*H131,2)</f>
        <v>0</v>
      </c>
      <c r="K131" s="128" t="s">
        <v>123</v>
      </c>
      <c r="L131" s="31"/>
      <c r="M131" s="133" t="s">
        <v>19</v>
      </c>
      <c r="N131" s="134" t="s">
        <v>44</v>
      </c>
      <c r="P131" s="135">
        <f>O131*H131</f>
        <v>0</v>
      </c>
      <c r="Q131" s="135">
        <v>0.34499999999999997</v>
      </c>
      <c r="R131" s="135">
        <f>Q131*H131</f>
        <v>80.384999999999991</v>
      </c>
      <c r="S131" s="135">
        <v>0</v>
      </c>
      <c r="T131" s="136">
        <f>S131*H131</f>
        <v>0</v>
      </c>
      <c r="AR131" s="137" t="s">
        <v>124</v>
      </c>
      <c r="AT131" s="137" t="s">
        <v>119</v>
      </c>
      <c r="AU131" s="137" t="s">
        <v>83</v>
      </c>
      <c r="AY131" s="16" t="s">
        <v>117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6" t="s">
        <v>81</v>
      </c>
      <c r="BK131" s="138">
        <f>ROUND(I131*H131,2)</f>
        <v>0</v>
      </c>
      <c r="BL131" s="16" t="s">
        <v>124</v>
      </c>
      <c r="BM131" s="137" t="s">
        <v>205</v>
      </c>
    </row>
    <row r="132" spans="2:65" s="1" customFormat="1">
      <c r="B132" s="31"/>
      <c r="D132" s="139" t="s">
        <v>126</v>
      </c>
      <c r="F132" s="140" t="s">
        <v>206</v>
      </c>
      <c r="I132" s="141"/>
      <c r="L132" s="31"/>
      <c r="M132" s="142"/>
      <c r="T132" s="52"/>
      <c r="AT132" s="16" t="s">
        <v>126</v>
      </c>
      <c r="AU132" s="16" t="s">
        <v>83</v>
      </c>
    </row>
    <row r="133" spans="2:65" s="1" customFormat="1" ht="16.5" customHeight="1">
      <c r="B133" s="31"/>
      <c r="C133" s="126" t="s">
        <v>207</v>
      </c>
      <c r="D133" s="126" t="s">
        <v>119</v>
      </c>
      <c r="E133" s="127" t="s">
        <v>208</v>
      </c>
      <c r="F133" s="128" t="s">
        <v>209</v>
      </c>
      <c r="G133" s="129" t="s">
        <v>122</v>
      </c>
      <c r="H133" s="130">
        <v>1297</v>
      </c>
      <c r="I133" s="131"/>
      <c r="J133" s="132">
        <f>ROUND(I133*H133,2)</f>
        <v>0</v>
      </c>
      <c r="K133" s="128" t="s">
        <v>123</v>
      </c>
      <c r="L133" s="31"/>
      <c r="M133" s="133" t="s">
        <v>19</v>
      </c>
      <c r="N133" s="134" t="s">
        <v>44</v>
      </c>
      <c r="P133" s="135">
        <f>O133*H133</f>
        <v>0</v>
      </c>
      <c r="Q133" s="135">
        <v>5.1000000000000004E-4</v>
      </c>
      <c r="R133" s="135">
        <f>Q133*H133</f>
        <v>0.66147</v>
      </c>
      <c r="S133" s="135">
        <v>0</v>
      </c>
      <c r="T133" s="136">
        <f>S133*H133</f>
        <v>0</v>
      </c>
      <c r="AR133" s="137" t="s">
        <v>124</v>
      </c>
      <c r="AT133" s="137" t="s">
        <v>119</v>
      </c>
      <c r="AU133" s="137" t="s">
        <v>83</v>
      </c>
      <c r="AY133" s="16" t="s">
        <v>117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6" t="s">
        <v>81</v>
      </c>
      <c r="BK133" s="138">
        <f>ROUND(I133*H133,2)</f>
        <v>0</v>
      </c>
      <c r="BL133" s="16" t="s">
        <v>124</v>
      </c>
      <c r="BM133" s="137" t="s">
        <v>210</v>
      </c>
    </row>
    <row r="134" spans="2:65" s="1" customFormat="1">
      <c r="B134" s="31"/>
      <c r="D134" s="139" t="s">
        <v>126</v>
      </c>
      <c r="F134" s="140" t="s">
        <v>211</v>
      </c>
      <c r="I134" s="141"/>
      <c r="L134" s="31"/>
      <c r="M134" s="142"/>
      <c r="T134" s="52"/>
      <c r="AT134" s="16" t="s">
        <v>126</v>
      </c>
      <c r="AU134" s="16" t="s">
        <v>83</v>
      </c>
    </row>
    <row r="135" spans="2:65" s="1" customFormat="1" ht="24.15" customHeight="1">
      <c r="B135" s="31"/>
      <c r="C135" s="126" t="s">
        <v>212</v>
      </c>
      <c r="D135" s="126" t="s">
        <v>119</v>
      </c>
      <c r="E135" s="127" t="s">
        <v>213</v>
      </c>
      <c r="F135" s="128" t="s">
        <v>214</v>
      </c>
      <c r="G135" s="129" t="s">
        <v>122</v>
      </c>
      <c r="H135" s="130">
        <v>1236</v>
      </c>
      <c r="I135" s="131"/>
      <c r="J135" s="132">
        <f>ROUND(I135*H135,2)</f>
        <v>0</v>
      </c>
      <c r="K135" s="128" t="s">
        <v>123</v>
      </c>
      <c r="L135" s="31"/>
      <c r="M135" s="133" t="s">
        <v>19</v>
      </c>
      <c r="N135" s="134" t="s">
        <v>44</v>
      </c>
      <c r="P135" s="135">
        <f>O135*H135</f>
        <v>0</v>
      </c>
      <c r="Q135" s="135">
        <v>0.10373</v>
      </c>
      <c r="R135" s="135">
        <f>Q135*H135</f>
        <v>128.21028000000001</v>
      </c>
      <c r="S135" s="135">
        <v>0</v>
      </c>
      <c r="T135" s="136">
        <f>S135*H135</f>
        <v>0</v>
      </c>
      <c r="AR135" s="137" t="s">
        <v>124</v>
      </c>
      <c r="AT135" s="137" t="s">
        <v>119</v>
      </c>
      <c r="AU135" s="137" t="s">
        <v>83</v>
      </c>
      <c r="AY135" s="16" t="s">
        <v>117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6" t="s">
        <v>81</v>
      </c>
      <c r="BK135" s="138">
        <f>ROUND(I135*H135,2)</f>
        <v>0</v>
      </c>
      <c r="BL135" s="16" t="s">
        <v>124</v>
      </c>
      <c r="BM135" s="137" t="s">
        <v>215</v>
      </c>
    </row>
    <row r="136" spans="2:65" s="1" customFormat="1">
      <c r="B136" s="31"/>
      <c r="D136" s="139" t="s">
        <v>126</v>
      </c>
      <c r="F136" s="140" t="s">
        <v>216</v>
      </c>
      <c r="I136" s="141"/>
      <c r="L136" s="31"/>
      <c r="M136" s="142"/>
      <c r="T136" s="52"/>
      <c r="AT136" s="16" t="s">
        <v>126</v>
      </c>
      <c r="AU136" s="16" t="s">
        <v>83</v>
      </c>
    </row>
    <row r="137" spans="2:65" s="1" customFormat="1" ht="37.950000000000003" customHeight="1">
      <c r="B137" s="31"/>
      <c r="C137" s="126" t="s">
        <v>217</v>
      </c>
      <c r="D137" s="126" t="s">
        <v>119</v>
      </c>
      <c r="E137" s="127" t="s">
        <v>218</v>
      </c>
      <c r="F137" s="128" t="s">
        <v>219</v>
      </c>
      <c r="G137" s="129" t="s">
        <v>122</v>
      </c>
      <c r="H137" s="130">
        <v>16.5</v>
      </c>
      <c r="I137" s="131"/>
      <c r="J137" s="132">
        <f>ROUND(I137*H137,2)</f>
        <v>0</v>
      </c>
      <c r="K137" s="128" t="s">
        <v>123</v>
      </c>
      <c r="L137" s="31"/>
      <c r="M137" s="133" t="s">
        <v>19</v>
      </c>
      <c r="N137" s="134" t="s">
        <v>44</v>
      </c>
      <c r="P137" s="135">
        <f>O137*H137</f>
        <v>0</v>
      </c>
      <c r="Q137" s="135">
        <v>8.9219999999999994E-2</v>
      </c>
      <c r="R137" s="135">
        <f>Q137*H137</f>
        <v>1.4721299999999999</v>
      </c>
      <c r="S137" s="135">
        <v>0</v>
      </c>
      <c r="T137" s="136">
        <f>S137*H137</f>
        <v>0</v>
      </c>
      <c r="AR137" s="137" t="s">
        <v>124</v>
      </c>
      <c r="AT137" s="137" t="s">
        <v>119</v>
      </c>
      <c r="AU137" s="137" t="s">
        <v>83</v>
      </c>
      <c r="AY137" s="16" t="s">
        <v>117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16" t="s">
        <v>81</v>
      </c>
      <c r="BK137" s="138">
        <f>ROUND(I137*H137,2)</f>
        <v>0</v>
      </c>
      <c r="BL137" s="16" t="s">
        <v>124</v>
      </c>
      <c r="BM137" s="137" t="s">
        <v>220</v>
      </c>
    </row>
    <row r="138" spans="2:65" s="1" customFormat="1">
      <c r="B138" s="31"/>
      <c r="D138" s="139" t="s">
        <v>126</v>
      </c>
      <c r="F138" s="140" t="s">
        <v>221</v>
      </c>
      <c r="I138" s="141"/>
      <c r="L138" s="31"/>
      <c r="M138" s="142"/>
      <c r="T138" s="52"/>
      <c r="AT138" s="16" t="s">
        <v>126</v>
      </c>
      <c r="AU138" s="16" t="s">
        <v>83</v>
      </c>
    </row>
    <row r="139" spans="2:65" s="1" customFormat="1" ht="16.5" customHeight="1">
      <c r="B139" s="31"/>
      <c r="C139" s="158" t="s">
        <v>222</v>
      </c>
      <c r="D139" s="158" t="s">
        <v>223</v>
      </c>
      <c r="E139" s="159" t="s">
        <v>224</v>
      </c>
      <c r="F139" s="160" t="s">
        <v>225</v>
      </c>
      <c r="G139" s="161" t="s">
        <v>122</v>
      </c>
      <c r="H139" s="162">
        <v>16.5</v>
      </c>
      <c r="I139" s="163"/>
      <c r="J139" s="164">
        <f>ROUND(I139*H139,2)</f>
        <v>0</v>
      </c>
      <c r="K139" s="160" t="s">
        <v>123</v>
      </c>
      <c r="L139" s="165"/>
      <c r="M139" s="166" t="s">
        <v>19</v>
      </c>
      <c r="N139" s="167" t="s">
        <v>44</v>
      </c>
      <c r="P139" s="135">
        <f>O139*H139</f>
        <v>0</v>
      </c>
      <c r="Q139" s="135">
        <v>0.113</v>
      </c>
      <c r="R139" s="135">
        <f>Q139*H139</f>
        <v>1.8645</v>
      </c>
      <c r="S139" s="135">
        <v>0</v>
      </c>
      <c r="T139" s="136">
        <f>S139*H139</f>
        <v>0</v>
      </c>
      <c r="AR139" s="137" t="s">
        <v>163</v>
      </c>
      <c r="AT139" s="137" t="s">
        <v>223</v>
      </c>
      <c r="AU139" s="137" t="s">
        <v>83</v>
      </c>
      <c r="AY139" s="16" t="s">
        <v>117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6" t="s">
        <v>81</v>
      </c>
      <c r="BK139" s="138">
        <f>ROUND(I139*H139,2)</f>
        <v>0</v>
      </c>
      <c r="BL139" s="16" t="s">
        <v>124</v>
      </c>
      <c r="BM139" s="137" t="s">
        <v>226</v>
      </c>
    </row>
    <row r="140" spans="2:65" s="11" customFormat="1" ht="22.95" customHeight="1">
      <c r="B140" s="114"/>
      <c r="D140" s="115" t="s">
        <v>72</v>
      </c>
      <c r="E140" s="124" t="s">
        <v>163</v>
      </c>
      <c r="F140" s="124" t="s">
        <v>227</v>
      </c>
      <c r="I140" s="117"/>
      <c r="J140" s="125">
        <f>BK140</f>
        <v>0</v>
      </c>
      <c r="L140" s="114"/>
      <c r="M140" s="119"/>
      <c r="P140" s="120">
        <f>SUM(P141:P144)</f>
        <v>0</v>
      </c>
      <c r="R140" s="120">
        <f>SUM(R141:R144)</f>
        <v>3.76912</v>
      </c>
      <c r="T140" s="121">
        <f>SUM(T141:T144)</f>
        <v>0</v>
      </c>
      <c r="AR140" s="115" t="s">
        <v>81</v>
      </c>
      <c r="AT140" s="122" t="s">
        <v>72</v>
      </c>
      <c r="AU140" s="122" t="s">
        <v>81</v>
      </c>
      <c r="AY140" s="115" t="s">
        <v>117</v>
      </c>
      <c r="BK140" s="123">
        <f>SUM(BK141:BK144)</f>
        <v>0</v>
      </c>
    </row>
    <row r="141" spans="2:65" s="1" customFormat="1" ht="16.5" customHeight="1">
      <c r="B141" s="31"/>
      <c r="C141" s="126" t="s">
        <v>228</v>
      </c>
      <c r="D141" s="126" t="s">
        <v>119</v>
      </c>
      <c r="E141" s="127" t="s">
        <v>229</v>
      </c>
      <c r="F141" s="128" t="s">
        <v>230</v>
      </c>
      <c r="G141" s="129" t="s">
        <v>231</v>
      </c>
      <c r="H141" s="130">
        <v>6</v>
      </c>
      <c r="I141" s="131"/>
      <c r="J141" s="132">
        <f>ROUND(I141*H141,2)</f>
        <v>0</v>
      </c>
      <c r="K141" s="128" t="s">
        <v>123</v>
      </c>
      <c r="L141" s="31"/>
      <c r="M141" s="133" t="s">
        <v>19</v>
      </c>
      <c r="N141" s="134" t="s">
        <v>44</v>
      </c>
      <c r="P141" s="135">
        <f>O141*H141</f>
        <v>0</v>
      </c>
      <c r="Q141" s="135">
        <v>0.42080000000000001</v>
      </c>
      <c r="R141" s="135">
        <f>Q141*H141</f>
        <v>2.5247999999999999</v>
      </c>
      <c r="S141" s="135">
        <v>0</v>
      </c>
      <c r="T141" s="136">
        <f>S141*H141</f>
        <v>0</v>
      </c>
      <c r="AR141" s="137" t="s">
        <v>124</v>
      </c>
      <c r="AT141" s="137" t="s">
        <v>119</v>
      </c>
      <c r="AU141" s="137" t="s">
        <v>83</v>
      </c>
      <c r="AY141" s="16" t="s">
        <v>117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6" t="s">
        <v>81</v>
      </c>
      <c r="BK141" s="138">
        <f>ROUND(I141*H141,2)</f>
        <v>0</v>
      </c>
      <c r="BL141" s="16" t="s">
        <v>124</v>
      </c>
      <c r="BM141" s="137" t="s">
        <v>232</v>
      </c>
    </row>
    <row r="142" spans="2:65" s="1" customFormat="1">
      <c r="B142" s="31"/>
      <c r="D142" s="139" t="s">
        <v>126</v>
      </c>
      <c r="F142" s="140" t="s">
        <v>233</v>
      </c>
      <c r="I142" s="141"/>
      <c r="L142" s="31"/>
      <c r="M142" s="142"/>
      <c r="T142" s="52"/>
      <c r="AT142" s="16" t="s">
        <v>126</v>
      </c>
      <c r="AU142" s="16" t="s">
        <v>83</v>
      </c>
    </row>
    <row r="143" spans="2:65" s="1" customFormat="1" ht="24.15" customHeight="1">
      <c r="B143" s="31"/>
      <c r="C143" s="126" t="s">
        <v>7</v>
      </c>
      <c r="D143" s="126" t="s">
        <v>119</v>
      </c>
      <c r="E143" s="127" t="s">
        <v>234</v>
      </c>
      <c r="F143" s="128" t="s">
        <v>235</v>
      </c>
      <c r="G143" s="129" t="s">
        <v>231</v>
      </c>
      <c r="H143" s="130">
        <v>4</v>
      </c>
      <c r="I143" s="131"/>
      <c r="J143" s="132">
        <f>ROUND(I143*H143,2)</f>
        <v>0</v>
      </c>
      <c r="K143" s="128" t="s">
        <v>123</v>
      </c>
      <c r="L143" s="31"/>
      <c r="M143" s="133" t="s">
        <v>19</v>
      </c>
      <c r="N143" s="134" t="s">
        <v>44</v>
      </c>
      <c r="P143" s="135">
        <f>O143*H143</f>
        <v>0</v>
      </c>
      <c r="Q143" s="135">
        <v>0.31108000000000002</v>
      </c>
      <c r="R143" s="135">
        <f>Q143*H143</f>
        <v>1.2443200000000001</v>
      </c>
      <c r="S143" s="135">
        <v>0</v>
      </c>
      <c r="T143" s="136">
        <f>S143*H143</f>
        <v>0</v>
      </c>
      <c r="AR143" s="137" t="s">
        <v>124</v>
      </c>
      <c r="AT143" s="137" t="s">
        <v>119</v>
      </c>
      <c r="AU143" s="137" t="s">
        <v>83</v>
      </c>
      <c r="AY143" s="16" t="s">
        <v>117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16" t="s">
        <v>81</v>
      </c>
      <c r="BK143" s="138">
        <f>ROUND(I143*H143,2)</f>
        <v>0</v>
      </c>
      <c r="BL143" s="16" t="s">
        <v>124</v>
      </c>
      <c r="BM143" s="137" t="s">
        <v>236</v>
      </c>
    </row>
    <row r="144" spans="2:65" s="1" customFormat="1">
      <c r="B144" s="31"/>
      <c r="D144" s="139" t="s">
        <v>126</v>
      </c>
      <c r="F144" s="140" t="s">
        <v>237</v>
      </c>
      <c r="I144" s="141"/>
      <c r="L144" s="31"/>
      <c r="M144" s="142"/>
      <c r="T144" s="52"/>
      <c r="AT144" s="16" t="s">
        <v>126</v>
      </c>
      <c r="AU144" s="16" t="s">
        <v>83</v>
      </c>
    </row>
    <row r="145" spans="2:65" s="11" customFormat="1" ht="22.95" customHeight="1">
      <c r="B145" s="114"/>
      <c r="D145" s="115" t="s">
        <v>72</v>
      </c>
      <c r="E145" s="124" t="s">
        <v>168</v>
      </c>
      <c r="F145" s="124" t="s">
        <v>238</v>
      </c>
      <c r="I145" s="117"/>
      <c r="J145" s="125">
        <f>BK145</f>
        <v>0</v>
      </c>
      <c r="L145" s="114"/>
      <c r="M145" s="119"/>
      <c r="P145" s="120">
        <f>SUM(P146:P157)</f>
        <v>0</v>
      </c>
      <c r="R145" s="120">
        <f>SUM(R146:R157)</f>
        <v>18.844350000000002</v>
      </c>
      <c r="T145" s="121">
        <f>SUM(T146:T157)</f>
        <v>9.0000000000000011E-3</v>
      </c>
      <c r="AR145" s="115" t="s">
        <v>81</v>
      </c>
      <c r="AT145" s="122" t="s">
        <v>72</v>
      </c>
      <c r="AU145" s="122" t="s">
        <v>81</v>
      </c>
      <c r="AY145" s="115" t="s">
        <v>117</v>
      </c>
      <c r="BK145" s="123">
        <f>SUM(BK146:BK157)</f>
        <v>0</v>
      </c>
    </row>
    <row r="146" spans="2:65" s="1" customFormat="1" ht="24.15" customHeight="1">
      <c r="B146" s="31"/>
      <c r="C146" s="126" t="s">
        <v>239</v>
      </c>
      <c r="D146" s="126" t="s">
        <v>119</v>
      </c>
      <c r="E146" s="127" t="s">
        <v>240</v>
      </c>
      <c r="F146" s="128" t="s">
        <v>241</v>
      </c>
      <c r="G146" s="129" t="s">
        <v>242</v>
      </c>
      <c r="H146" s="130">
        <v>108.5</v>
      </c>
      <c r="I146" s="131"/>
      <c r="J146" s="132">
        <f>ROUND(I146*H146,2)</f>
        <v>0</v>
      </c>
      <c r="K146" s="128" t="s">
        <v>123</v>
      </c>
      <c r="L146" s="31"/>
      <c r="M146" s="133" t="s">
        <v>19</v>
      </c>
      <c r="N146" s="134" t="s">
        <v>44</v>
      </c>
      <c r="P146" s="135">
        <f>O146*H146</f>
        <v>0</v>
      </c>
      <c r="Q146" s="135">
        <v>0.15540000000000001</v>
      </c>
      <c r="R146" s="135">
        <f>Q146*H146</f>
        <v>16.860900000000001</v>
      </c>
      <c r="S146" s="135">
        <v>0</v>
      </c>
      <c r="T146" s="136">
        <f>S146*H146</f>
        <v>0</v>
      </c>
      <c r="AR146" s="137" t="s">
        <v>124</v>
      </c>
      <c r="AT146" s="137" t="s">
        <v>119</v>
      </c>
      <c r="AU146" s="137" t="s">
        <v>83</v>
      </c>
      <c r="AY146" s="16" t="s">
        <v>117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6" t="s">
        <v>81</v>
      </c>
      <c r="BK146" s="138">
        <f>ROUND(I146*H146,2)</f>
        <v>0</v>
      </c>
      <c r="BL146" s="16" t="s">
        <v>124</v>
      </c>
      <c r="BM146" s="137" t="s">
        <v>243</v>
      </c>
    </row>
    <row r="147" spans="2:65" s="1" customFormat="1">
      <c r="B147" s="31"/>
      <c r="D147" s="139" t="s">
        <v>126</v>
      </c>
      <c r="F147" s="140" t="s">
        <v>244</v>
      </c>
      <c r="I147" s="141"/>
      <c r="L147" s="31"/>
      <c r="M147" s="142"/>
      <c r="T147" s="52"/>
      <c r="AT147" s="16" t="s">
        <v>126</v>
      </c>
      <c r="AU147" s="16" t="s">
        <v>83</v>
      </c>
    </row>
    <row r="148" spans="2:65" s="1" customFormat="1" ht="16.5" customHeight="1">
      <c r="B148" s="31"/>
      <c r="C148" s="158" t="s">
        <v>245</v>
      </c>
      <c r="D148" s="158" t="s">
        <v>223</v>
      </c>
      <c r="E148" s="159" t="s">
        <v>246</v>
      </c>
      <c r="F148" s="160" t="s">
        <v>247</v>
      </c>
      <c r="G148" s="161" t="s">
        <v>242</v>
      </c>
      <c r="H148" s="162">
        <v>17</v>
      </c>
      <c r="I148" s="163"/>
      <c r="J148" s="164">
        <f>ROUND(I148*H148,2)</f>
        <v>0</v>
      </c>
      <c r="K148" s="160" t="s">
        <v>123</v>
      </c>
      <c r="L148" s="165"/>
      <c r="M148" s="166" t="s">
        <v>19</v>
      </c>
      <c r="N148" s="167" t="s">
        <v>44</v>
      </c>
      <c r="P148" s="135">
        <f>O148*H148</f>
        <v>0</v>
      </c>
      <c r="Q148" s="135">
        <v>4.8300000000000003E-2</v>
      </c>
      <c r="R148" s="135">
        <f>Q148*H148</f>
        <v>0.82110000000000005</v>
      </c>
      <c r="S148" s="135">
        <v>0</v>
      </c>
      <c r="T148" s="136">
        <f>S148*H148</f>
        <v>0</v>
      </c>
      <c r="AR148" s="137" t="s">
        <v>163</v>
      </c>
      <c r="AT148" s="137" t="s">
        <v>223</v>
      </c>
      <c r="AU148" s="137" t="s">
        <v>83</v>
      </c>
      <c r="AY148" s="16" t="s">
        <v>117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6" t="s">
        <v>81</v>
      </c>
      <c r="BK148" s="138">
        <f>ROUND(I148*H148,2)</f>
        <v>0</v>
      </c>
      <c r="BL148" s="16" t="s">
        <v>124</v>
      </c>
      <c r="BM148" s="137" t="s">
        <v>248</v>
      </c>
    </row>
    <row r="149" spans="2:65" s="12" customFormat="1">
      <c r="B149" s="143"/>
      <c r="D149" s="144" t="s">
        <v>142</v>
      </c>
      <c r="E149" s="145" t="s">
        <v>19</v>
      </c>
      <c r="F149" s="146" t="s">
        <v>249</v>
      </c>
      <c r="H149" s="147">
        <v>17</v>
      </c>
      <c r="I149" s="148"/>
      <c r="L149" s="143"/>
      <c r="M149" s="149"/>
      <c r="T149" s="150"/>
      <c r="AT149" s="145" t="s">
        <v>142</v>
      </c>
      <c r="AU149" s="145" t="s">
        <v>83</v>
      </c>
      <c r="AV149" s="12" t="s">
        <v>83</v>
      </c>
      <c r="AW149" s="12" t="s">
        <v>34</v>
      </c>
      <c r="AX149" s="12" t="s">
        <v>73</v>
      </c>
      <c r="AY149" s="145" t="s">
        <v>117</v>
      </c>
    </row>
    <row r="150" spans="2:65" s="13" customFormat="1">
      <c r="B150" s="151"/>
      <c r="D150" s="144" t="s">
        <v>142</v>
      </c>
      <c r="E150" s="152" t="s">
        <v>19</v>
      </c>
      <c r="F150" s="153" t="s">
        <v>145</v>
      </c>
      <c r="H150" s="154">
        <v>17</v>
      </c>
      <c r="I150" s="155"/>
      <c r="L150" s="151"/>
      <c r="M150" s="156"/>
      <c r="T150" s="157"/>
      <c r="AT150" s="152" t="s">
        <v>142</v>
      </c>
      <c r="AU150" s="152" t="s">
        <v>83</v>
      </c>
      <c r="AV150" s="13" t="s">
        <v>124</v>
      </c>
      <c r="AW150" s="13" t="s">
        <v>34</v>
      </c>
      <c r="AX150" s="13" t="s">
        <v>81</v>
      </c>
      <c r="AY150" s="152" t="s">
        <v>117</v>
      </c>
    </row>
    <row r="151" spans="2:65" s="1" customFormat="1" ht="24.15" customHeight="1">
      <c r="B151" s="31"/>
      <c r="C151" s="158" t="s">
        <v>250</v>
      </c>
      <c r="D151" s="158" t="s">
        <v>223</v>
      </c>
      <c r="E151" s="159" t="s">
        <v>251</v>
      </c>
      <c r="F151" s="160" t="s">
        <v>252</v>
      </c>
      <c r="G151" s="161" t="s">
        <v>231</v>
      </c>
      <c r="H151" s="162">
        <v>24</v>
      </c>
      <c r="I151" s="163"/>
      <c r="J151" s="164">
        <f>ROUND(I151*H151,2)</f>
        <v>0</v>
      </c>
      <c r="K151" s="160" t="s">
        <v>19</v>
      </c>
      <c r="L151" s="165"/>
      <c r="M151" s="166" t="s">
        <v>19</v>
      </c>
      <c r="N151" s="167" t="s">
        <v>44</v>
      </c>
      <c r="P151" s="135">
        <f>O151*H151</f>
        <v>0</v>
      </c>
      <c r="Q151" s="135">
        <v>4.8050000000000002E-2</v>
      </c>
      <c r="R151" s="135">
        <f>Q151*H151</f>
        <v>1.1532</v>
      </c>
      <c r="S151" s="135">
        <v>0</v>
      </c>
      <c r="T151" s="136">
        <f>S151*H151</f>
        <v>0</v>
      </c>
      <c r="AR151" s="137" t="s">
        <v>163</v>
      </c>
      <c r="AT151" s="137" t="s">
        <v>223</v>
      </c>
      <c r="AU151" s="137" t="s">
        <v>83</v>
      </c>
      <c r="AY151" s="16" t="s">
        <v>117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6" t="s">
        <v>81</v>
      </c>
      <c r="BK151" s="138">
        <f>ROUND(I151*H151,2)</f>
        <v>0</v>
      </c>
      <c r="BL151" s="16" t="s">
        <v>124</v>
      </c>
      <c r="BM151" s="137" t="s">
        <v>253</v>
      </c>
    </row>
    <row r="152" spans="2:65" s="1" customFormat="1" ht="33" customHeight="1">
      <c r="B152" s="31"/>
      <c r="C152" s="126" t="s">
        <v>254</v>
      </c>
      <c r="D152" s="126" t="s">
        <v>119</v>
      </c>
      <c r="E152" s="127" t="s">
        <v>255</v>
      </c>
      <c r="F152" s="128" t="s">
        <v>256</v>
      </c>
      <c r="G152" s="129" t="s">
        <v>242</v>
      </c>
      <c r="H152" s="130">
        <v>15</v>
      </c>
      <c r="I152" s="131"/>
      <c r="J152" s="132">
        <f>ROUND(I152*H152,2)</f>
        <v>0</v>
      </c>
      <c r="K152" s="128" t="s">
        <v>123</v>
      </c>
      <c r="L152" s="31"/>
      <c r="M152" s="133" t="s">
        <v>19</v>
      </c>
      <c r="N152" s="134" t="s">
        <v>44</v>
      </c>
      <c r="P152" s="135">
        <f>O152*H152</f>
        <v>0</v>
      </c>
      <c r="Q152" s="135">
        <v>6.0999999999999997E-4</v>
      </c>
      <c r="R152" s="135">
        <f>Q152*H152</f>
        <v>9.1500000000000001E-3</v>
      </c>
      <c r="S152" s="135">
        <v>0</v>
      </c>
      <c r="T152" s="136">
        <f>S152*H152</f>
        <v>0</v>
      </c>
      <c r="AR152" s="137" t="s">
        <v>124</v>
      </c>
      <c r="AT152" s="137" t="s">
        <v>119</v>
      </c>
      <c r="AU152" s="137" t="s">
        <v>83</v>
      </c>
      <c r="AY152" s="16" t="s">
        <v>117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6" t="s">
        <v>81</v>
      </c>
      <c r="BK152" s="138">
        <f>ROUND(I152*H152,2)</f>
        <v>0</v>
      </c>
      <c r="BL152" s="16" t="s">
        <v>124</v>
      </c>
      <c r="BM152" s="137" t="s">
        <v>257</v>
      </c>
    </row>
    <row r="153" spans="2:65" s="1" customFormat="1">
      <c r="B153" s="31"/>
      <c r="D153" s="139" t="s">
        <v>126</v>
      </c>
      <c r="F153" s="140" t="s">
        <v>258</v>
      </c>
      <c r="I153" s="141"/>
      <c r="L153" s="31"/>
      <c r="M153" s="142"/>
      <c r="T153" s="52"/>
      <c r="AT153" s="16" t="s">
        <v>126</v>
      </c>
      <c r="AU153" s="16" t="s">
        <v>83</v>
      </c>
    </row>
    <row r="154" spans="2:65" s="1" customFormat="1" ht="24.15" customHeight="1">
      <c r="B154" s="31"/>
      <c r="C154" s="126" t="s">
        <v>259</v>
      </c>
      <c r="D154" s="126" t="s">
        <v>119</v>
      </c>
      <c r="E154" s="127" t="s">
        <v>260</v>
      </c>
      <c r="F154" s="128" t="s">
        <v>261</v>
      </c>
      <c r="G154" s="129" t="s">
        <v>231</v>
      </c>
      <c r="H154" s="130">
        <v>1</v>
      </c>
      <c r="I154" s="131"/>
      <c r="J154" s="132">
        <f>ROUND(I154*H154,2)</f>
        <v>0</v>
      </c>
      <c r="K154" s="128" t="s">
        <v>123</v>
      </c>
      <c r="L154" s="31"/>
      <c r="M154" s="133" t="s">
        <v>19</v>
      </c>
      <c r="N154" s="134" t="s">
        <v>44</v>
      </c>
      <c r="P154" s="135">
        <f>O154*H154</f>
        <v>0</v>
      </c>
      <c r="Q154" s="135">
        <v>0</v>
      </c>
      <c r="R154" s="135">
        <f>Q154*H154</f>
        <v>0</v>
      </c>
      <c r="S154" s="135">
        <v>4.0000000000000001E-3</v>
      </c>
      <c r="T154" s="136">
        <f>S154*H154</f>
        <v>4.0000000000000001E-3</v>
      </c>
      <c r="AR154" s="137" t="s">
        <v>124</v>
      </c>
      <c r="AT154" s="137" t="s">
        <v>119</v>
      </c>
      <c r="AU154" s="137" t="s">
        <v>83</v>
      </c>
      <c r="AY154" s="16" t="s">
        <v>117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6" t="s">
        <v>81</v>
      </c>
      <c r="BK154" s="138">
        <f>ROUND(I154*H154,2)</f>
        <v>0</v>
      </c>
      <c r="BL154" s="16" t="s">
        <v>124</v>
      </c>
      <c r="BM154" s="137" t="s">
        <v>262</v>
      </c>
    </row>
    <row r="155" spans="2:65" s="1" customFormat="1">
      <c r="B155" s="31"/>
      <c r="D155" s="139" t="s">
        <v>126</v>
      </c>
      <c r="F155" s="140" t="s">
        <v>263</v>
      </c>
      <c r="I155" s="141"/>
      <c r="L155" s="31"/>
      <c r="M155" s="142"/>
      <c r="T155" s="52"/>
      <c r="AT155" s="16" t="s">
        <v>126</v>
      </c>
      <c r="AU155" s="16" t="s">
        <v>83</v>
      </c>
    </row>
    <row r="156" spans="2:65" s="1" customFormat="1" ht="24.15" customHeight="1">
      <c r="B156" s="31"/>
      <c r="C156" s="126" t="s">
        <v>264</v>
      </c>
      <c r="D156" s="126" t="s">
        <v>119</v>
      </c>
      <c r="E156" s="127" t="s">
        <v>265</v>
      </c>
      <c r="F156" s="128" t="s">
        <v>266</v>
      </c>
      <c r="G156" s="129" t="s">
        <v>231</v>
      </c>
      <c r="H156" s="130">
        <v>1</v>
      </c>
      <c r="I156" s="131"/>
      <c r="J156" s="132">
        <f>ROUND(I156*H156,2)</f>
        <v>0</v>
      </c>
      <c r="K156" s="128" t="s">
        <v>123</v>
      </c>
      <c r="L156" s="31"/>
      <c r="M156" s="133" t="s">
        <v>19</v>
      </c>
      <c r="N156" s="134" t="s">
        <v>44</v>
      </c>
      <c r="P156" s="135">
        <f>O156*H156</f>
        <v>0</v>
      </c>
      <c r="Q156" s="135">
        <v>0</v>
      </c>
      <c r="R156" s="135">
        <f>Q156*H156</f>
        <v>0</v>
      </c>
      <c r="S156" s="135">
        <v>5.0000000000000001E-3</v>
      </c>
      <c r="T156" s="136">
        <f>S156*H156</f>
        <v>5.0000000000000001E-3</v>
      </c>
      <c r="AR156" s="137" t="s">
        <v>124</v>
      </c>
      <c r="AT156" s="137" t="s">
        <v>119</v>
      </c>
      <c r="AU156" s="137" t="s">
        <v>83</v>
      </c>
      <c r="AY156" s="16" t="s">
        <v>117</v>
      </c>
      <c r="BE156" s="138">
        <f>IF(N156="základní",J156,0)</f>
        <v>0</v>
      </c>
      <c r="BF156" s="138">
        <f>IF(N156="snížená",J156,0)</f>
        <v>0</v>
      </c>
      <c r="BG156" s="138">
        <f>IF(N156="zákl. přenesená",J156,0)</f>
        <v>0</v>
      </c>
      <c r="BH156" s="138">
        <f>IF(N156="sníž. přenesená",J156,0)</f>
        <v>0</v>
      </c>
      <c r="BI156" s="138">
        <f>IF(N156="nulová",J156,0)</f>
        <v>0</v>
      </c>
      <c r="BJ156" s="16" t="s">
        <v>81</v>
      </c>
      <c r="BK156" s="138">
        <f>ROUND(I156*H156,2)</f>
        <v>0</v>
      </c>
      <c r="BL156" s="16" t="s">
        <v>124</v>
      </c>
      <c r="BM156" s="137" t="s">
        <v>267</v>
      </c>
    </row>
    <row r="157" spans="2:65" s="1" customFormat="1">
      <c r="B157" s="31"/>
      <c r="D157" s="139" t="s">
        <v>126</v>
      </c>
      <c r="F157" s="140" t="s">
        <v>268</v>
      </c>
      <c r="I157" s="141"/>
      <c r="L157" s="31"/>
      <c r="M157" s="142"/>
      <c r="T157" s="52"/>
      <c r="AT157" s="16" t="s">
        <v>126</v>
      </c>
      <c r="AU157" s="16" t="s">
        <v>83</v>
      </c>
    </row>
    <row r="158" spans="2:65" s="11" customFormat="1" ht="22.95" customHeight="1">
      <c r="B158" s="114"/>
      <c r="D158" s="115" t="s">
        <v>72</v>
      </c>
      <c r="E158" s="124" t="s">
        <v>269</v>
      </c>
      <c r="F158" s="124" t="s">
        <v>270</v>
      </c>
      <c r="I158" s="117"/>
      <c r="J158" s="125">
        <f>BK158</f>
        <v>0</v>
      </c>
      <c r="L158" s="114"/>
      <c r="M158" s="119"/>
      <c r="P158" s="120">
        <f>SUM(P159:P165)</f>
        <v>0</v>
      </c>
      <c r="R158" s="120">
        <f>SUM(R159:R165)</f>
        <v>0</v>
      </c>
      <c r="T158" s="121">
        <f>SUM(T159:T165)</f>
        <v>0</v>
      </c>
      <c r="AR158" s="115" t="s">
        <v>81</v>
      </c>
      <c r="AT158" s="122" t="s">
        <v>72</v>
      </c>
      <c r="AU158" s="122" t="s">
        <v>81</v>
      </c>
      <c r="AY158" s="115" t="s">
        <v>117</v>
      </c>
      <c r="BK158" s="123">
        <f>SUM(BK159:BK165)</f>
        <v>0</v>
      </c>
    </row>
    <row r="159" spans="2:65" s="1" customFormat="1" ht="24.15" customHeight="1">
      <c r="B159" s="31"/>
      <c r="C159" s="126" t="s">
        <v>271</v>
      </c>
      <c r="D159" s="126" t="s">
        <v>119</v>
      </c>
      <c r="E159" s="127" t="s">
        <v>272</v>
      </c>
      <c r="F159" s="128" t="s">
        <v>273</v>
      </c>
      <c r="G159" s="129" t="s">
        <v>274</v>
      </c>
      <c r="H159" s="130">
        <v>2398.6689999999999</v>
      </c>
      <c r="I159" s="131"/>
      <c r="J159" s="132">
        <f>ROUND(I159*H159,2)</f>
        <v>0</v>
      </c>
      <c r="K159" s="128" t="s">
        <v>123</v>
      </c>
      <c r="L159" s="31"/>
      <c r="M159" s="133" t="s">
        <v>19</v>
      </c>
      <c r="N159" s="134" t="s">
        <v>44</v>
      </c>
      <c r="P159" s="135">
        <f>O159*H159</f>
        <v>0</v>
      </c>
      <c r="Q159" s="135">
        <v>0</v>
      </c>
      <c r="R159" s="135">
        <f>Q159*H159</f>
        <v>0</v>
      </c>
      <c r="S159" s="135">
        <v>0</v>
      </c>
      <c r="T159" s="136">
        <f>S159*H159</f>
        <v>0</v>
      </c>
      <c r="AR159" s="137" t="s">
        <v>124</v>
      </c>
      <c r="AT159" s="137" t="s">
        <v>119</v>
      </c>
      <c r="AU159" s="137" t="s">
        <v>83</v>
      </c>
      <c r="AY159" s="16" t="s">
        <v>117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6" t="s">
        <v>81</v>
      </c>
      <c r="BK159" s="138">
        <f>ROUND(I159*H159,2)</f>
        <v>0</v>
      </c>
      <c r="BL159" s="16" t="s">
        <v>124</v>
      </c>
      <c r="BM159" s="137" t="s">
        <v>275</v>
      </c>
    </row>
    <row r="160" spans="2:65" s="1" customFormat="1">
      <c r="B160" s="31"/>
      <c r="D160" s="139" t="s">
        <v>126</v>
      </c>
      <c r="F160" s="140" t="s">
        <v>276</v>
      </c>
      <c r="I160" s="141"/>
      <c r="L160" s="31"/>
      <c r="M160" s="142"/>
      <c r="T160" s="52"/>
      <c r="AT160" s="16" t="s">
        <v>126</v>
      </c>
      <c r="AU160" s="16" t="s">
        <v>83</v>
      </c>
    </row>
    <row r="161" spans="2:65" s="1" customFormat="1" ht="24.15" customHeight="1">
      <c r="B161" s="31"/>
      <c r="C161" s="126" t="s">
        <v>277</v>
      </c>
      <c r="D161" s="126" t="s">
        <v>119</v>
      </c>
      <c r="E161" s="127" t="s">
        <v>278</v>
      </c>
      <c r="F161" s="128" t="s">
        <v>279</v>
      </c>
      <c r="G161" s="129" t="s">
        <v>274</v>
      </c>
      <c r="H161" s="130">
        <v>2078.08</v>
      </c>
      <c r="I161" s="131"/>
      <c r="J161" s="132">
        <f>ROUND(I161*H161,2)</f>
        <v>0</v>
      </c>
      <c r="K161" s="128" t="s">
        <v>123</v>
      </c>
      <c r="L161" s="31"/>
      <c r="M161" s="133" t="s">
        <v>19</v>
      </c>
      <c r="N161" s="134" t="s">
        <v>44</v>
      </c>
      <c r="P161" s="135">
        <f>O161*H161</f>
        <v>0</v>
      </c>
      <c r="Q161" s="135">
        <v>0</v>
      </c>
      <c r="R161" s="135">
        <f>Q161*H161</f>
        <v>0</v>
      </c>
      <c r="S161" s="135">
        <v>0</v>
      </c>
      <c r="T161" s="136">
        <f>S161*H161</f>
        <v>0</v>
      </c>
      <c r="AR161" s="137" t="s">
        <v>124</v>
      </c>
      <c r="AT161" s="137" t="s">
        <v>119</v>
      </c>
      <c r="AU161" s="137" t="s">
        <v>83</v>
      </c>
      <c r="AY161" s="16" t="s">
        <v>117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6" t="s">
        <v>81</v>
      </c>
      <c r="BK161" s="138">
        <f>ROUND(I161*H161,2)</f>
        <v>0</v>
      </c>
      <c r="BL161" s="16" t="s">
        <v>124</v>
      </c>
      <c r="BM161" s="137" t="s">
        <v>280</v>
      </c>
    </row>
    <row r="162" spans="2:65" s="1" customFormat="1">
      <c r="B162" s="31"/>
      <c r="D162" s="139" t="s">
        <v>126</v>
      </c>
      <c r="F162" s="140" t="s">
        <v>281</v>
      </c>
      <c r="I162" s="141"/>
      <c r="L162" s="31"/>
      <c r="M162" s="142"/>
      <c r="T162" s="52"/>
      <c r="AT162" s="16" t="s">
        <v>126</v>
      </c>
      <c r="AU162" s="16" t="s">
        <v>83</v>
      </c>
    </row>
    <row r="163" spans="2:65" s="12" customFormat="1">
      <c r="B163" s="143"/>
      <c r="D163" s="144" t="s">
        <v>142</v>
      </c>
      <c r="E163" s="145" t="s">
        <v>19</v>
      </c>
      <c r="F163" s="146" t="s">
        <v>282</v>
      </c>
      <c r="H163" s="147">
        <v>2078.08</v>
      </c>
      <c r="I163" s="148"/>
      <c r="L163" s="143"/>
      <c r="M163" s="149"/>
      <c r="T163" s="150"/>
      <c r="AT163" s="145" t="s">
        <v>142</v>
      </c>
      <c r="AU163" s="145" t="s">
        <v>83</v>
      </c>
      <c r="AV163" s="12" t="s">
        <v>83</v>
      </c>
      <c r="AW163" s="12" t="s">
        <v>34</v>
      </c>
      <c r="AX163" s="12" t="s">
        <v>81</v>
      </c>
      <c r="AY163" s="145" t="s">
        <v>117</v>
      </c>
    </row>
    <row r="164" spans="2:65" s="1" customFormat="1" ht="24.15" customHeight="1">
      <c r="B164" s="31"/>
      <c r="C164" s="126" t="s">
        <v>283</v>
      </c>
      <c r="D164" s="126" t="s">
        <v>119</v>
      </c>
      <c r="E164" s="127" t="s">
        <v>284</v>
      </c>
      <c r="F164" s="128" t="s">
        <v>285</v>
      </c>
      <c r="G164" s="129" t="s">
        <v>274</v>
      </c>
      <c r="H164" s="130">
        <v>320.62</v>
      </c>
      <c r="I164" s="131"/>
      <c r="J164" s="132">
        <f>ROUND(I164*H164,2)</f>
        <v>0</v>
      </c>
      <c r="K164" s="128" t="s">
        <v>123</v>
      </c>
      <c r="L164" s="31"/>
      <c r="M164" s="133" t="s">
        <v>19</v>
      </c>
      <c r="N164" s="134" t="s">
        <v>44</v>
      </c>
      <c r="P164" s="135">
        <f>O164*H164</f>
        <v>0</v>
      </c>
      <c r="Q164" s="135">
        <v>0</v>
      </c>
      <c r="R164" s="135">
        <f>Q164*H164</f>
        <v>0</v>
      </c>
      <c r="S164" s="135">
        <v>0</v>
      </c>
      <c r="T164" s="136">
        <f>S164*H164</f>
        <v>0</v>
      </c>
      <c r="AR164" s="137" t="s">
        <v>124</v>
      </c>
      <c r="AT164" s="137" t="s">
        <v>119</v>
      </c>
      <c r="AU164" s="137" t="s">
        <v>83</v>
      </c>
      <c r="AY164" s="16" t="s">
        <v>117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6" t="s">
        <v>81</v>
      </c>
      <c r="BK164" s="138">
        <f>ROUND(I164*H164,2)</f>
        <v>0</v>
      </c>
      <c r="BL164" s="16" t="s">
        <v>124</v>
      </c>
      <c r="BM164" s="137" t="s">
        <v>286</v>
      </c>
    </row>
    <row r="165" spans="2:65" s="1" customFormat="1">
      <c r="B165" s="31"/>
      <c r="D165" s="139" t="s">
        <v>126</v>
      </c>
      <c r="F165" s="140" t="s">
        <v>287</v>
      </c>
      <c r="I165" s="141"/>
      <c r="L165" s="31"/>
      <c r="M165" s="142"/>
      <c r="T165" s="52"/>
      <c r="AT165" s="16" t="s">
        <v>126</v>
      </c>
      <c r="AU165" s="16" t="s">
        <v>83</v>
      </c>
    </row>
    <row r="166" spans="2:65" s="11" customFormat="1" ht="22.95" customHeight="1">
      <c r="B166" s="114"/>
      <c r="D166" s="115" t="s">
        <v>72</v>
      </c>
      <c r="E166" s="124" t="s">
        <v>288</v>
      </c>
      <c r="F166" s="124" t="s">
        <v>289</v>
      </c>
      <c r="I166" s="117"/>
      <c r="J166" s="125">
        <f>BK166</f>
        <v>0</v>
      </c>
      <c r="L166" s="114"/>
      <c r="M166" s="119"/>
      <c r="P166" s="120">
        <f>SUM(P167:P168)</f>
        <v>0</v>
      </c>
      <c r="R166" s="120">
        <f>SUM(R167:R168)</f>
        <v>0</v>
      </c>
      <c r="T166" s="121">
        <f>SUM(T167:T168)</f>
        <v>0</v>
      </c>
      <c r="AR166" s="115" t="s">
        <v>81</v>
      </c>
      <c r="AT166" s="122" t="s">
        <v>72</v>
      </c>
      <c r="AU166" s="122" t="s">
        <v>81</v>
      </c>
      <c r="AY166" s="115" t="s">
        <v>117</v>
      </c>
      <c r="BK166" s="123">
        <f>SUM(BK167:BK168)</f>
        <v>0</v>
      </c>
    </row>
    <row r="167" spans="2:65" s="1" customFormat="1" ht="24.15" customHeight="1">
      <c r="B167" s="31"/>
      <c r="C167" s="126" t="s">
        <v>290</v>
      </c>
      <c r="D167" s="126" t="s">
        <v>119</v>
      </c>
      <c r="E167" s="127" t="s">
        <v>291</v>
      </c>
      <c r="F167" s="128" t="s">
        <v>292</v>
      </c>
      <c r="G167" s="129" t="s">
        <v>274</v>
      </c>
      <c r="H167" s="130">
        <v>153.60900000000001</v>
      </c>
      <c r="I167" s="131"/>
      <c r="J167" s="132">
        <f>ROUND(I167*H167,2)</f>
        <v>0</v>
      </c>
      <c r="K167" s="128" t="s">
        <v>123</v>
      </c>
      <c r="L167" s="31"/>
      <c r="M167" s="133" t="s">
        <v>19</v>
      </c>
      <c r="N167" s="134" t="s">
        <v>44</v>
      </c>
      <c r="P167" s="135">
        <f>O167*H167</f>
        <v>0</v>
      </c>
      <c r="Q167" s="135">
        <v>0</v>
      </c>
      <c r="R167" s="135">
        <f>Q167*H167</f>
        <v>0</v>
      </c>
      <c r="S167" s="135">
        <v>0</v>
      </c>
      <c r="T167" s="136">
        <f>S167*H167</f>
        <v>0</v>
      </c>
      <c r="AR167" s="137" t="s">
        <v>124</v>
      </c>
      <c r="AT167" s="137" t="s">
        <v>119</v>
      </c>
      <c r="AU167" s="137" t="s">
        <v>83</v>
      </c>
      <c r="AY167" s="16" t="s">
        <v>117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6" t="s">
        <v>81</v>
      </c>
      <c r="BK167" s="138">
        <f>ROUND(I167*H167,2)</f>
        <v>0</v>
      </c>
      <c r="BL167" s="16" t="s">
        <v>124</v>
      </c>
      <c r="BM167" s="137" t="s">
        <v>293</v>
      </c>
    </row>
    <row r="168" spans="2:65" s="1" customFormat="1">
      <c r="B168" s="31"/>
      <c r="D168" s="139" t="s">
        <v>126</v>
      </c>
      <c r="F168" s="140" t="s">
        <v>294</v>
      </c>
      <c r="I168" s="141"/>
      <c r="L168" s="31"/>
      <c r="M168" s="168"/>
      <c r="N168" s="169"/>
      <c r="O168" s="169"/>
      <c r="P168" s="169"/>
      <c r="Q168" s="169"/>
      <c r="R168" s="169"/>
      <c r="S168" s="169"/>
      <c r="T168" s="170"/>
      <c r="AT168" s="16" t="s">
        <v>126</v>
      </c>
      <c r="AU168" s="16" t="s">
        <v>83</v>
      </c>
    </row>
    <row r="169" spans="2:65" s="1" customFormat="1" ht="6.9" customHeight="1">
      <c r="B169" s="40"/>
      <c r="C169" s="41"/>
      <c r="D169" s="41"/>
      <c r="E169" s="41"/>
      <c r="F169" s="41"/>
      <c r="G169" s="41"/>
      <c r="H169" s="41"/>
      <c r="I169" s="41"/>
      <c r="J169" s="41"/>
      <c r="K169" s="41"/>
      <c r="L169" s="31"/>
    </row>
  </sheetData>
  <sheetProtection algorithmName="SHA-512" hashValue="9LHPSWVtLtcOxdSt2/FzvO7MRCnwUI1D+scM/GeTl8d5N5kOtjb7t5NX+ITmxdbThTWZ7nxoVr5zwhNmgYFiZA==" saltValue="LDWuqqXrMZEzg0o+7JQl0m8FOH3lNmCnTh4IK1/wLNLZh/MRaXQsvbn0Pkp2YNvEhtwVP1ua9ZHmzdBqyLgEWg==" spinCount="100000" sheet="1" objects="1" scenarios="1" formatColumns="0" formatRows="0" autoFilter="0"/>
  <autoFilter ref="C86:K168" xr:uid="{00000000-0009-0000-0000-000001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100-000000000000}"/>
    <hyperlink ref="F93" r:id="rId2" xr:uid="{00000000-0004-0000-0100-000001000000}"/>
    <hyperlink ref="F95" r:id="rId3" xr:uid="{00000000-0004-0000-0100-000002000000}"/>
    <hyperlink ref="F97" r:id="rId4" xr:uid="{00000000-0004-0000-0100-000003000000}"/>
    <hyperlink ref="F102" r:id="rId5" xr:uid="{00000000-0004-0000-0100-000004000000}"/>
    <hyperlink ref="F106" r:id="rId6" xr:uid="{00000000-0004-0000-0100-000005000000}"/>
    <hyperlink ref="F110" r:id="rId7" xr:uid="{00000000-0004-0000-0100-000006000000}"/>
    <hyperlink ref="F112" r:id="rId8" xr:uid="{00000000-0004-0000-0100-000007000000}"/>
    <hyperlink ref="F114" r:id="rId9" xr:uid="{00000000-0004-0000-0100-000008000000}"/>
    <hyperlink ref="F118" r:id="rId10" xr:uid="{00000000-0004-0000-0100-000009000000}"/>
    <hyperlink ref="F123" r:id="rId11" xr:uid="{00000000-0004-0000-0100-00000A000000}"/>
    <hyperlink ref="F125" r:id="rId12" xr:uid="{00000000-0004-0000-0100-00000B000000}"/>
    <hyperlink ref="F128" r:id="rId13" xr:uid="{00000000-0004-0000-0100-00000C000000}"/>
    <hyperlink ref="F130" r:id="rId14" xr:uid="{00000000-0004-0000-0100-00000D000000}"/>
    <hyperlink ref="F132" r:id="rId15" xr:uid="{00000000-0004-0000-0100-00000E000000}"/>
    <hyperlink ref="F134" r:id="rId16" xr:uid="{00000000-0004-0000-0100-00000F000000}"/>
    <hyperlink ref="F136" r:id="rId17" xr:uid="{00000000-0004-0000-0100-000010000000}"/>
    <hyperlink ref="F138" r:id="rId18" xr:uid="{00000000-0004-0000-0100-000011000000}"/>
    <hyperlink ref="F142" r:id="rId19" xr:uid="{00000000-0004-0000-0100-000012000000}"/>
    <hyperlink ref="F144" r:id="rId20" xr:uid="{00000000-0004-0000-0100-000013000000}"/>
    <hyperlink ref="F147" r:id="rId21" xr:uid="{00000000-0004-0000-0100-000014000000}"/>
    <hyperlink ref="F153" r:id="rId22" xr:uid="{00000000-0004-0000-0100-000015000000}"/>
    <hyperlink ref="F155" r:id="rId23" xr:uid="{00000000-0004-0000-0100-000016000000}"/>
    <hyperlink ref="F157" r:id="rId24" xr:uid="{00000000-0004-0000-0100-000017000000}"/>
    <hyperlink ref="F160" r:id="rId25" xr:uid="{00000000-0004-0000-0100-000018000000}"/>
    <hyperlink ref="F162" r:id="rId26" xr:uid="{00000000-0004-0000-0100-000019000000}"/>
    <hyperlink ref="F165" r:id="rId27" xr:uid="{00000000-0004-0000-0100-00001A000000}"/>
    <hyperlink ref="F168" r:id="rId28" xr:uid="{00000000-0004-0000-0100-00001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07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6" t="s">
        <v>86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" customHeight="1">
      <c r="B4" s="19"/>
      <c r="D4" s="20" t="s">
        <v>87</v>
      </c>
      <c r="L4" s="19"/>
      <c r="M4" s="84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90" t="str">
        <f>'Rekapitulace stavby'!K6</f>
        <v>MALÁ PRŮMYSLOVÁ A OBYTNÁ ZÓNA , LOKALITA SYLVÁROV-2021.12</v>
      </c>
      <c r="F7" s="291"/>
      <c r="G7" s="291"/>
      <c r="H7" s="291"/>
      <c r="L7" s="19"/>
    </row>
    <row r="8" spans="2:46" s="1" customFormat="1" ht="12" customHeight="1">
      <c r="B8" s="31"/>
      <c r="D8" s="26" t="s">
        <v>88</v>
      </c>
      <c r="L8" s="31"/>
    </row>
    <row r="9" spans="2:46" s="1" customFormat="1" ht="16.5" customHeight="1">
      <c r="B9" s="31"/>
      <c r="E9" s="262" t="s">
        <v>295</v>
      </c>
      <c r="F9" s="289"/>
      <c r="G9" s="289"/>
      <c r="H9" s="289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>
        <f>'Rekapitulace stavby'!AN8</f>
        <v>44963</v>
      </c>
      <c r="L12" s="31"/>
    </row>
    <row r="13" spans="2:46" s="1" customFormat="1" ht="10.95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19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92" t="str">
        <f>'Rekapitulace stavby'!E14</f>
        <v>Vyplň údaj</v>
      </c>
      <c r="F18" s="281"/>
      <c r="G18" s="281"/>
      <c r="H18" s="281"/>
      <c r="I18" s="26" t="s">
        <v>28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25</v>
      </c>
      <c r="J20" s="24" t="s">
        <v>32</v>
      </c>
      <c r="L20" s="31"/>
    </row>
    <row r="21" spans="2:12" s="1" customFormat="1" ht="18" customHeight="1">
      <c r="B21" s="31"/>
      <c r="E21" s="24" t="s">
        <v>33</v>
      </c>
      <c r="I21" s="26" t="s">
        <v>28</v>
      </c>
      <c r="J21" s="24" t="s">
        <v>19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35</v>
      </c>
      <c r="I23" s="26" t="s">
        <v>25</v>
      </c>
      <c r="J23" s="24" t="s">
        <v>19</v>
      </c>
      <c r="L23" s="31"/>
    </row>
    <row r="24" spans="2:12" s="1" customFormat="1" ht="18" customHeight="1">
      <c r="B24" s="31"/>
      <c r="E24" s="24" t="s">
        <v>36</v>
      </c>
      <c r="I24" s="26" t="s">
        <v>28</v>
      </c>
      <c r="J24" s="24" t="s">
        <v>19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37</v>
      </c>
      <c r="L26" s="31"/>
    </row>
    <row r="27" spans="2:12" s="7" customFormat="1" ht="16.5" customHeight="1">
      <c r="B27" s="85"/>
      <c r="E27" s="285" t="s">
        <v>19</v>
      </c>
      <c r="F27" s="285"/>
      <c r="G27" s="285"/>
      <c r="H27" s="285"/>
      <c r="L27" s="85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39</v>
      </c>
      <c r="J30" s="62">
        <f>ROUND(J84, 2)</f>
        <v>0</v>
      </c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" customHeight="1">
      <c r="B33" s="31"/>
      <c r="D33" s="51" t="s">
        <v>43</v>
      </c>
      <c r="E33" s="26" t="s">
        <v>44</v>
      </c>
      <c r="F33" s="87">
        <f>ROUND((SUM(BE84:BE106)),  2)</f>
        <v>0</v>
      </c>
      <c r="I33" s="88">
        <v>0.21</v>
      </c>
      <c r="J33" s="87">
        <f>ROUND(((SUM(BE84:BE106))*I33),  2)</f>
        <v>0</v>
      </c>
      <c r="L33" s="31"/>
    </row>
    <row r="34" spans="2:12" s="1" customFormat="1" ht="14.4" customHeight="1">
      <c r="B34" s="31"/>
      <c r="E34" s="26" t="s">
        <v>45</v>
      </c>
      <c r="F34" s="87">
        <f>ROUND((SUM(BF84:BF106)),  2)</f>
        <v>0</v>
      </c>
      <c r="I34" s="88">
        <v>0.15</v>
      </c>
      <c r="J34" s="87">
        <f>ROUND(((SUM(BF84:BF106))*I34),  2)</f>
        <v>0</v>
      </c>
      <c r="L34" s="31"/>
    </row>
    <row r="35" spans="2:12" s="1" customFormat="1" ht="14.4" hidden="1" customHeight="1">
      <c r="B35" s="31"/>
      <c r="E35" s="26" t="s">
        <v>46</v>
      </c>
      <c r="F35" s="87">
        <f>ROUND((SUM(BG84:BG106)),  2)</f>
        <v>0</v>
      </c>
      <c r="I35" s="88">
        <v>0.21</v>
      </c>
      <c r="J35" s="87">
        <f>0</f>
        <v>0</v>
      </c>
      <c r="L35" s="31"/>
    </row>
    <row r="36" spans="2:12" s="1" customFormat="1" ht="14.4" hidden="1" customHeight="1">
      <c r="B36" s="31"/>
      <c r="E36" s="26" t="s">
        <v>47</v>
      </c>
      <c r="F36" s="87">
        <f>ROUND((SUM(BH84:BH106)),  2)</f>
        <v>0</v>
      </c>
      <c r="I36" s="88">
        <v>0.15</v>
      </c>
      <c r="J36" s="87">
        <f>0</f>
        <v>0</v>
      </c>
      <c r="L36" s="31"/>
    </row>
    <row r="37" spans="2:12" s="1" customFormat="1" ht="14.4" hidden="1" customHeight="1">
      <c r="B37" s="31"/>
      <c r="E37" s="26" t="s">
        <v>48</v>
      </c>
      <c r="F37" s="87">
        <f>ROUND((SUM(BI84:BI106)),  2)</f>
        <v>0</v>
      </c>
      <c r="I37" s="88">
        <v>0</v>
      </c>
      <c r="J37" s="87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89"/>
      <c r="D39" s="90" t="s">
        <v>49</v>
      </c>
      <c r="E39" s="53"/>
      <c r="F39" s="53"/>
      <c r="G39" s="91" t="s">
        <v>50</v>
      </c>
      <c r="H39" s="92" t="s">
        <v>51</v>
      </c>
      <c r="I39" s="53"/>
      <c r="J39" s="93">
        <f>SUM(J30:J37)</f>
        <v>0</v>
      </c>
      <c r="K39" s="94"/>
      <c r="L39" s="31"/>
    </row>
    <row r="40" spans="2:12" s="1" customFormat="1" ht="14.4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" customHeight="1">
      <c r="B45" s="31"/>
      <c r="C45" s="20" t="s">
        <v>90</v>
      </c>
      <c r="L45" s="31"/>
    </row>
    <row r="46" spans="2:12" s="1" customFormat="1" ht="6.9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290" t="str">
        <f>E7</f>
        <v>MALÁ PRŮMYSLOVÁ A OBYTNÁ ZÓNA , LOKALITA SYLVÁROV-2021.12</v>
      </c>
      <c r="F48" s="291"/>
      <c r="G48" s="291"/>
      <c r="H48" s="291"/>
      <c r="L48" s="31"/>
    </row>
    <row r="49" spans="2:47" s="1" customFormat="1" ht="12" customHeight="1">
      <c r="B49" s="31"/>
      <c r="C49" s="26" t="s">
        <v>88</v>
      </c>
      <c r="L49" s="31"/>
    </row>
    <row r="50" spans="2:47" s="1" customFormat="1" ht="16.5" customHeight="1">
      <c r="B50" s="31"/>
      <c r="E50" s="262" t="str">
        <f>E9</f>
        <v>100-6 - VON</v>
      </c>
      <c r="F50" s="289"/>
      <c r="G50" s="289"/>
      <c r="H50" s="289"/>
      <c r="L50" s="31"/>
    </row>
    <row r="51" spans="2:47" s="1" customFormat="1" ht="6.9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Dvůr Králové nad Labem</v>
      </c>
      <c r="I52" s="26" t="s">
        <v>23</v>
      </c>
      <c r="J52" s="48">
        <f>IF(J12="","",J12)</f>
        <v>44963</v>
      </c>
      <c r="L52" s="31"/>
    </row>
    <row r="53" spans="2:47" s="1" customFormat="1" ht="6.9" customHeight="1">
      <c r="B53" s="31"/>
      <c r="L53" s="31"/>
    </row>
    <row r="54" spans="2:47" s="1" customFormat="1" ht="25.65" customHeight="1">
      <c r="B54" s="31"/>
      <c r="C54" s="26" t="s">
        <v>24</v>
      </c>
      <c r="F54" s="24" t="str">
        <f>E15</f>
        <v>Město Dvůr Králové nad Labem</v>
      </c>
      <c r="I54" s="26" t="s">
        <v>31</v>
      </c>
      <c r="J54" s="29" t="str">
        <f>E21</f>
        <v>Daniel Kadavý, projektová činnost</v>
      </c>
      <c r="L54" s="31"/>
    </row>
    <row r="55" spans="2:47" s="1" customFormat="1" ht="15.15" customHeight="1">
      <c r="B55" s="31"/>
      <c r="C55" s="26" t="s">
        <v>29</v>
      </c>
      <c r="F55" s="24" t="str">
        <f>IF(E18="","",E18)</f>
        <v>Vyplň údaj</v>
      </c>
      <c r="I55" s="26" t="s">
        <v>35</v>
      </c>
      <c r="J55" s="29" t="str">
        <f>E24</f>
        <v xml:space="preserve"> 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5" t="s">
        <v>91</v>
      </c>
      <c r="D57" s="89"/>
      <c r="E57" s="89"/>
      <c r="F57" s="89"/>
      <c r="G57" s="89"/>
      <c r="H57" s="89"/>
      <c r="I57" s="89"/>
      <c r="J57" s="96" t="s">
        <v>92</v>
      </c>
      <c r="K57" s="89"/>
      <c r="L57" s="31"/>
    </row>
    <row r="58" spans="2:47" s="1" customFormat="1" ht="10.35" customHeight="1">
      <c r="B58" s="31"/>
      <c r="L58" s="31"/>
    </row>
    <row r="59" spans="2:47" s="1" customFormat="1" ht="22.95" customHeight="1">
      <c r="B59" s="31"/>
      <c r="C59" s="97" t="s">
        <v>71</v>
      </c>
      <c r="J59" s="62">
        <f>J84</f>
        <v>0</v>
      </c>
      <c r="L59" s="31"/>
      <c r="AU59" s="16" t="s">
        <v>93</v>
      </c>
    </row>
    <row r="60" spans="2:47" s="8" customFormat="1" ht="24.9" customHeight="1">
      <c r="B60" s="98"/>
      <c r="D60" s="99" t="s">
        <v>296</v>
      </c>
      <c r="E60" s="100"/>
      <c r="F60" s="100"/>
      <c r="G60" s="100"/>
      <c r="H60" s="100"/>
      <c r="I60" s="100"/>
      <c r="J60" s="101">
        <f>J85</f>
        <v>0</v>
      </c>
      <c r="L60" s="98"/>
    </row>
    <row r="61" spans="2:47" s="9" customFormat="1" ht="19.95" customHeight="1">
      <c r="B61" s="102"/>
      <c r="D61" s="103" t="s">
        <v>297</v>
      </c>
      <c r="E61" s="104"/>
      <c r="F61" s="104"/>
      <c r="G61" s="104"/>
      <c r="H61" s="104"/>
      <c r="I61" s="104"/>
      <c r="J61" s="105">
        <f>J86</f>
        <v>0</v>
      </c>
      <c r="L61" s="102"/>
    </row>
    <row r="62" spans="2:47" s="9" customFormat="1" ht="19.95" customHeight="1">
      <c r="B62" s="102"/>
      <c r="D62" s="103" t="s">
        <v>298</v>
      </c>
      <c r="E62" s="104"/>
      <c r="F62" s="104"/>
      <c r="G62" s="104"/>
      <c r="H62" s="104"/>
      <c r="I62" s="104"/>
      <c r="J62" s="105">
        <f>J92</f>
        <v>0</v>
      </c>
      <c r="L62" s="102"/>
    </row>
    <row r="63" spans="2:47" s="9" customFormat="1" ht="19.95" customHeight="1">
      <c r="B63" s="102"/>
      <c r="D63" s="103" t="s">
        <v>299</v>
      </c>
      <c r="E63" s="104"/>
      <c r="F63" s="104"/>
      <c r="G63" s="104"/>
      <c r="H63" s="104"/>
      <c r="I63" s="104"/>
      <c r="J63" s="105">
        <f>J99</f>
        <v>0</v>
      </c>
      <c r="L63" s="102"/>
    </row>
    <row r="64" spans="2:47" s="9" customFormat="1" ht="19.95" customHeight="1">
      <c r="B64" s="102"/>
      <c r="D64" s="103" t="s">
        <v>300</v>
      </c>
      <c r="E64" s="104"/>
      <c r="F64" s="104"/>
      <c r="G64" s="104"/>
      <c r="H64" s="104"/>
      <c r="I64" s="104"/>
      <c r="J64" s="105">
        <f>J102</f>
        <v>0</v>
      </c>
      <c r="L64" s="102"/>
    </row>
    <row r="65" spans="2:12" s="1" customFormat="1" ht="21.75" customHeight="1">
      <c r="B65" s="31"/>
      <c r="L65" s="31"/>
    </row>
    <row r="66" spans="2:12" s="1" customFormat="1" ht="6.9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1"/>
    </row>
    <row r="70" spans="2:12" s="1" customFormat="1" ht="6.9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1"/>
    </row>
    <row r="71" spans="2:12" s="1" customFormat="1" ht="24.9" customHeight="1">
      <c r="B71" s="31"/>
      <c r="C71" s="20" t="s">
        <v>102</v>
      </c>
      <c r="L71" s="31"/>
    </row>
    <row r="72" spans="2:12" s="1" customFormat="1" ht="6.9" customHeight="1">
      <c r="B72" s="31"/>
      <c r="L72" s="31"/>
    </row>
    <row r="73" spans="2:12" s="1" customFormat="1" ht="12" customHeight="1">
      <c r="B73" s="31"/>
      <c r="C73" s="26" t="s">
        <v>16</v>
      </c>
      <c r="L73" s="31"/>
    </row>
    <row r="74" spans="2:12" s="1" customFormat="1" ht="16.5" customHeight="1">
      <c r="B74" s="31"/>
      <c r="E74" s="290" t="str">
        <f>E7</f>
        <v>MALÁ PRŮMYSLOVÁ A OBYTNÁ ZÓNA , LOKALITA SYLVÁROV-2021.12</v>
      </c>
      <c r="F74" s="291"/>
      <c r="G74" s="291"/>
      <c r="H74" s="291"/>
      <c r="L74" s="31"/>
    </row>
    <row r="75" spans="2:12" s="1" customFormat="1" ht="12" customHeight="1">
      <c r="B75" s="31"/>
      <c r="C75" s="26" t="s">
        <v>88</v>
      </c>
      <c r="L75" s="31"/>
    </row>
    <row r="76" spans="2:12" s="1" customFormat="1" ht="16.5" customHeight="1">
      <c r="B76" s="31"/>
      <c r="E76" s="262" t="str">
        <f>E9</f>
        <v>100-6 - VON</v>
      </c>
      <c r="F76" s="289"/>
      <c r="G76" s="289"/>
      <c r="H76" s="289"/>
      <c r="L76" s="31"/>
    </row>
    <row r="77" spans="2:12" s="1" customFormat="1" ht="6.9" customHeight="1">
      <c r="B77" s="31"/>
      <c r="L77" s="31"/>
    </row>
    <row r="78" spans="2:12" s="1" customFormat="1" ht="12" customHeight="1">
      <c r="B78" s="31"/>
      <c r="C78" s="26" t="s">
        <v>21</v>
      </c>
      <c r="F78" s="24" t="str">
        <f>F12</f>
        <v>Dvůr Králové nad Labem</v>
      </c>
      <c r="I78" s="26" t="s">
        <v>23</v>
      </c>
      <c r="J78" s="48">
        <f>IF(J12="","",J12)</f>
        <v>44963</v>
      </c>
      <c r="L78" s="31"/>
    </row>
    <row r="79" spans="2:12" s="1" customFormat="1" ht="6.9" customHeight="1">
      <c r="B79" s="31"/>
      <c r="L79" s="31"/>
    </row>
    <row r="80" spans="2:12" s="1" customFormat="1" ht="25.65" customHeight="1">
      <c r="B80" s="31"/>
      <c r="C80" s="26" t="s">
        <v>24</v>
      </c>
      <c r="F80" s="24" t="str">
        <f>E15</f>
        <v>Město Dvůr Králové nad Labem</v>
      </c>
      <c r="I80" s="26" t="s">
        <v>31</v>
      </c>
      <c r="J80" s="29" t="str">
        <f>E21</f>
        <v>Daniel Kadavý, projektová činnost</v>
      </c>
      <c r="L80" s="31"/>
    </row>
    <row r="81" spans="2:65" s="1" customFormat="1" ht="15.15" customHeight="1">
      <c r="B81" s="31"/>
      <c r="C81" s="26" t="s">
        <v>29</v>
      </c>
      <c r="F81" s="24" t="str">
        <f>IF(E18="","",E18)</f>
        <v>Vyplň údaj</v>
      </c>
      <c r="I81" s="26" t="s">
        <v>35</v>
      </c>
      <c r="J81" s="29" t="str">
        <f>E24</f>
        <v xml:space="preserve"> </v>
      </c>
      <c r="L81" s="31"/>
    </row>
    <row r="82" spans="2:65" s="1" customFormat="1" ht="10.35" customHeight="1">
      <c r="B82" s="31"/>
      <c r="L82" s="31"/>
    </row>
    <row r="83" spans="2:65" s="10" customFormat="1" ht="29.25" customHeight="1">
      <c r="B83" s="106"/>
      <c r="C83" s="107" t="s">
        <v>103</v>
      </c>
      <c r="D83" s="108" t="s">
        <v>58</v>
      </c>
      <c r="E83" s="108" t="s">
        <v>54</v>
      </c>
      <c r="F83" s="108" t="s">
        <v>55</v>
      </c>
      <c r="G83" s="108" t="s">
        <v>104</v>
      </c>
      <c r="H83" s="108" t="s">
        <v>105</v>
      </c>
      <c r="I83" s="108" t="s">
        <v>106</v>
      </c>
      <c r="J83" s="108" t="s">
        <v>92</v>
      </c>
      <c r="K83" s="109" t="s">
        <v>107</v>
      </c>
      <c r="L83" s="106"/>
      <c r="M83" s="55" t="s">
        <v>19</v>
      </c>
      <c r="N83" s="56" t="s">
        <v>43</v>
      </c>
      <c r="O83" s="56" t="s">
        <v>108</v>
      </c>
      <c r="P83" s="56" t="s">
        <v>109</v>
      </c>
      <c r="Q83" s="56" t="s">
        <v>110</v>
      </c>
      <c r="R83" s="56" t="s">
        <v>111</v>
      </c>
      <c r="S83" s="56" t="s">
        <v>112</v>
      </c>
      <c r="T83" s="57" t="s">
        <v>113</v>
      </c>
    </row>
    <row r="84" spans="2:65" s="1" customFormat="1" ht="22.95" customHeight="1">
      <c r="B84" s="31"/>
      <c r="C84" s="60" t="s">
        <v>114</v>
      </c>
      <c r="J84" s="110">
        <f>BK84</f>
        <v>0</v>
      </c>
      <c r="L84" s="31"/>
      <c r="M84" s="58"/>
      <c r="N84" s="49"/>
      <c r="O84" s="49"/>
      <c r="P84" s="111">
        <f>P85</f>
        <v>0</v>
      </c>
      <c r="Q84" s="49"/>
      <c r="R84" s="111">
        <f>R85</f>
        <v>0</v>
      </c>
      <c r="S84" s="49"/>
      <c r="T84" s="112">
        <f>T85</f>
        <v>0</v>
      </c>
      <c r="AT84" s="16" t="s">
        <v>72</v>
      </c>
      <c r="AU84" s="16" t="s">
        <v>93</v>
      </c>
      <c r="BK84" s="113">
        <f>BK85</f>
        <v>0</v>
      </c>
    </row>
    <row r="85" spans="2:65" s="11" customFormat="1" ht="25.95" customHeight="1">
      <c r="B85" s="114"/>
      <c r="D85" s="115" t="s">
        <v>72</v>
      </c>
      <c r="E85" s="116" t="s">
        <v>301</v>
      </c>
      <c r="F85" s="116" t="s">
        <v>302</v>
      </c>
      <c r="I85" s="117"/>
      <c r="J85" s="118">
        <f>BK85</f>
        <v>0</v>
      </c>
      <c r="L85" s="114"/>
      <c r="M85" s="119"/>
      <c r="P85" s="120">
        <f>P86+P92+P99+P102</f>
        <v>0</v>
      </c>
      <c r="R85" s="120">
        <f>R86+R92+R99+R102</f>
        <v>0</v>
      </c>
      <c r="T85" s="121">
        <f>T86+T92+T99+T102</f>
        <v>0</v>
      </c>
      <c r="AR85" s="115" t="s">
        <v>146</v>
      </c>
      <c r="AT85" s="122" t="s">
        <v>72</v>
      </c>
      <c r="AU85" s="122" t="s">
        <v>73</v>
      </c>
      <c r="AY85" s="115" t="s">
        <v>117</v>
      </c>
      <c r="BK85" s="123">
        <f>BK86+BK92+BK99+BK102</f>
        <v>0</v>
      </c>
    </row>
    <row r="86" spans="2:65" s="11" customFormat="1" ht="22.95" customHeight="1">
      <c r="B86" s="114"/>
      <c r="D86" s="115" t="s">
        <v>72</v>
      </c>
      <c r="E86" s="124" t="s">
        <v>303</v>
      </c>
      <c r="F86" s="124" t="s">
        <v>304</v>
      </c>
      <c r="I86" s="117"/>
      <c r="J86" s="125">
        <f>BK86</f>
        <v>0</v>
      </c>
      <c r="L86" s="114"/>
      <c r="M86" s="119"/>
      <c r="P86" s="120">
        <f>SUM(P87:P91)</f>
        <v>0</v>
      </c>
      <c r="R86" s="120">
        <f>SUM(R87:R91)</f>
        <v>0</v>
      </c>
      <c r="T86" s="121">
        <f>SUM(T87:T91)</f>
        <v>0</v>
      </c>
      <c r="AR86" s="115" t="s">
        <v>146</v>
      </c>
      <c r="AT86" s="122" t="s">
        <v>72</v>
      </c>
      <c r="AU86" s="122" t="s">
        <v>81</v>
      </c>
      <c r="AY86" s="115" t="s">
        <v>117</v>
      </c>
      <c r="BK86" s="123">
        <f>SUM(BK87:BK91)</f>
        <v>0</v>
      </c>
    </row>
    <row r="87" spans="2:65" s="1" customFormat="1" ht="16.5" customHeight="1">
      <c r="B87" s="31"/>
      <c r="C87" s="126" t="s">
        <v>81</v>
      </c>
      <c r="D87" s="126" t="s">
        <v>119</v>
      </c>
      <c r="E87" s="127" t="s">
        <v>305</v>
      </c>
      <c r="F87" s="128" t="s">
        <v>306</v>
      </c>
      <c r="G87" s="129" t="s">
        <v>307</v>
      </c>
      <c r="H87" s="130">
        <v>2</v>
      </c>
      <c r="I87" s="131"/>
      <c r="J87" s="132">
        <f>ROUND(I87*H87,2)</f>
        <v>0</v>
      </c>
      <c r="K87" s="128" t="s">
        <v>123</v>
      </c>
      <c r="L87" s="31"/>
      <c r="M87" s="133" t="s">
        <v>19</v>
      </c>
      <c r="N87" s="134" t="s">
        <v>44</v>
      </c>
      <c r="P87" s="135">
        <f>O87*H87</f>
        <v>0</v>
      </c>
      <c r="Q87" s="135">
        <v>0</v>
      </c>
      <c r="R87" s="135">
        <f>Q87*H87</f>
        <v>0</v>
      </c>
      <c r="S87" s="135">
        <v>0</v>
      </c>
      <c r="T87" s="136">
        <f>S87*H87</f>
        <v>0</v>
      </c>
      <c r="AR87" s="137" t="s">
        <v>308</v>
      </c>
      <c r="AT87" s="137" t="s">
        <v>119</v>
      </c>
      <c r="AU87" s="137" t="s">
        <v>83</v>
      </c>
      <c r="AY87" s="16" t="s">
        <v>117</v>
      </c>
      <c r="BE87" s="138">
        <f>IF(N87="základní",J87,0)</f>
        <v>0</v>
      </c>
      <c r="BF87" s="138">
        <f>IF(N87="snížená",J87,0)</f>
        <v>0</v>
      </c>
      <c r="BG87" s="138">
        <f>IF(N87="zákl. přenesená",J87,0)</f>
        <v>0</v>
      </c>
      <c r="BH87" s="138">
        <f>IF(N87="sníž. přenesená",J87,0)</f>
        <v>0</v>
      </c>
      <c r="BI87" s="138">
        <f>IF(N87="nulová",J87,0)</f>
        <v>0</v>
      </c>
      <c r="BJ87" s="16" t="s">
        <v>81</v>
      </c>
      <c r="BK87" s="138">
        <f>ROUND(I87*H87,2)</f>
        <v>0</v>
      </c>
      <c r="BL87" s="16" t="s">
        <v>308</v>
      </c>
      <c r="BM87" s="137" t="s">
        <v>309</v>
      </c>
    </row>
    <row r="88" spans="2:65" s="1" customFormat="1">
      <c r="B88" s="31"/>
      <c r="D88" s="139" t="s">
        <v>126</v>
      </c>
      <c r="F88" s="140" t="s">
        <v>310</v>
      </c>
      <c r="I88" s="141"/>
      <c r="L88" s="31"/>
      <c r="M88" s="142"/>
      <c r="T88" s="52"/>
      <c r="AT88" s="16" t="s">
        <v>126</v>
      </c>
      <c r="AU88" s="16" t="s">
        <v>83</v>
      </c>
    </row>
    <row r="89" spans="2:65" s="1" customFormat="1" ht="28.8">
      <c r="B89" s="31"/>
      <c r="D89" s="144" t="s">
        <v>311</v>
      </c>
      <c r="F89" s="171" t="s">
        <v>312</v>
      </c>
      <c r="I89" s="141"/>
      <c r="L89" s="31"/>
      <c r="M89" s="142"/>
      <c r="T89" s="52"/>
      <c r="AT89" s="16" t="s">
        <v>311</v>
      </c>
      <c r="AU89" s="16" t="s">
        <v>83</v>
      </c>
    </row>
    <row r="90" spans="2:65" s="1" customFormat="1" ht="16.5" customHeight="1">
      <c r="B90" s="31"/>
      <c r="C90" s="126" t="s">
        <v>83</v>
      </c>
      <c r="D90" s="126" t="s">
        <v>119</v>
      </c>
      <c r="E90" s="127" t="s">
        <v>313</v>
      </c>
      <c r="F90" s="128" t="s">
        <v>314</v>
      </c>
      <c r="G90" s="129" t="s">
        <v>307</v>
      </c>
      <c r="H90" s="130">
        <v>1</v>
      </c>
      <c r="I90" s="131"/>
      <c r="J90" s="132">
        <f>ROUND(I90*H90,2)</f>
        <v>0</v>
      </c>
      <c r="K90" s="128" t="s">
        <v>123</v>
      </c>
      <c r="L90" s="31"/>
      <c r="M90" s="133" t="s">
        <v>19</v>
      </c>
      <c r="N90" s="134" t="s">
        <v>44</v>
      </c>
      <c r="P90" s="135">
        <f>O90*H90</f>
        <v>0</v>
      </c>
      <c r="Q90" s="135">
        <v>0</v>
      </c>
      <c r="R90" s="135">
        <f>Q90*H90</f>
        <v>0</v>
      </c>
      <c r="S90" s="135">
        <v>0</v>
      </c>
      <c r="T90" s="136">
        <f>S90*H90</f>
        <v>0</v>
      </c>
      <c r="AR90" s="137" t="s">
        <v>308</v>
      </c>
      <c r="AT90" s="137" t="s">
        <v>119</v>
      </c>
      <c r="AU90" s="137" t="s">
        <v>83</v>
      </c>
      <c r="AY90" s="16" t="s">
        <v>117</v>
      </c>
      <c r="BE90" s="138">
        <f>IF(N90="základní",J90,0)</f>
        <v>0</v>
      </c>
      <c r="BF90" s="138">
        <f>IF(N90="snížená",J90,0)</f>
        <v>0</v>
      </c>
      <c r="BG90" s="138">
        <f>IF(N90="zákl. přenesená",J90,0)</f>
        <v>0</v>
      </c>
      <c r="BH90" s="138">
        <f>IF(N90="sníž. přenesená",J90,0)</f>
        <v>0</v>
      </c>
      <c r="BI90" s="138">
        <f>IF(N90="nulová",J90,0)</f>
        <v>0</v>
      </c>
      <c r="BJ90" s="16" t="s">
        <v>81</v>
      </c>
      <c r="BK90" s="138">
        <f>ROUND(I90*H90,2)</f>
        <v>0</v>
      </c>
      <c r="BL90" s="16" t="s">
        <v>308</v>
      </c>
      <c r="BM90" s="137" t="s">
        <v>315</v>
      </c>
    </row>
    <row r="91" spans="2:65" s="1" customFormat="1">
      <c r="B91" s="31"/>
      <c r="D91" s="139" t="s">
        <v>126</v>
      </c>
      <c r="F91" s="140" t="s">
        <v>316</v>
      </c>
      <c r="I91" s="141"/>
      <c r="L91" s="31"/>
      <c r="M91" s="142"/>
      <c r="T91" s="52"/>
      <c r="AT91" s="16" t="s">
        <v>126</v>
      </c>
      <c r="AU91" s="16" t="s">
        <v>83</v>
      </c>
    </row>
    <row r="92" spans="2:65" s="11" customFormat="1" ht="22.95" customHeight="1">
      <c r="B92" s="114"/>
      <c r="D92" s="115" t="s">
        <v>72</v>
      </c>
      <c r="E92" s="124" t="s">
        <v>317</v>
      </c>
      <c r="F92" s="124" t="s">
        <v>318</v>
      </c>
      <c r="I92" s="117"/>
      <c r="J92" s="125">
        <f>BK92</f>
        <v>0</v>
      </c>
      <c r="L92" s="114"/>
      <c r="M92" s="119"/>
      <c r="P92" s="120">
        <f>SUM(P93:P98)</f>
        <v>0</v>
      </c>
      <c r="R92" s="120">
        <f>SUM(R93:R98)</f>
        <v>0</v>
      </c>
      <c r="T92" s="121">
        <f>SUM(T93:T98)</f>
        <v>0</v>
      </c>
      <c r="AR92" s="115" t="s">
        <v>146</v>
      </c>
      <c r="AT92" s="122" t="s">
        <v>72</v>
      </c>
      <c r="AU92" s="122" t="s">
        <v>81</v>
      </c>
      <c r="AY92" s="115" t="s">
        <v>117</v>
      </c>
      <c r="BK92" s="123">
        <f>SUM(BK93:BK98)</f>
        <v>0</v>
      </c>
    </row>
    <row r="93" spans="2:65" s="1" customFormat="1" ht="16.5" customHeight="1">
      <c r="B93" s="31"/>
      <c r="C93" s="126" t="s">
        <v>132</v>
      </c>
      <c r="D93" s="126" t="s">
        <v>119</v>
      </c>
      <c r="E93" s="127" t="s">
        <v>319</v>
      </c>
      <c r="F93" s="128" t="s">
        <v>320</v>
      </c>
      <c r="G93" s="129" t="s">
        <v>307</v>
      </c>
      <c r="H93" s="130">
        <v>1</v>
      </c>
      <c r="I93" s="131"/>
      <c r="J93" s="132">
        <f>ROUND(I93*H93,2)</f>
        <v>0</v>
      </c>
      <c r="K93" s="128" t="s">
        <v>123</v>
      </c>
      <c r="L93" s="31"/>
      <c r="M93" s="133" t="s">
        <v>19</v>
      </c>
      <c r="N93" s="134" t="s">
        <v>44</v>
      </c>
      <c r="P93" s="135">
        <f>O93*H93</f>
        <v>0</v>
      </c>
      <c r="Q93" s="135">
        <v>0</v>
      </c>
      <c r="R93" s="135">
        <f>Q93*H93</f>
        <v>0</v>
      </c>
      <c r="S93" s="135">
        <v>0</v>
      </c>
      <c r="T93" s="136">
        <f>S93*H93</f>
        <v>0</v>
      </c>
      <c r="AR93" s="137" t="s">
        <v>308</v>
      </c>
      <c r="AT93" s="137" t="s">
        <v>119</v>
      </c>
      <c r="AU93" s="137" t="s">
        <v>83</v>
      </c>
      <c r="AY93" s="16" t="s">
        <v>117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6" t="s">
        <v>81</v>
      </c>
      <c r="BK93" s="138">
        <f>ROUND(I93*H93,2)</f>
        <v>0</v>
      </c>
      <c r="BL93" s="16" t="s">
        <v>308</v>
      </c>
      <c r="BM93" s="137" t="s">
        <v>321</v>
      </c>
    </row>
    <row r="94" spans="2:65" s="1" customFormat="1">
      <c r="B94" s="31"/>
      <c r="D94" s="139" t="s">
        <v>126</v>
      </c>
      <c r="F94" s="140" t="s">
        <v>322</v>
      </c>
      <c r="I94" s="141"/>
      <c r="L94" s="31"/>
      <c r="M94" s="142"/>
      <c r="T94" s="52"/>
      <c r="AT94" s="16" t="s">
        <v>126</v>
      </c>
      <c r="AU94" s="16" t="s">
        <v>83</v>
      </c>
    </row>
    <row r="95" spans="2:65" s="1" customFormat="1" ht="16.5" customHeight="1">
      <c r="B95" s="31"/>
      <c r="C95" s="126" t="s">
        <v>124</v>
      </c>
      <c r="D95" s="126" t="s">
        <v>119</v>
      </c>
      <c r="E95" s="127" t="s">
        <v>323</v>
      </c>
      <c r="F95" s="128" t="s">
        <v>324</v>
      </c>
      <c r="G95" s="129" t="s">
        <v>307</v>
      </c>
      <c r="H95" s="130">
        <v>1</v>
      </c>
      <c r="I95" s="131"/>
      <c r="J95" s="132">
        <f>ROUND(I95*H95,2)</f>
        <v>0</v>
      </c>
      <c r="K95" s="128" t="s">
        <v>123</v>
      </c>
      <c r="L95" s="31"/>
      <c r="M95" s="133" t="s">
        <v>19</v>
      </c>
      <c r="N95" s="134" t="s">
        <v>44</v>
      </c>
      <c r="P95" s="135">
        <f>O95*H95</f>
        <v>0</v>
      </c>
      <c r="Q95" s="135">
        <v>0</v>
      </c>
      <c r="R95" s="135">
        <f>Q95*H95</f>
        <v>0</v>
      </c>
      <c r="S95" s="135">
        <v>0</v>
      </c>
      <c r="T95" s="136">
        <f>S95*H95</f>
        <v>0</v>
      </c>
      <c r="AR95" s="137" t="s">
        <v>308</v>
      </c>
      <c r="AT95" s="137" t="s">
        <v>119</v>
      </c>
      <c r="AU95" s="137" t="s">
        <v>83</v>
      </c>
      <c r="AY95" s="16" t="s">
        <v>117</v>
      </c>
      <c r="BE95" s="138">
        <f>IF(N95="základní",J95,0)</f>
        <v>0</v>
      </c>
      <c r="BF95" s="138">
        <f>IF(N95="snížená",J95,0)</f>
        <v>0</v>
      </c>
      <c r="BG95" s="138">
        <f>IF(N95="zákl. přenesená",J95,0)</f>
        <v>0</v>
      </c>
      <c r="BH95" s="138">
        <f>IF(N95="sníž. přenesená",J95,0)</f>
        <v>0</v>
      </c>
      <c r="BI95" s="138">
        <f>IF(N95="nulová",J95,0)</f>
        <v>0</v>
      </c>
      <c r="BJ95" s="16" t="s">
        <v>81</v>
      </c>
      <c r="BK95" s="138">
        <f>ROUND(I95*H95,2)</f>
        <v>0</v>
      </c>
      <c r="BL95" s="16" t="s">
        <v>308</v>
      </c>
      <c r="BM95" s="137" t="s">
        <v>325</v>
      </c>
    </row>
    <row r="96" spans="2:65" s="1" customFormat="1">
      <c r="B96" s="31"/>
      <c r="D96" s="139" t="s">
        <v>126</v>
      </c>
      <c r="F96" s="140" t="s">
        <v>326</v>
      </c>
      <c r="I96" s="141"/>
      <c r="L96" s="31"/>
      <c r="M96" s="142"/>
      <c r="T96" s="52"/>
      <c r="AT96" s="16" t="s">
        <v>126</v>
      </c>
      <c r="AU96" s="16" t="s">
        <v>83</v>
      </c>
    </row>
    <row r="97" spans="2:65" s="1" customFormat="1" ht="16.5" customHeight="1">
      <c r="B97" s="31"/>
      <c r="C97" s="126" t="s">
        <v>146</v>
      </c>
      <c r="D97" s="126" t="s">
        <v>119</v>
      </c>
      <c r="E97" s="127" t="s">
        <v>327</v>
      </c>
      <c r="F97" s="128" t="s">
        <v>328</v>
      </c>
      <c r="G97" s="129" t="s">
        <v>307</v>
      </c>
      <c r="H97" s="130">
        <v>1</v>
      </c>
      <c r="I97" s="131"/>
      <c r="J97" s="132">
        <f>ROUND(I97*H97,2)</f>
        <v>0</v>
      </c>
      <c r="K97" s="128" t="s">
        <v>123</v>
      </c>
      <c r="L97" s="31"/>
      <c r="M97" s="133" t="s">
        <v>19</v>
      </c>
      <c r="N97" s="134" t="s">
        <v>44</v>
      </c>
      <c r="P97" s="135">
        <f>O97*H97</f>
        <v>0</v>
      </c>
      <c r="Q97" s="135">
        <v>0</v>
      </c>
      <c r="R97" s="135">
        <f>Q97*H97</f>
        <v>0</v>
      </c>
      <c r="S97" s="135">
        <v>0</v>
      </c>
      <c r="T97" s="136">
        <f>S97*H97</f>
        <v>0</v>
      </c>
      <c r="AR97" s="137" t="s">
        <v>308</v>
      </c>
      <c r="AT97" s="137" t="s">
        <v>119</v>
      </c>
      <c r="AU97" s="137" t="s">
        <v>83</v>
      </c>
      <c r="AY97" s="16" t="s">
        <v>117</v>
      </c>
      <c r="BE97" s="138">
        <f>IF(N97="základní",J97,0)</f>
        <v>0</v>
      </c>
      <c r="BF97" s="138">
        <f>IF(N97="snížená",J97,0)</f>
        <v>0</v>
      </c>
      <c r="BG97" s="138">
        <f>IF(N97="zákl. přenesená",J97,0)</f>
        <v>0</v>
      </c>
      <c r="BH97" s="138">
        <f>IF(N97="sníž. přenesená",J97,0)</f>
        <v>0</v>
      </c>
      <c r="BI97" s="138">
        <f>IF(N97="nulová",J97,0)</f>
        <v>0</v>
      </c>
      <c r="BJ97" s="16" t="s">
        <v>81</v>
      </c>
      <c r="BK97" s="138">
        <f>ROUND(I97*H97,2)</f>
        <v>0</v>
      </c>
      <c r="BL97" s="16" t="s">
        <v>308</v>
      </c>
      <c r="BM97" s="137" t="s">
        <v>329</v>
      </c>
    </row>
    <row r="98" spans="2:65" s="1" customFormat="1">
      <c r="B98" s="31"/>
      <c r="D98" s="139" t="s">
        <v>126</v>
      </c>
      <c r="F98" s="140" t="s">
        <v>330</v>
      </c>
      <c r="I98" s="141"/>
      <c r="L98" s="31"/>
      <c r="M98" s="142"/>
      <c r="T98" s="52"/>
      <c r="AT98" s="16" t="s">
        <v>126</v>
      </c>
      <c r="AU98" s="16" t="s">
        <v>83</v>
      </c>
    </row>
    <row r="99" spans="2:65" s="11" customFormat="1" ht="22.95" customHeight="1">
      <c r="B99" s="114"/>
      <c r="D99" s="115" t="s">
        <v>72</v>
      </c>
      <c r="E99" s="124" t="s">
        <v>331</v>
      </c>
      <c r="F99" s="124" t="s">
        <v>332</v>
      </c>
      <c r="I99" s="117"/>
      <c r="J99" s="125">
        <f>BK99</f>
        <v>0</v>
      </c>
      <c r="L99" s="114"/>
      <c r="M99" s="119"/>
      <c r="P99" s="120">
        <f>SUM(P100:P101)</f>
        <v>0</v>
      </c>
      <c r="R99" s="120">
        <f>SUM(R100:R101)</f>
        <v>0</v>
      </c>
      <c r="T99" s="121">
        <f>SUM(T100:T101)</f>
        <v>0</v>
      </c>
      <c r="AR99" s="115" t="s">
        <v>146</v>
      </c>
      <c r="AT99" s="122" t="s">
        <v>72</v>
      </c>
      <c r="AU99" s="122" t="s">
        <v>81</v>
      </c>
      <c r="AY99" s="115" t="s">
        <v>117</v>
      </c>
      <c r="BK99" s="123">
        <f>SUM(BK100:BK101)</f>
        <v>0</v>
      </c>
    </row>
    <row r="100" spans="2:65" s="1" customFormat="1" ht="16.5" customHeight="1">
      <c r="B100" s="31"/>
      <c r="C100" s="126" t="s">
        <v>152</v>
      </c>
      <c r="D100" s="126" t="s">
        <v>119</v>
      </c>
      <c r="E100" s="127" t="s">
        <v>333</v>
      </c>
      <c r="F100" s="128" t="s">
        <v>334</v>
      </c>
      <c r="G100" s="129" t="s">
        <v>307</v>
      </c>
      <c r="H100" s="130">
        <v>4</v>
      </c>
      <c r="I100" s="131"/>
      <c r="J100" s="132">
        <f>ROUND(I100*H100,2)</f>
        <v>0</v>
      </c>
      <c r="K100" s="128" t="s">
        <v>123</v>
      </c>
      <c r="L100" s="31"/>
      <c r="M100" s="133" t="s">
        <v>19</v>
      </c>
      <c r="N100" s="134" t="s">
        <v>44</v>
      </c>
      <c r="P100" s="135">
        <f>O100*H100</f>
        <v>0</v>
      </c>
      <c r="Q100" s="135">
        <v>0</v>
      </c>
      <c r="R100" s="135">
        <f>Q100*H100</f>
        <v>0</v>
      </c>
      <c r="S100" s="135">
        <v>0</v>
      </c>
      <c r="T100" s="136">
        <f>S100*H100</f>
        <v>0</v>
      </c>
      <c r="AR100" s="137" t="s">
        <v>308</v>
      </c>
      <c r="AT100" s="137" t="s">
        <v>119</v>
      </c>
      <c r="AU100" s="137" t="s">
        <v>83</v>
      </c>
      <c r="AY100" s="16" t="s">
        <v>117</v>
      </c>
      <c r="BE100" s="138">
        <f>IF(N100="základní",J100,0)</f>
        <v>0</v>
      </c>
      <c r="BF100" s="138">
        <f>IF(N100="snížená",J100,0)</f>
        <v>0</v>
      </c>
      <c r="BG100" s="138">
        <f>IF(N100="zákl. přenesená",J100,0)</f>
        <v>0</v>
      </c>
      <c r="BH100" s="138">
        <f>IF(N100="sníž. přenesená",J100,0)</f>
        <v>0</v>
      </c>
      <c r="BI100" s="138">
        <f>IF(N100="nulová",J100,0)</f>
        <v>0</v>
      </c>
      <c r="BJ100" s="16" t="s">
        <v>81</v>
      </c>
      <c r="BK100" s="138">
        <f>ROUND(I100*H100,2)</f>
        <v>0</v>
      </c>
      <c r="BL100" s="16" t="s">
        <v>308</v>
      </c>
      <c r="BM100" s="137" t="s">
        <v>335</v>
      </c>
    </row>
    <row r="101" spans="2:65" s="1" customFormat="1">
      <c r="B101" s="31"/>
      <c r="D101" s="139" t="s">
        <v>126</v>
      </c>
      <c r="F101" s="140" t="s">
        <v>336</v>
      </c>
      <c r="I101" s="141"/>
      <c r="L101" s="31"/>
      <c r="M101" s="142"/>
      <c r="T101" s="52"/>
      <c r="AT101" s="16" t="s">
        <v>126</v>
      </c>
      <c r="AU101" s="16" t="s">
        <v>83</v>
      </c>
    </row>
    <row r="102" spans="2:65" s="11" customFormat="1" ht="22.95" customHeight="1">
      <c r="B102" s="114"/>
      <c r="D102" s="115" t="s">
        <v>72</v>
      </c>
      <c r="E102" s="124" t="s">
        <v>337</v>
      </c>
      <c r="F102" s="124" t="s">
        <v>338</v>
      </c>
      <c r="I102" s="117"/>
      <c r="J102" s="125">
        <f>BK102</f>
        <v>0</v>
      </c>
      <c r="L102" s="114"/>
      <c r="M102" s="119"/>
      <c r="P102" s="120">
        <f>SUM(P103:P106)</f>
        <v>0</v>
      </c>
      <c r="R102" s="120">
        <f>SUM(R103:R106)</f>
        <v>0</v>
      </c>
      <c r="T102" s="121">
        <f>SUM(T103:T106)</f>
        <v>0</v>
      </c>
      <c r="AR102" s="115" t="s">
        <v>146</v>
      </c>
      <c r="AT102" s="122" t="s">
        <v>72</v>
      </c>
      <c r="AU102" s="122" t="s">
        <v>81</v>
      </c>
      <c r="AY102" s="115" t="s">
        <v>117</v>
      </c>
      <c r="BK102" s="123">
        <f>SUM(BK103:BK106)</f>
        <v>0</v>
      </c>
    </row>
    <row r="103" spans="2:65" s="1" customFormat="1" ht="16.5" customHeight="1">
      <c r="B103" s="31"/>
      <c r="C103" s="126" t="s">
        <v>158</v>
      </c>
      <c r="D103" s="126" t="s">
        <v>119</v>
      </c>
      <c r="E103" s="127" t="s">
        <v>339</v>
      </c>
      <c r="F103" s="128" t="s">
        <v>340</v>
      </c>
      <c r="G103" s="129" t="s">
        <v>307</v>
      </c>
      <c r="H103" s="130">
        <v>1</v>
      </c>
      <c r="I103" s="131"/>
      <c r="J103" s="132">
        <f>ROUND(I103*H103,2)</f>
        <v>0</v>
      </c>
      <c r="K103" s="128" t="s">
        <v>123</v>
      </c>
      <c r="L103" s="31"/>
      <c r="M103" s="133" t="s">
        <v>19</v>
      </c>
      <c r="N103" s="134" t="s">
        <v>44</v>
      </c>
      <c r="P103" s="135">
        <f>O103*H103</f>
        <v>0</v>
      </c>
      <c r="Q103" s="135">
        <v>0</v>
      </c>
      <c r="R103" s="135">
        <f>Q103*H103</f>
        <v>0</v>
      </c>
      <c r="S103" s="135">
        <v>0</v>
      </c>
      <c r="T103" s="136">
        <f>S103*H103</f>
        <v>0</v>
      </c>
      <c r="AR103" s="137" t="s">
        <v>308</v>
      </c>
      <c r="AT103" s="137" t="s">
        <v>119</v>
      </c>
      <c r="AU103" s="137" t="s">
        <v>83</v>
      </c>
      <c r="AY103" s="16" t="s">
        <v>117</v>
      </c>
      <c r="BE103" s="138">
        <f>IF(N103="základní",J103,0)</f>
        <v>0</v>
      </c>
      <c r="BF103" s="138">
        <f>IF(N103="snížená",J103,0)</f>
        <v>0</v>
      </c>
      <c r="BG103" s="138">
        <f>IF(N103="zákl. přenesená",J103,0)</f>
        <v>0</v>
      </c>
      <c r="BH103" s="138">
        <f>IF(N103="sníž. přenesená",J103,0)</f>
        <v>0</v>
      </c>
      <c r="BI103" s="138">
        <f>IF(N103="nulová",J103,0)</f>
        <v>0</v>
      </c>
      <c r="BJ103" s="16" t="s">
        <v>81</v>
      </c>
      <c r="BK103" s="138">
        <f>ROUND(I103*H103,2)</f>
        <v>0</v>
      </c>
      <c r="BL103" s="16" t="s">
        <v>308</v>
      </c>
      <c r="BM103" s="137" t="s">
        <v>341</v>
      </c>
    </row>
    <row r="104" spans="2:65" s="1" customFormat="1">
      <c r="B104" s="31"/>
      <c r="D104" s="139" t="s">
        <v>126</v>
      </c>
      <c r="F104" s="140" t="s">
        <v>342</v>
      </c>
      <c r="I104" s="141"/>
      <c r="L104" s="31"/>
      <c r="M104" s="142"/>
      <c r="T104" s="52"/>
      <c r="AT104" s="16" t="s">
        <v>126</v>
      </c>
      <c r="AU104" s="16" t="s">
        <v>83</v>
      </c>
    </row>
    <row r="105" spans="2:65" s="1" customFormat="1" ht="16.5" customHeight="1">
      <c r="B105" s="31"/>
      <c r="C105" s="126" t="s">
        <v>168</v>
      </c>
      <c r="D105" s="126" t="s">
        <v>119</v>
      </c>
      <c r="E105" s="127" t="s">
        <v>343</v>
      </c>
      <c r="F105" s="128" t="s">
        <v>344</v>
      </c>
      <c r="G105" s="129" t="s">
        <v>345</v>
      </c>
      <c r="H105" s="130">
        <v>1</v>
      </c>
      <c r="I105" s="131"/>
      <c r="J105" s="132">
        <f>ROUND(I105*H105,2)</f>
        <v>0</v>
      </c>
      <c r="K105" s="128" t="s">
        <v>346</v>
      </c>
      <c r="L105" s="31"/>
      <c r="M105" s="133" t="s">
        <v>19</v>
      </c>
      <c r="N105" s="134" t="s">
        <v>44</v>
      </c>
      <c r="P105" s="135">
        <f>O105*H105</f>
        <v>0</v>
      </c>
      <c r="Q105" s="135">
        <v>0</v>
      </c>
      <c r="R105" s="135">
        <f>Q105*H105</f>
        <v>0</v>
      </c>
      <c r="S105" s="135">
        <v>0</v>
      </c>
      <c r="T105" s="136">
        <f>S105*H105</f>
        <v>0</v>
      </c>
      <c r="AR105" s="137" t="s">
        <v>308</v>
      </c>
      <c r="AT105" s="137" t="s">
        <v>119</v>
      </c>
      <c r="AU105" s="137" t="s">
        <v>83</v>
      </c>
      <c r="AY105" s="16" t="s">
        <v>117</v>
      </c>
      <c r="BE105" s="138">
        <f>IF(N105="základní",J105,0)</f>
        <v>0</v>
      </c>
      <c r="BF105" s="138">
        <f>IF(N105="snížená",J105,0)</f>
        <v>0</v>
      </c>
      <c r="BG105" s="138">
        <f>IF(N105="zákl. přenesená",J105,0)</f>
        <v>0</v>
      </c>
      <c r="BH105" s="138">
        <f>IF(N105="sníž. přenesená",J105,0)</f>
        <v>0</v>
      </c>
      <c r="BI105" s="138">
        <f>IF(N105="nulová",J105,0)</f>
        <v>0</v>
      </c>
      <c r="BJ105" s="16" t="s">
        <v>81</v>
      </c>
      <c r="BK105" s="138">
        <f>ROUND(I105*H105,2)</f>
        <v>0</v>
      </c>
      <c r="BL105" s="16" t="s">
        <v>308</v>
      </c>
      <c r="BM105" s="137" t="s">
        <v>347</v>
      </c>
    </row>
    <row r="106" spans="2:65" s="1" customFormat="1">
      <c r="B106" s="31"/>
      <c r="D106" s="139" t="s">
        <v>126</v>
      </c>
      <c r="F106" s="140" t="s">
        <v>348</v>
      </c>
      <c r="I106" s="141"/>
      <c r="L106" s="31"/>
      <c r="M106" s="168"/>
      <c r="N106" s="169"/>
      <c r="O106" s="169"/>
      <c r="P106" s="169"/>
      <c r="Q106" s="169"/>
      <c r="R106" s="169"/>
      <c r="S106" s="169"/>
      <c r="T106" s="170"/>
      <c r="AT106" s="16" t="s">
        <v>126</v>
      </c>
      <c r="AU106" s="16" t="s">
        <v>83</v>
      </c>
    </row>
    <row r="107" spans="2:65" s="1" customFormat="1" ht="6.9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31"/>
    </row>
  </sheetData>
  <sheetProtection algorithmName="SHA-512" hashValue="hrntPEuzp/jstrcrGk2WV+eqitQEICjP5xDj1Fhh9+1AMXidV3NS9QZsiAN6XCCdfgxe6F5+YVTqRLxRvzldIQ==" saltValue="MS2VVPOySbLK4WORk/D9T5DKvMiSoqtgsWepVqZEXe4VUZyfJB38i1MaNdCzDzrWleiUhKKqRxY6iuYPSn8Juw==" spinCount="100000" sheet="1" objects="1" scenarios="1" formatColumns="0" formatRows="0" autoFilter="0"/>
  <autoFilter ref="C83:K106" xr:uid="{00000000-0009-0000-0000-000002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200-000000000000}"/>
    <hyperlink ref="F91" r:id="rId2" xr:uid="{00000000-0004-0000-0200-000001000000}"/>
    <hyperlink ref="F94" r:id="rId3" xr:uid="{00000000-0004-0000-0200-000002000000}"/>
    <hyperlink ref="F96" r:id="rId4" xr:uid="{00000000-0004-0000-0200-000003000000}"/>
    <hyperlink ref="F98" r:id="rId5" xr:uid="{00000000-0004-0000-0200-000004000000}"/>
    <hyperlink ref="F101" r:id="rId6" xr:uid="{00000000-0004-0000-0200-000005000000}"/>
    <hyperlink ref="F104" r:id="rId7" xr:uid="{00000000-0004-0000-0200-000006000000}"/>
    <hyperlink ref="F106" r:id="rId8" xr:uid="{00000000-0004-0000-02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172" customWidth="1"/>
    <col min="2" max="2" width="1.7109375" style="172" customWidth="1"/>
    <col min="3" max="4" width="5" style="172" customWidth="1"/>
    <col min="5" max="5" width="11.7109375" style="172" customWidth="1"/>
    <col min="6" max="6" width="9.140625" style="172" customWidth="1"/>
    <col min="7" max="7" width="5" style="172" customWidth="1"/>
    <col min="8" max="8" width="77.85546875" style="172" customWidth="1"/>
    <col min="9" max="10" width="20" style="172" customWidth="1"/>
    <col min="11" max="11" width="1.7109375" style="172" customWidth="1"/>
  </cols>
  <sheetData>
    <row r="1" spans="2:11" customFormat="1" ht="37.5" customHeight="1"/>
    <row r="2" spans="2:11" customFormat="1" ht="7.5" customHeight="1">
      <c r="B2" s="173"/>
      <c r="C2" s="174"/>
      <c r="D2" s="174"/>
      <c r="E2" s="174"/>
      <c r="F2" s="174"/>
      <c r="G2" s="174"/>
      <c r="H2" s="174"/>
      <c r="I2" s="174"/>
      <c r="J2" s="174"/>
      <c r="K2" s="175"/>
    </row>
    <row r="3" spans="2:11" s="14" customFormat="1" ht="45" customHeight="1">
      <c r="B3" s="176"/>
      <c r="C3" s="294" t="s">
        <v>349</v>
      </c>
      <c r="D3" s="294"/>
      <c r="E3" s="294"/>
      <c r="F3" s="294"/>
      <c r="G3" s="294"/>
      <c r="H3" s="294"/>
      <c r="I3" s="294"/>
      <c r="J3" s="294"/>
      <c r="K3" s="177"/>
    </row>
    <row r="4" spans="2:11" customFormat="1" ht="25.5" customHeight="1">
      <c r="B4" s="178"/>
      <c r="C4" s="295" t="s">
        <v>350</v>
      </c>
      <c r="D4" s="295"/>
      <c r="E4" s="295"/>
      <c r="F4" s="295"/>
      <c r="G4" s="295"/>
      <c r="H4" s="295"/>
      <c r="I4" s="295"/>
      <c r="J4" s="295"/>
      <c r="K4" s="179"/>
    </row>
    <row r="5" spans="2:11" customFormat="1" ht="5.25" customHeight="1">
      <c r="B5" s="178"/>
      <c r="C5" s="180"/>
      <c r="D5" s="180"/>
      <c r="E5" s="180"/>
      <c r="F5" s="180"/>
      <c r="G5" s="180"/>
      <c r="H5" s="180"/>
      <c r="I5" s="180"/>
      <c r="J5" s="180"/>
      <c r="K5" s="179"/>
    </row>
    <row r="6" spans="2:11" customFormat="1" ht="15" customHeight="1">
      <c r="B6" s="178"/>
      <c r="C6" s="293" t="s">
        <v>351</v>
      </c>
      <c r="D6" s="293"/>
      <c r="E6" s="293"/>
      <c r="F6" s="293"/>
      <c r="G6" s="293"/>
      <c r="H6" s="293"/>
      <c r="I6" s="293"/>
      <c r="J6" s="293"/>
      <c r="K6" s="179"/>
    </row>
    <row r="7" spans="2:11" customFormat="1" ht="15" customHeight="1">
      <c r="B7" s="182"/>
      <c r="C7" s="293" t="s">
        <v>352</v>
      </c>
      <c r="D7" s="293"/>
      <c r="E7" s="293"/>
      <c r="F7" s="293"/>
      <c r="G7" s="293"/>
      <c r="H7" s="293"/>
      <c r="I7" s="293"/>
      <c r="J7" s="293"/>
      <c r="K7" s="179"/>
    </row>
    <row r="8" spans="2:11" customFormat="1" ht="12.75" customHeight="1">
      <c r="B8" s="182"/>
      <c r="C8" s="181"/>
      <c r="D8" s="181"/>
      <c r="E8" s="181"/>
      <c r="F8" s="181"/>
      <c r="G8" s="181"/>
      <c r="H8" s="181"/>
      <c r="I8" s="181"/>
      <c r="J8" s="181"/>
      <c r="K8" s="179"/>
    </row>
    <row r="9" spans="2:11" customFormat="1" ht="15" customHeight="1">
      <c r="B9" s="182"/>
      <c r="C9" s="293" t="s">
        <v>353</v>
      </c>
      <c r="D9" s="293"/>
      <c r="E9" s="293"/>
      <c r="F9" s="293"/>
      <c r="G9" s="293"/>
      <c r="H9" s="293"/>
      <c r="I9" s="293"/>
      <c r="J9" s="293"/>
      <c r="K9" s="179"/>
    </row>
    <row r="10" spans="2:11" customFormat="1" ht="15" customHeight="1">
      <c r="B10" s="182"/>
      <c r="C10" s="181"/>
      <c r="D10" s="293" t="s">
        <v>354</v>
      </c>
      <c r="E10" s="293"/>
      <c r="F10" s="293"/>
      <c r="G10" s="293"/>
      <c r="H10" s="293"/>
      <c r="I10" s="293"/>
      <c r="J10" s="293"/>
      <c r="K10" s="179"/>
    </row>
    <row r="11" spans="2:11" customFormat="1" ht="15" customHeight="1">
      <c r="B11" s="182"/>
      <c r="C11" s="183"/>
      <c r="D11" s="293" t="s">
        <v>355</v>
      </c>
      <c r="E11" s="293"/>
      <c r="F11" s="293"/>
      <c r="G11" s="293"/>
      <c r="H11" s="293"/>
      <c r="I11" s="293"/>
      <c r="J11" s="293"/>
      <c r="K11" s="179"/>
    </row>
    <row r="12" spans="2:11" customFormat="1" ht="15" customHeight="1">
      <c r="B12" s="182"/>
      <c r="C12" s="183"/>
      <c r="D12" s="181"/>
      <c r="E12" s="181"/>
      <c r="F12" s="181"/>
      <c r="G12" s="181"/>
      <c r="H12" s="181"/>
      <c r="I12" s="181"/>
      <c r="J12" s="181"/>
      <c r="K12" s="179"/>
    </row>
    <row r="13" spans="2:11" customFormat="1" ht="15" customHeight="1">
      <c r="B13" s="182"/>
      <c r="C13" s="183"/>
      <c r="D13" s="184" t="s">
        <v>356</v>
      </c>
      <c r="E13" s="181"/>
      <c r="F13" s="181"/>
      <c r="G13" s="181"/>
      <c r="H13" s="181"/>
      <c r="I13" s="181"/>
      <c r="J13" s="181"/>
      <c r="K13" s="179"/>
    </row>
    <row r="14" spans="2:11" customFormat="1" ht="12.75" customHeight="1">
      <c r="B14" s="182"/>
      <c r="C14" s="183"/>
      <c r="D14" s="183"/>
      <c r="E14" s="183"/>
      <c r="F14" s="183"/>
      <c r="G14" s="183"/>
      <c r="H14" s="183"/>
      <c r="I14" s="183"/>
      <c r="J14" s="183"/>
      <c r="K14" s="179"/>
    </row>
    <row r="15" spans="2:11" customFormat="1" ht="15" customHeight="1">
      <c r="B15" s="182"/>
      <c r="C15" s="183"/>
      <c r="D15" s="293" t="s">
        <v>357</v>
      </c>
      <c r="E15" s="293"/>
      <c r="F15" s="293"/>
      <c r="G15" s="293"/>
      <c r="H15" s="293"/>
      <c r="I15" s="293"/>
      <c r="J15" s="293"/>
      <c r="K15" s="179"/>
    </row>
    <row r="16" spans="2:11" customFormat="1" ht="15" customHeight="1">
      <c r="B16" s="182"/>
      <c r="C16" s="183"/>
      <c r="D16" s="293" t="s">
        <v>358</v>
      </c>
      <c r="E16" s="293"/>
      <c r="F16" s="293"/>
      <c r="G16" s="293"/>
      <c r="H16" s="293"/>
      <c r="I16" s="293"/>
      <c r="J16" s="293"/>
      <c r="K16" s="179"/>
    </row>
    <row r="17" spans="2:11" customFormat="1" ht="15" customHeight="1">
      <c r="B17" s="182"/>
      <c r="C17" s="183"/>
      <c r="D17" s="293" t="s">
        <v>359</v>
      </c>
      <c r="E17" s="293"/>
      <c r="F17" s="293"/>
      <c r="G17" s="293"/>
      <c r="H17" s="293"/>
      <c r="I17" s="293"/>
      <c r="J17" s="293"/>
      <c r="K17" s="179"/>
    </row>
    <row r="18" spans="2:11" customFormat="1" ht="15" customHeight="1">
      <c r="B18" s="182"/>
      <c r="C18" s="183"/>
      <c r="D18" s="183"/>
      <c r="E18" s="185" t="s">
        <v>80</v>
      </c>
      <c r="F18" s="293" t="s">
        <v>360</v>
      </c>
      <c r="G18" s="293"/>
      <c r="H18" s="293"/>
      <c r="I18" s="293"/>
      <c r="J18" s="293"/>
      <c r="K18" s="179"/>
    </row>
    <row r="19" spans="2:11" customFormat="1" ht="15" customHeight="1">
      <c r="B19" s="182"/>
      <c r="C19" s="183"/>
      <c r="D19" s="183"/>
      <c r="E19" s="185" t="s">
        <v>361</v>
      </c>
      <c r="F19" s="293" t="s">
        <v>362</v>
      </c>
      <c r="G19" s="293"/>
      <c r="H19" s="293"/>
      <c r="I19" s="293"/>
      <c r="J19" s="293"/>
      <c r="K19" s="179"/>
    </row>
    <row r="20" spans="2:11" customFormat="1" ht="15" customHeight="1">
      <c r="B20" s="182"/>
      <c r="C20" s="183"/>
      <c r="D20" s="183"/>
      <c r="E20" s="185" t="s">
        <v>363</v>
      </c>
      <c r="F20" s="293" t="s">
        <v>364</v>
      </c>
      <c r="G20" s="293"/>
      <c r="H20" s="293"/>
      <c r="I20" s="293"/>
      <c r="J20" s="293"/>
      <c r="K20" s="179"/>
    </row>
    <row r="21" spans="2:11" customFormat="1" ht="15" customHeight="1">
      <c r="B21" s="182"/>
      <c r="C21" s="183"/>
      <c r="D21" s="183"/>
      <c r="E21" s="185" t="s">
        <v>85</v>
      </c>
      <c r="F21" s="293" t="s">
        <v>365</v>
      </c>
      <c r="G21" s="293"/>
      <c r="H21" s="293"/>
      <c r="I21" s="293"/>
      <c r="J21" s="293"/>
      <c r="K21" s="179"/>
    </row>
    <row r="22" spans="2:11" customFormat="1" ht="15" customHeight="1">
      <c r="B22" s="182"/>
      <c r="C22" s="183"/>
      <c r="D22" s="183"/>
      <c r="E22" s="185" t="s">
        <v>366</v>
      </c>
      <c r="F22" s="293" t="s">
        <v>367</v>
      </c>
      <c r="G22" s="293"/>
      <c r="H22" s="293"/>
      <c r="I22" s="293"/>
      <c r="J22" s="293"/>
      <c r="K22" s="179"/>
    </row>
    <row r="23" spans="2:11" customFormat="1" ht="15" customHeight="1">
      <c r="B23" s="182"/>
      <c r="C23" s="183"/>
      <c r="D23" s="183"/>
      <c r="E23" s="185" t="s">
        <v>368</v>
      </c>
      <c r="F23" s="293" t="s">
        <v>369</v>
      </c>
      <c r="G23" s="293"/>
      <c r="H23" s="293"/>
      <c r="I23" s="293"/>
      <c r="J23" s="293"/>
      <c r="K23" s="179"/>
    </row>
    <row r="24" spans="2:11" customFormat="1" ht="12.75" customHeight="1">
      <c r="B24" s="182"/>
      <c r="C24" s="183"/>
      <c r="D24" s="183"/>
      <c r="E24" s="183"/>
      <c r="F24" s="183"/>
      <c r="G24" s="183"/>
      <c r="H24" s="183"/>
      <c r="I24" s="183"/>
      <c r="J24" s="183"/>
      <c r="K24" s="179"/>
    </row>
    <row r="25" spans="2:11" customFormat="1" ht="15" customHeight="1">
      <c r="B25" s="182"/>
      <c r="C25" s="293" t="s">
        <v>370</v>
      </c>
      <c r="D25" s="293"/>
      <c r="E25" s="293"/>
      <c r="F25" s="293"/>
      <c r="G25" s="293"/>
      <c r="H25" s="293"/>
      <c r="I25" s="293"/>
      <c r="J25" s="293"/>
      <c r="K25" s="179"/>
    </row>
    <row r="26" spans="2:11" customFormat="1" ht="15" customHeight="1">
      <c r="B26" s="182"/>
      <c r="C26" s="293" t="s">
        <v>371</v>
      </c>
      <c r="D26" s="293"/>
      <c r="E26" s="293"/>
      <c r="F26" s="293"/>
      <c r="G26" s="293"/>
      <c r="H26" s="293"/>
      <c r="I26" s="293"/>
      <c r="J26" s="293"/>
      <c r="K26" s="179"/>
    </row>
    <row r="27" spans="2:11" customFormat="1" ht="15" customHeight="1">
      <c r="B27" s="182"/>
      <c r="C27" s="181"/>
      <c r="D27" s="293" t="s">
        <v>372</v>
      </c>
      <c r="E27" s="293"/>
      <c r="F27" s="293"/>
      <c r="G27" s="293"/>
      <c r="H27" s="293"/>
      <c r="I27" s="293"/>
      <c r="J27" s="293"/>
      <c r="K27" s="179"/>
    </row>
    <row r="28" spans="2:11" customFormat="1" ht="15" customHeight="1">
      <c r="B28" s="182"/>
      <c r="C28" s="183"/>
      <c r="D28" s="293" t="s">
        <v>373</v>
      </c>
      <c r="E28" s="293"/>
      <c r="F28" s="293"/>
      <c r="G28" s="293"/>
      <c r="H28" s="293"/>
      <c r="I28" s="293"/>
      <c r="J28" s="293"/>
      <c r="K28" s="179"/>
    </row>
    <row r="29" spans="2:11" customFormat="1" ht="12.75" customHeight="1">
      <c r="B29" s="182"/>
      <c r="C29" s="183"/>
      <c r="D29" s="183"/>
      <c r="E29" s="183"/>
      <c r="F29" s="183"/>
      <c r="G29" s="183"/>
      <c r="H29" s="183"/>
      <c r="I29" s="183"/>
      <c r="J29" s="183"/>
      <c r="K29" s="179"/>
    </row>
    <row r="30" spans="2:11" customFormat="1" ht="15" customHeight="1">
      <c r="B30" s="182"/>
      <c r="C30" s="183"/>
      <c r="D30" s="293" t="s">
        <v>374</v>
      </c>
      <c r="E30" s="293"/>
      <c r="F30" s="293"/>
      <c r="G30" s="293"/>
      <c r="H30" s="293"/>
      <c r="I30" s="293"/>
      <c r="J30" s="293"/>
      <c r="K30" s="179"/>
    </row>
    <row r="31" spans="2:11" customFormat="1" ht="15" customHeight="1">
      <c r="B31" s="182"/>
      <c r="C31" s="183"/>
      <c r="D31" s="293" t="s">
        <v>375</v>
      </c>
      <c r="E31" s="293"/>
      <c r="F31" s="293"/>
      <c r="G31" s="293"/>
      <c r="H31" s="293"/>
      <c r="I31" s="293"/>
      <c r="J31" s="293"/>
      <c r="K31" s="179"/>
    </row>
    <row r="32" spans="2:11" customFormat="1" ht="12.75" customHeight="1">
      <c r="B32" s="182"/>
      <c r="C32" s="183"/>
      <c r="D32" s="183"/>
      <c r="E32" s="183"/>
      <c r="F32" s="183"/>
      <c r="G32" s="183"/>
      <c r="H32" s="183"/>
      <c r="I32" s="183"/>
      <c r="J32" s="183"/>
      <c r="K32" s="179"/>
    </row>
    <row r="33" spans="2:11" customFormat="1" ht="15" customHeight="1">
      <c r="B33" s="182"/>
      <c r="C33" s="183"/>
      <c r="D33" s="293" t="s">
        <v>376</v>
      </c>
      <c r="E33" s="293"/>
      <c r="F33" s="293"/>
      <c r="G33" s="293"/>
      <c r="H33" s="293"/>
      <c r="I33" s="293"/>
      <c r="J33" s="293"/>
      <c r="K33" s="179"/>
    </row>
    <row r="34" spans="2:11" customFormat="1" ht="15" customHeight="1">
      <c r="B34" s="182"/>
      <c r="C34" s="183"/>
      <c r="D34" s="293" t="s">
        <v>377</v>
      </c>
      <c r="E34" s="293"/>
      <c r="F34" s="293"/>
      <c r="G34" s="293"/>
      <c r="H34" s="293"/>
      <c r="I34" s="293"/>
      <c r="J34" s="293"/>
      <c r="K34" s="179"/>
    </row>
    <row r="35" spans="2:11" customFormat="1" ht="15" customHeight="1">
      <c r="B35" s="182"/>
      <c r="C35" s="183"/>
      <c r="D35" s="293" t="s">
        <v>378</v>
      </c>
      <c r="E35" s="293"/>
      <c r="F35" s="293"/>
      <c r="G35" s="293"/>
      <c r="H35" s="293"/>
      <c r="I35" s="293"/>
      <c r="J35" s="293"/>
      <c r="K35" s="179"/>
    </row>
    <row r="36" spans="2:11" customFormat="1" ht="15" customHeight="1">
      <c r="B36" s="182"/>
      <c r="C36" s="183"/>
      <c r="D36" s="181"/>
      <c r="E36" s="184" t="s">
        <v>103</v>
      </c>
      <c r="F36" s="181"/>
      <c r="G36" s="293" t="s">
        <v>379</v>
      </c>
      <c r="H36" s="293"/>
      <c r="I36" s="293"/>
      <c r="J36" s="293"/>
      <c r="K36" s="179"/>
    </row>
    <row r="37" spans="2:11" customFormat="1" ht="30.75" customHeight="1">
      <c r="B37" s="182"/>
      <c r="C37" s="183"/>
      <c r="D37" s="181"/>
      <c r="E37" s="184" t="s">
        <v>380</v>
      </c>
      <c r="F37" s="181"/>
      <c r="G37" s="293" t="s">
        <v>381</v>
      </c>
      <c r="H37" s="293"/>
      <c r="I37" s="293"/>
      <c r="J37" s="293"/>
      <c r="K37" s="179"/>
    </row>
    <row r="38" spans="2:11" customFormat="1" ht="15" customHeight="1">
      <c r="B38" s="182"/>
      <c r="C38" s="183"/>
      <c r="D38" s="181"/>
      <c r="E38" s="184" t="s">
        <v>54</v>
      </c>
      <c r="F38" s="181"/>
      <c r="G38" s="293" t="s">
        <v>382</v>
      </c>
      <c r="H38" s="293"/>
      <c r="I38" s="293"/>
      <c r="J38" s="293"/>
      <c r="K38" s="179"/>
    </row>
    <row r="39" spans="2:11" customFormat="1" ht="15" customHeight="1">
      <c r="B39" s="182"/>
      <c r="C39" s="183"/>
      <c r="D39" s="181"/>
      <c r="E39" s="184" t="s">
        <v>55</v>
      </c>
      <c r="F39" s="181"/>
      <c r="G39" s="293" t="s">
        <v>383</v>
      </c>
      <c r="H39" s="293"/>
      <c r="I39" s="293"/>
      <c r="J39" s="293"/>
      <c r="K39" s="179"/>
    </row>
    <row r="40" spans="2:11" customFormat="1" ht="15" customHeight="1">
      <c r="B40" s="182"/>
      <c r="C40" s="183"/>
      <c r="D40" s="181"/>
      <c r="E40" s="184" t="s">
        <v>104</v>
      </c>
      <c r="F40" s="181"/>
      <c r="G40" s="293" t="s">
        <v>384</v>
      </c>
      <c r="H40" s="293"/>
      <c r="I40" s="293"/>
      <c r="J40" s="293"/>
      <c r="K40" s="179"/>
    </row>
    <row r="41" spans="2:11" customFormat="1" ht="15" customHeight="1">
      <c r="B41" s="182"/>
      <c r="C41" s="183"/>
      <c r="D41" s="181"/>
      <c r="E41" s="184" t="s">
        <v>105</v>
      </c>
      <c r="F41" s="181"/>
      <c r="G41" s="293" t="s">
        <v>385</v>
      </c>
      <c r="H41" s="293"/>
      <c r="I41" s="293"/>
      <c r="J41" s="293"/>
      <c r="K41" s="179"/>
    </row>
    <row r="42" spans="2:11" customFormat="1" ht="15" customHeight="1">
      <c r="B42" s="182"/>
      <c r="C42" s="183"/>
      <c r="D42" s="181"/>
      <c r="E42" s="184" t="s">
        <v>386</v>
      </c>
      <c r="F42" s="181"/>
      <c r="G42" s="293" t="s">
        <v>387</v>
      </c>
      <c r="H42" s="293"/>
      <c r="I42" s="293"/>
      <c r="J42" s="293"/>
      <c r="K42" s="179"/>
    </row>
    <row r="43" spans="2:11" customFormat="1" ht="15" customHeight="1">
      <c r="B43" s="182"/>
      <c r="C43" s="183"/>
      <c r="D43" s="181"/>
      <c r="E43" s="184"/>
      <c r="F43" s="181"/>
      <c r="G43" s="293" t="s">
        <v>388</v>
      </c>
      <c r="H43" s="293"/>
      <c r="I43" s="293"/>
      <c r="J43" s="293"/>
      <c r="K43" s="179"/>
    </row>
    <row r="44" spans="2:11" customFormat="1" ht="15" customHeight="1">
      <c r="B44" s="182"/>
      <c r="C44" s="183"/>
      <c r="D44" s="181"/>
      <c r="E44" s="184" t="s">
        <v>389</v>
      </c>
      <c r="F44" s="181"/>
      <c r="G44" s="293" t="s">
        <v>390</v>
      </c>
      <c r="H44" s="293"/>
      <c r="I44" s="293"/>
      <c r="J44" s="293"/>
      <c r="K44" s="179"/>
    </row>
    <row r="45" spans="2:11" customFormat="1" ht="15" customHeight="1">
      <c r="B45" s="182"/>
      <c r="C45" s="183"/>
      <c r="D45" s="181"/>
      <c r="E45" s="184" t="s">
        <v>107</v>
      </c>
      <c r="F45" s="181"/>
      <c r="G45" s="293" t="s">
        <v>391</v>
      </c>
      <c r="H45" s="293"/>
      <c r="I45" s="293"/>
      <c r="J45" s="293"/>
      <c r="K45" s="179"/>
    </row>
    <row r="46" spans="2:11" customFormat="1" ht="12.75" customHeight="1">
      <c r="B46" s="182"/>
      <c r="C46" s="183"/>
      <c r="D46" s="181"/>
      <c r="E46" s="181"/>
      <c r="F46" s="181"/>
      <c r="G46" s="181"/>
      <c r="H46" s="181"/>
      <c r="I46" s="181"/>
      <c r="J46" s="181"/>
      <c r="K46" s="179"/>
    </row>
    <row r="47" spans="2:11" customFormat="1" ht="15" customHeight="1">
      <c r="B47" s="182"/>
      <c r="C47" s="183"/>
      <c r="D47" s="293" t="s">
        <v>392</v>
      </c>
      <c r="E47" s="293"/>
      <c r="F47" s="293"/>
      <c r="G47" s="293"/>
      <c r="H47" s="293"/>
      <c r="I47" s="293"/>
      <c r="J47" s="293"/>
      <c r="K47" s="179"/>
    </row>
    <row r="48" spans="2:11" customFormat="1" ht="15" customHeight="1">
      <c r="B48" s="182"/>
      <c r="C48" s="183"/>
      <c r="D48" s="183"/>
      <c r="E48" s="293" t="s">
        <v>393</v>
      </c>
      <c r="F48" s="293"/>
      <c r="G48" s="293"/>
      <c r="H48" s="293"/>
      <c r="I48" s="293"/>
      <c r="J48" s="293"/>
      <c r="K48" s="179"/>
    </row>
    <row r="49" spans="2:11" customFormat="1" ht="15" customHeight="1">
      <c r="B49" s="182"/>
      <c r="C49" s="183"/>
      <c r="D49" s="183"/>
      <c r="E49" s="293" t="s">
        <v>394</v>
      </c>
      <c r="F49" s="293"/>
      <c r="G49" s="293"/>
      <c r="H49" s="293"/>
      <c r="I49" s="293"/>
      <c r="J49" s="293"/>
      <c r="K49" s="179"/>
    </row>
    <row r="50" spans="2:11" customFormat="1" ht="15" customHeight="1">
      <c r="B50" s="182"/>
      <c r="C50" s="183"/>
      <c r="D50" s="183"/>
      <c r="E50" s="293" t="s">
        <v>395</v>
      </c>
      <c r="F50" s="293"/>
      <c r="G50" s="293"/>
      <c r="H50" s="293"/>
      <c r="I50" s="293"/>
      <c r="J50" s="293"/>
      <c r="K50" s="179"/>
    </row>
    <row r="51" spans="2:11" customFormat="1" ht="15" customHeight="1">
      <c r="B51" s="182"/>
      <c r="C51" s="183"/>
      <c r="D51" s="293" t="s">
        <v>396</v>
      </c>
      <c r="E51" s="293"/>
      <c r="F51" s="293"/>
      <c r="G51" s="293"/>
      <c r="H51" s="293"/>
      <c r="I51" s="293"/>
      <c r="J51" s="293"/>
      <c r="K51" s="179"/>
    </row>
    <row r="52" spans="2:11" customFormat="1" ht="25.5" customHeight="1">
      <c r="B52" s="178"/>
      <c r="C52" s="295" t="s">
        <v>397</v>
      </c>
      <c r="D52" s="295"/>
      <c r="E52" s="295"/>
      <c r="F52" s="295"/>
      <c r="G52" s="295"/>
      <c r="H52" s="295"/>
      <c r="I52" s="295"/>
      <c r="J52" s="295"/>
      <c r="K52" s="179"/>
    </row>
    <row r="53" spans="2:11" customFormat="1" ht="5.25" customHeight="1">
      <c r="B53" s="178"/>
      <c r="C53" s="180"/>
      <c r="D53" s="180"/>
      <c r="E53" s="180"/>
      <c r="F53" s="180"/>
      <c r="G53" s="180"/>
      <c r="H53" s="180"/>
      <c r="I53" s="180"/>
      <c r="J53" s="180"/>
      <c r="K53" s="179"/>
    </row>
    <row r="54" spans="2:11" customFormat="1" ht="15" customHeight="1">
      <c r="B54" s="178"/>
      <c r="C54" s="293" t="s">
        <v>398</v>
      </c>
      <c r="D54" s="293"/>
      <c r="E54" s="293"/>
      <c r="F54" s="293"/>
      <c r="G54" s="293"/>
      <c r="H54" s="293"/>
      <c r="I54" s="293"/>
      <c r="J54" s="293"/>
      <c r="K54" s="179"/>
    </row>
    <row r="55" spans="2:11" customFormat="1" ht="15" customHeight="1">
      <c r="B55" s="178"/>
      <c r="C55" s="293" t="s">
        <v>399</v>
      </c>
      <c r="D55" s="293"/>
      <c r="E55" s="293"/>
      <c r="F55" s="293"/>
      <c r="G55" s="293"/>
      <c r="H55" s="293"/>
      <c r="I55" s="293"/>
      <c r="J55" s="293"/>
      <c r="K55" s="179"/>
    </row>
    <row r="56" spans="2:11" customFormat="1" ht="12.75" customHeight="1">
      <c r="B56" s="178"/>
      <c r="C56" s="181"/>
      <c r="D56" s="181"/>
      <c r="E56" s="181"/>
      <c r="F56" s="181"/>
      <c r="G56" s="181"/>
      <c r="H56" s="181"/>
      <c r="I56" s="181"/>
      <c r="J56" s="181"/>
      <c r="K56" s="179"/>
    </row>
    <row r="57" spans="2:11" customFormat="1" ht="15" customHeight="1">
      <c r="B57" s="178"/>
      <c r="C57" s="293" t="s">
        <v>400</v>
      </c>
      <c r="D57" s="293"/>
      <c r="E57" s="293"/>
      <c r="F57" s="293"/>
      <c r="G57" s="293"/>
      <c r="H57" s="293"/>
      <c r="I57" s="293"/>
      <c r="J57" s="293"/>
      <c r="K57" s="179"/>
    </row>
    <row r="58" spans="2:11" customFormat="1" ht="15" customHeight="1">
      <c r="B58" s="178"/>
      <c r="C58" s="183"/>
      <c r="D58" s="293" t="s">
        <v>401</v>
      </c>
      <c r="E58" s="293"/>
      <c r="F58" s="293"/>
      <c r="G58" s="293"/>
      <c r="H58" s="293"/>
      <c r="I58" s="293"/>
      <c r="J58" s="293"/>
      <c r="K58" s="179"/>
    </row>
    <row r="59" spans="2:11" customFormat="1" ht="15" customHeight="1">
      <c r="B59" s="178"/>
      <c r="C59" s="183"/>
      <c r="D59" s="293" t="s">
        <v>402</v>
      </c>
      <c r="E59" s="293"/>
      <c r="F59" s="293"/>
      <c r="G59" s="293"/>
      <c r="H59" s="293"/>
      <c r="I59" s="293"/>
      <c r="J59" s="293"/>
      <c r="K59" s="179"/>
    </row>
    <row r="60" spans="2:11" customFormat="1" ht="15" customHeight="1">
      <c r="B60" s="178"/>
      <c r="C60" s="183"/>
      <c r="D60" s="293" t="s">
        <v>403</v>
      </c>
      <c r="E60" s="293"/>
      <c r="F60" s="293"/>
      <c r="G60" s="293"/>
      <c r="H60" s="293"/>
      <c r="I60" s="293"/>
      <c r="J60" s="293"/>
      <c r="K60" s="179"/>
    </row>
    <row r="61" spans="2:11" customFormat="1" ht="15" customHeight="1">
      <c r="B61" s="178"/>
      <c r="C61" s="183"/>
      <c r="D61" s="293" t="s">
        <v>404</v>
      </c>
      <c r="E61" s="293"/>
      <c r="F61" s="293"/>
      <c r="G61" s="293"/>
      <c r="H61" s="293"/>
      <c r="I61" s="293"/>
      <c r="J61" s="293"/>
      <c r="K61" s="179"/>
    </row>
    <row r="62" spans="2:11" customFormat="1" ht="15" customHeight="1">
      <c r="B62" s="178"/>
      <c r="C62" s="183"/>
      <c r="D62" s="297" t="s">
        <v>405</v>
      </c>
      <c r="E62" s="297"/>
      <c r="F62" s="297"/>
      <c r="G62" s="297"/>
      <c r="H62" s="297"/>
      <c r="I62" s="297"/>
      <c r="J62" s="297"/>
      <c r="K62" s="179"/>
    </row>
    <row r="63" spans="2:11" customFormat="1" ht="15" customHeight="1">
      <c r="B63" s="178"/>
      <c r="C63" s="183"/>
      <c r="D63" s="293" t="s">
        <v>406</v>
      </c>
      <c r="E63" s="293"/>
      <c r="F63" s="293"/>
      <c r="G63" s="293"/>
      <c r="H63" s="293"/>
      <c r="I63" s="293"/>
      <c r="J63" s="293"/>
      <c r="K63" s="179"/>
    </row>
    <row r="64" spans="2:11" customFormat="1" ht="12.75" customHeight="1">
      <c r="B64" s="178"/>
      <c r="C64" s="183"/>
      <c r="D64" s="183"/>
      <c r="E64" s="186"/>
      <c r="F64" s="183"/>
      <c r="G64" s="183"/>
      <c r="H64" s="183"/>
      <c r="I64" s="183"/>
      <c r="J64" s="183"/>
      <c r="K64" s="179"/>
    </row>
    <row r="65" spans="2:11" customFormat="1" ht="15" customHeight="1">
      <c r="B65" s="178"/>
      <c r="C65" s="183"/>
      <c r="D65" s="293" t="s">
        <v>407</v>
      </c>
      <c r="E65" s="293"/>
      <c r="F65" s="293"/>
      <c r="G65" s="293"/>
      <c r="H65" s="293"/>
      <c r="I65" s="293"/>
      <c r="J65" s="293"/>
      <c r="K65" s="179"/>
    </row>
    <row r="66" spans="2:11" customFormat="1" ht="15" customHeight="1">
      <c r="B66" s="178"/>
      <c r="C66" s="183"/>
      <c r="D66" s="297" t="s">
        <v>408</v>
      </c>
      <c r="E66" s="297"/>
      <c r="F66" s="297"/>
      <c r="G66" s="297"/>
      <c r="H66" s="297"/>
      <c r="I66" s="297"/>
      <c r="J66" s="297"/>
      <c r="K66" s="179"/>
    </row>
    <row r="67" spans="2:11" customFormat="1" ht="15" customHeight="1">
      <c r="B67" s="178"/>
      <c r="C67" s="183"/>
      <c r="D67" s="293" t="s">
        <v>409</v>
      </c>
      <c r="E67" s="293"/>
      <c r="F67" s="293"/>
      <c r="G67" s="293"/>
      <c r="H67" s="293"/>
      <c r="I67" s="293"/>
      <c r="J67" s="293"/>
      <c r="K67" s="179"/>
    </row>
    <row r="68" spans="2:11" customFormat="1" ht="15" customHeight="1">
      <c r="B68" s="178"/>
      <c r="C68" s="183"/>
      <c r="D68" s="293" t="s">
        <v>410</v>
      </c>
      <c r="E68" s="293"/>
      <c r="F68" s="293"/>
      <c r="G68" s="293"/>
      <c r="H68" s="293"/>
      <c r="I68" s="293"/>
      <c r="J68" s="293"/>
      <c r="K68" s="179"/>
    </row>
    <row r="69" spans="2:11" customFormat="1" ht="15" customHeight="1">
      <c r="B69" s="178"/>
      <c r="C69" s="183"/>
      <c r="D69" s="293" t="s">
        <v>411</v>
      </c>
      <c r="E69" s="293"/>
      <c r="F69" s="293"/>
      <c r="G69" s="293"/>
      <c r="H69" s="293"/>
      <c r="I69" s="293"/>
      <c r="J69" s="293"/>
      <c r="K69" s="179"/>
    </row>
    <row r="70" spans="2:11" customFormat="1" ht="15" customHeight="1">
      <c r="B70" s="178"/>
      <c r="C70" s="183"/>
      <c r="D70" s="293" t="s">
        <v>412</v>
      </c>
      <c r="E70" s="293"/>
      <c r="F70" s="293"/>
      <c r="G70" s="293"/>
      <c r="H70" s="293"/>
      <c r="I70" s="293"/>
      <c r="J70" s="293"/>
      <c r="K70" s="179"/>
    </row>
    <row r="71" spans="2:11" customFormat="1" ht="12.75" customHeight="1">
      <c r="B71" s="187"/>
      <c r="C71" s="188"/>
      <c r="D71" s="188"/>
      <c r="E71" s="188"/>
      <c r="F71" s="188"/>
      <c r="G71" s="188"/>
      <c r="H71" s="188"/>
      <c r="I71" s="188"/>
      <c r="J71" s="188"/>
      <c r="K71" s="189"/>
    </row>
    <row r="72" spans="2:11" customFormat="1" ht="18.75" customHeight="1">
      <c r="B72" s="190"/>
      <c r="C72" s="190"/>
      <c r="D72" s="190"/>
      <c r="E72" s="190"/>
      <c r="F72" s="190"/>
      <c r="G72" s="190"/>
      <c r="H72" s="190"/>
      <c r="I72" s="190"/>
      <c r="J72" s="190"/>
      <c r="K72" s="191"/>
    </row>
    <row r="73" spans="2:11" customFormat="1" ht="18.75" customHeight="1">
      <c r="B73" s="191"/>
      <c r="C73" s="191"/>
      <c r="D73" s="191"/>
      <c r="E73" s="191"/>
      <c r="F73" s="191"/>
      <c r="G73" s="191"/>
      <c r="H73" s="191"/>
      <c r="I73" s="191"/>
      <c r="J73" s="191"/>
      <c r="K73" s="191"/>
    </row>
    <row r="74" spans="2:11" customFormat="1" ht="7.5" customHeight="1">
      <c r="B74" s="192"/>
      <c r="C74" s="193"/>
      <c r="D74" s="193"/>
      <c r="E74" s="193"/>
      <c r="F74" s="193"/>
      <c r="G74" s="193"/>
      <c r="H74" s="193"/>
      <c r="I74" s="193"/>
      <c r="J74" s="193"/>
      <c r="K74" s="194"/>
    </row>
    <row r="75" spans="2:11" customFormat="1" ht="45" customHeight="1">
      <c r="B75" s="195"/>
      <c r="C75" s="296" t="s">
        <v>413</v>
      </c>
      <c r="D75" s="296"/>
      <c r="E75" s="296"/>
      <c r="F75" s="296"/>
      <c r="G75" s="296"/>
      <c r="H75" s="296"/>
      <c r="I75" s="296"/>
      <c r="J75" s="296"/>
      <c r="K75" s="196"/>
    </row>
    <row r="76" spans="2:11" customFormat="1" ht="17.25" customHeight="1">
      <c r="B76" s="195"/>
      <c r="C76" s="197" t="s">
        <v>414</v>
      </c>
      <c r="D76" s="197"/>
      <c r="E76" s="197"/>
      <c r="F76" s="197" t="s">
        <v>415</v>
      </c>
      <c r="G76" s="198"/>
      <c r="H76" s="197" t="s">
        <v>55</v>
      </c>
      <c r="I76" s="197" t="s">
        <v>58</v>
      </c>
      <c r="J76" s="197" t="s">
        <v>416</v>
      </c>
      <c r="K76" s="196"/>
    </row>
    <row r="77" spans="2:11" customFormat="1" ht="17.25" customHeight="1">
      <c r="B77" s="195"/>
      <c r="C77" s="199" t="s">
        <v>417</v>
      </c>
      <c r="D77" s="199"/>
      <c r="E77" s="199"/>
      <c r="F77" s="200" t="s">
        <v>418</v>
      </c>
      <c r="G77" s="201"/>
      <c r="H77" s="199"/>
      <c r="I77" s="199"/>
      <c r="J77" s="199" t="s">
        <v>419</v>
      </c>
      <c r="K77" s="196"/>
    </row>
    <row r="78" spans="2:11" customFormat="1" ht="5.25" customHeight="1">
      <c r="B78" s="195"/>
      <c r="C78" s="202"/>
      <c r="D78" s="202"/>
      <c r="E78" s="202"/>
      <c r="F78" s="202"/>
      <c r="G78" s="203"/>
      <c r="H78" s="202"/>
      <c r="I78" s="202"/>
      <c r="J78" s="202"/>
      <c r="K78" s="196"/>
    </row>
    <row r="79" spans="2:11" customFormat="1" ht="15" customHeight="1">
      <c r="B79" s="195"/>
      <c r="C79" s="184" t="s">
        <v>54</v>
      </c>
      <c r="D79" s="204"/>
      <c r="E79" s="204"/>
      <c r="F79" s="205" t="s">
        <v>420</v>
      </c>
      <c r="G79" s="206"/>
      <c r="H79" s="184" t="s">
        <v>421</v>
      </c>
      <c r="I79" s="184" t="s">
        <v>422</v>
      </c>
      <c r="J79" s="184">
        <v>20</v>
      </c>
      <c r="K79" s="196"/>
    </row>
    <row r="80" spans="2:11" customFormat="1" ht="15" customHeight="1">
      <c r="B80" s="195"/>
      <c r="C80" s="184" t="s">
        <v>423</v>
      </c>
      <c r="D80" s="184"/>
      <c r="E80" s="184"/>
      <c r="F80" s="205" t="s">
        <v>420</v>
      </c>
      <c r="G80" s="206"/>
      <c r="H80" s="184" t="s">
        <v>424</v>
      </c>
      <c r="I80" s="184" t="s">
        <v>422</v>
      </c>
      <c r="J80" s="184">
        <v>120</v>
      </c>
      <c r="K80" s="196"/>
    </row>
    <row r="81" spans="2:11" customFormat="1" ht="15" customHeight="1">
      <c r="B81" s="207"/>
      <c r="C81" s="184" t="s">
        <v>425</v>
      </c>
      <c r="D81" s="184"/>
      <c r="E81" s="184"/>
      <c r="F81" s="205" t="s">
        <v>426</v>
      </c>
      <c r="G81" s="206"/>
      <c r="H81" s="184" t="s">
        <v>427</v>
      </c>
      <c r="I81" s="184" t="s">
        <v>422</v>
      </c>
      <c r="J81" s="184">
        <v>50</v>
      </c>
      <c r="K81" s="196"/>
    </row>
    <row r="82" spans="2:11" customFormat="1" ht="15" customHeight="1">
      <c r="B82" s="207"/>
      <c r="C82" s="184" t="s">
        <v>428</v>
      </c>
      <c r="D82" s="184"/>
      <c r="E82" s="184"/>
      <c r="F82" s="205" t="s">
        <v>420</v>
      </c>
      <c r="G82" s="206"/>
      <c r="H82" s="184" t="s">
        <v>429</v>
      </c>
      <c r="I82" s="184" t="s">
        <v>430</v>
      </c>
      <c r="J82" s="184"/>
      <c r="K82" s="196"/>
    </row>
    <row r="83" spans="2:11" customFormat="1" ht="15" customHeight="1">
      <c r="B83" s="207"/>
      <c r="C83" s="184" t="s">
        <v>431</v>
      </c>
      <c r="D83" s="184"/>
      <c r="E83" s="184"/>
      <c r="F83" s="205" t="s">
        <v>426</v>
      </c>
      <c r="G83" s="184"/>
      <c r="H83" s="184" t="s">
        <v>432</v>
      </c>
      <c r="I83" s="184" t="s">
        <v>422</v>
      </c>
      <c r="J83" s="184">
        <v>15</v>
      </c>
      <c r="K83" s="196"/>
    </row>
    <row r="84" spans="2:11" customFormat="1" ht="15" customHeight="1">
      <c r="B84" s="207"/>
      <c r="C84" s="184" t="s">
        <v>433</v>
      </c>
      <c r="D84" s="184"/>
      <c r="E84" s="184"/>
      <c r="F84" s="205" t="s">
        <v>426</v>
      </c>
      <c r="G84" s="184"/>
      <c r="H84" s="184" t="s">
        <v>434</v>
      </c>
      <c r="I84" s="184" t="s">
        <v>422</v>
      </c>
      <c r="J84" s="184">
        <v>15</v>
      </c>
      <c r="K84" s="196"/>
    </row>
    <row r="85" spans="2:11" customFormat="1" ht="15" customHeight="1">
      <c r="B85" s="207"/>
      <c r="C85" s="184" t="s">
        <v>435</v>
      </c>
      <c r="D85" s="184"/>
      <c r="E85" s="184"/>
      <c r="F85" s="205" t="s">
        <v>426</v>
      </c>
      <c r="G85" s="184"/>
      <c r="H85" s="184" t="s">
        <v>436</v>
      </c>
      <c r="I85" s="184" t="s">
        <v>422</v>
      </c>
      <c r="J85" s="184">
        <v>20</v>
      </c>
      <c r="K85" s="196"/>
    </row>
    <row r="86" spans="2:11" customFormat="1" ht="15" customHeight="1">
      <c r="B86" s="207"/>
      <c r="C86" s="184" t="s">
        <v>437</v>
      </c>
      <c r="D86" s="184"/>
      <c r="E86" s="184"/>
      <c r="F86" s="205" t="s">
        <v>426</v>
      </c>
      <c r="G86" s="184"/>
      <c r="H86" s="184" t="s">
        <v>438</v>
      </c>
      <c r="I86" s="184" t="s">
        <v>422</v>
      </c>
      <c r="J86" s="184">
        <v>20</v>
      </c>
      <c r="K86" s="196"/>
    </row>
    <row r="87" spans="2:11" customFormat="1" ht="15" customHeight="1">
      <c r="B87" s="207"/>
      <c r="C87" s="184" t="s">
        <v>439</v>
      </c>
      <c r="D87" s="184"/>
      <c r="E87" s="184"/>
      <c r="F87" s="205" t="s">
        <v>426</v>
      </c>
      <c r="G87" s="206"/>
      <c r="H87" s="184" t="s">
        <v>440</v>
      </c>
      <c r="I87" s="184" t="s">
        <v>422</v>
      </c>
      <c r="J87" s="184">
        <v>50</v>
      </c>
      <c r="K87" s="196"/>
    </row>
    <row r="88" spans="2:11" customFormat="1" ht="15" customHeight="1">
      <c r="B88" s="207"/>
      <c r="C88" s="184" t="s">
        <v>441</v>
      </c>
      <c r="D88" s="184"/>
      <c r="E88" s="184"/>
      <c r="F88" s="205" t="s">
        <v>426</v>
      </c>
      <c r="G88" s="206"/>
      <c r="H88" s="184" t="s">
        <v>442</v>
      </c>
      <c r="I88" s="184" t="s">
        <v>422</v>
      </c>
      <c r="J88" s="184">
        <v>20</v>
      </c>
      <c r="K88" s="196"/>
    </row>
    <row r="89" spans="2:11" customFormat="1" ht="15" customHeight="1">
      <c r="B89" s="207"/>
      <c r="C89" s="184" t="s">
        <v>443</v>
      </c>
      <c r="D89" s="184"/>
      <c r="E89" s="184"/>
      <c r="F89" s="205" t="s">
        <v>426</v>
      </c>
      <c r="G89" s="206"/>
      <c r="H89" s="184" t="s">
        <v>444</v>
      </c>
      <c r="I89" s="184" t="s">
        <v>422</v>
      </c>
      <c r="J89" s="184">
        <v>20</v>
      </c>
      <c r="K89" s="196"/>
    </row>
    <row r="90" spans="2:11" customFormat="1" ht="15" customHeight="1">
      <c r="B90" s="207"/>
      <c r="C90" s="184" t="s">
        <v>445</v>
      </c>
      <c r="D90" s="184"/>
      <c r="E90" s="184"/>
      <c r="F90" s="205" t="s">
        <v>426</v>
      </c>
      <c r="G90" s="206"/>
      <c r="H90" s="184" t="s">
        <v>446</v>
      </c>
      <c r="I90" s="184" t="s">
        <v>422</v>
      </c>
      <c r="J90" s="184">
        <v>50</v>
      </c>
      <c r="K90" s="196"/>
    </row>
    <row r="91" spans="2:11" customFormat="1" ht="15" customHeight="1">
      <c r="B91" s="207"/>
      <c r="C91" s="184" t="s">
        <v>447</v>
      </c>
      <c r="D91" s="184"/>
      <c r="E91" s="184"/>
      <c r="F91" s="205" t="s">
        <v>426</v>
      </c>
      <c r="G91" s="206"/>
      <c r="H91" s="184" t="s">
        <v>447</v>
      </c>
      <c r="I91" s="184" t="s">
        <v>422</v>
      </c>
      <c r="J91" s="184">
        <v>50</v>
      </c>
      <c r="K91" s="196"/>
    </row>
    <row r="92" spans="2:11" customFormat="1" ht="15" customHeight="1">
      <c r="B92" s="207"/>
      <c r="C92" s="184" t="s">
        <v>448</v>
      </c>
      <c r="D92" s="184"/>
      <c r="E92" s="184"/>
      <c r="F92" s="205" t="s">
        <v>426</v>
      </c>
      <c r="G92" s="206"/>
      <c r="H92" s="184" t="s">
        <v>449</v>
      </c>
      <c r="I92" s="184" t="s">
        <v>422</v>
      </c>
      <c r="J92" s="184">
        <v>255</v>
      </c>
      <c r="K92" s="196"/>
    </row>
    <row r="93" spans="2:11" customFormat="1" ht="15" customHeight="1">
      <c r="B93" s="207"/>
      <c r="C93" s="184" t="s">
        <v>450</v>
      </c>
      <c r="D93" s="184"/>
      <c r="E93" s="184"/>
      <c r="F93" s="205" t="s">
        <v>420</v>
      </c>
      <c r="G93" s="206"/>
      <c r="H93" s="184" t="s">
        <v>451</v>
      </c>
      <c r="I93" s="184" t="s">
        <v>452</v>
      </c>
      <c r="J93" s="184"/>
      <c r="K93" s="196"/>
    </row>
    <row r="94" spans="2:11" customFormat="1" ht="15" customHeight="1">
      <c r="B94" s="207"/>
      <c r="C94" s="184" t="s">
        <v>453</v>
      </c>
      <c r="D94" s="184"/>
      <c r="E94" s="184"/>
      <c r="F94" s="205" t="s">
        <v>420</v>
      </c>
      <c r="G94" s="206"/>
      <c r="H94" s="184" t="s">
        <v>454</v>
      </c>
      <c r="I94" s="184" t="s">
        <v>455</v>
      </c>
      <c r="J94" s="184"/>
      <c r="K94" s="196"/>
    </row>
    <row r="95" spans="2:11" customFormat="1" ht="15" customHeight="1">
      <c r="B95" s="207"/>
      <c r="C95" s="184" t="s">
        <v>456</v>
      </c>
      <c r="D95" s="184"/>
      <c r="E95" s="184"/>
      <c r="F95" s="205" t="s">
        <v>420</v>
      </c>
      <c r="G95" s="206"/>
      <c r="H95" s="184" t="s">
        <v>456</v>
      </c>
      <c r="I95" s="184" t="s">
        <v>455</v>
      </c>
      <c r="J95" s="184"/>
      <c r="K95" s="196"/>
    </row>
    <row r="96" spans="2:11" customFormat="1" ht="15" customHeight="1">
      <c r="B96" s="207"/>
      <c r="C96" s="184" t="s">
        <v>39</v>
      </c>
      <c r="D96" s="184"/>
      <c r="E96" s="184"/>
      <c r="F96" s="205" t="s">
        <v>420</v>
      </c>
      <c r="G96" s="206"/>
      <c r="H96" s="184" t="s">
        <v>457</v>
      </c>
      <c r="I96" s="184" t="s">
        <v>455</v>
      </c>
      <c r="J96" s="184"/>
      <c r="K96" s="196"/>
    </row>
    <row r="97" spans="2:11" customFormat="1" ht="15" customHeight="1">
      <c r="B97" s="207"/>
      <c r="C97" s="184" t="s">
        <v>49</v>
      </c>
      <c r="D97" s="184"/>
      <c r="E97" s="184"/>
      <c r="F97" s="205" t="s">
        <v>420</v>
      </c>
      <c r="G97" s="206"/>
      <c r="H97" s="184" t="s">
        <v>458</v>
      </c>
      <c r="I97" s="184" t="s">
        <v>455</v>
      </c>
      <c r="J97" s="184"/>
      <c r="K97" s="196"/>
    </row>
    <row r="98" spans="2:11" customFormat="1" ht="15" customHeight="1">
      <c r="B98" s="208"/>
      <c r="C98" s="209"/>
      <c r="D98" s="209"/>
      <c r="E98" s="209"/>
      <c r="F98" s="209"/>
      <c r="G98" s="209"/>
      <c r="H98" s="209"/>
      <c r="I98" s="209"/>
      <c r="J98" s="209"/>
      <c r="K98" s="210"/>
    </row>
    <row r="99" spans="2:11" customFormat="1" ht="18.75" customHeight="1">
      <c r="B99" s="211"/>
      <c r="C99" s="212"/>
      <c r="D99" s="212"/>
      <c r="E99" s="212"/>
      <c r="F99" s="212"/>
      <c r="G99" s="212"/>
      <c r="H99" s="212"/>
      <c r="I99" s="212"/>
      <c r="J99" s="212"/>
      <c r="K99" s="211"/>
    </row>
    <row r="100" spans="2:11" customFormat="1" ht="18.75" customHeight="1"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</row>
    <row r="101" spans="2:11" customFormat="1" ht="7.5" customHeight="1">
      <c r="B101" s="192"/>
      <c r="C101" s="193"/>
      <c r="D101" s="193"/>
      <c r="E101" s="193"/>
      <c r="F101" s="193"/>
      <c r="G101" s="193"/>
      <c r="H101" s="193"/>
      <c r="I101" s="193"/>
      <c r="J101" s="193"/>
      <c r="K101" s="194"/>
    </row>
    <row r="102" spans="2:11" customFormat="1" ht="45" customHeight="1">
      <c r="B102" s="195"/>
      <c r="C102" s="296" t="s">
        <v>459</v>
      </c>
      <c r="D102" s="296"/>
      <c r="E102" s="296"/>
      <c r="F102" s="296"/>
      <c r="G102" s="296"/>
      <c r="H102" s="296"/>
      <c r="I102" s="296"/>
      <c r="J102" s="296"/>
      <c r="K102" s="196"/>
    </row>
    <row r="103" spans="2:11" customFormat="1" ht="17.25" customHeight="1">
      <c r="B103" s="195"/>
      <c r="C103" s="197" t="s">
        <v>414</v>
      </c>
      <c r="D103" s="197"/>
      <c r="E103" s="197"/>
      <c r="F103" s="197" t="s">
        <v>415</v>
      </c>
      <c r="G103" s="198"/>
      <c r="H103" s="197" t="s">
        <v>55</v>
      </c>
      <c r="I103" s="197" t="s">
        <v>58</v>
      </c>
      <c r="J103" s="197" t="s">
        <v>416</v>
      </c>
      <c r="K103" s="196"/>
    </row>
    <row r="104" spans="2:11" customFormat="1" ht="17.25" customHeight="1">
      <c r="B104" s="195"/>
      <c r="C104" s="199" t="s">
        <v>417</v>
      </c>
      <c r="D104" s="199"/>
      <c r="E104" s="199"/>
      <c r="F104" s="200" t="s">
        <v>418</v>
      </c>
      <c r="G104" s="201"/>
      <c r="H104" s="199"/>
      <c r="I104" s="199"/>
      <c r="J104" s="199" t="s">
        <v>419</v>
      </c>
      <c r="K104" s="196"/>
    </row>
    <row r="105" spans="2:11" customFormat="1" ht="5.25" customHeight="1">
      <c r="B105" s="195"/>
      <c r="C105" s="197"/>
      <c r="D105" s="197"/>
      <c r="E105" s="197"/>
      <c r="F105" s="197"/>
      <c r="G105" s="213"/>
      <c r="H105" s="197"/>
      <c r="I105" s="197"/>
      <c r="J105" s="197"/>
      <c r="K105" s="196"/>
    </row>
    <row r="106" spans="2:11" customFormat="1" ht="15" customHeight="1">
      <c r="B106" s="195"/>
      <c r="C106" s="184" t="s">
        <v>54</v>
      </c>
      <c r="D106" s="204"/>
      <c r="E106" s="204"/>
      <c r="F106" s="205" t="s">
        <v>420</v>
      </c>
      <c r="G106" s="184"/>
      <c r="H106" s="184" t="s">
        <v>460</v>
      </c>
      <c r="I106" s="184" t="s">
        <v>422</v>
      </c>
      <c r="J106" s="184">
        <v>20</v>
      </c>
      <c r="K106" s="196"/>
    </row>
    <row r="107" spans="2:11" customFormat="1" ht="15" customHeight="1">
      <c r="B107" s="195"/>
      <c r="C107" s="184" t="s">
        <v>423</v>
      </c>
      <c r="D107" s="184"/>
      <c r="E107" s="184"/>
      <c r="F107" s="205" t="s">
        <v>420</v>
      </c>
      <c r="G107" s="184"/>
      <c r="H107" s="184" t="s">
        <v>460</v>
      </c>
      <c r="I107" s="184" t="s">
        <v>422</v>
      </c>
      <c r="J107" s="184">
        <v>120</v>
      </c>
      <c r="K107" s="196"/>
    </row>
    <row r="108" spans="2:11" customFormat="1" ht="15" customHeight="1">
      <c r="B108" s="207"/>
      <c r="C108" s="184" t="s">
        <v>425</v>
      </c>
      <c r="D108" s="184"/>
      <c r="E108" s="184"/>
      <c r="F108" s="205" t="s">
        <v>426</v>
      </c>
      <c r="G108" s="184"/>
      <c r="H108" s="184" t="s">
        <v>460</v>
      </c>
      <c r="I108" s="184" t="s">
        <v>422</v>
      </c>
      <c r="J108" s="184">
        <v>50</v>
      </c>
      <c r="K108" s="196"/>
    </row>
    <row r="109" spans="2:11" customFormat="1" ht="15" customHeight="1">
      <c r="B109" s="207"/>
      <c r="C109" s="184" t="s">
        <v>428</v>
      </c>
      <c r="D109" s="184"/>
      <c r="E109" s="184"/>
      <c r="F109" s="205" t="s">
        <v>420</v>
      </c>
      <c r="G109" s="184"/>
      <c r="H109" s="184" t="s">
        <v>460</v>
      </c>
      <c r="I109" s="184" t="s">
        <v>430</v>
      </c>
      <c r="J109" s="184"/>
      <c r="K109" s="196"/>
    </row>
    <row r="110" spans="2:11" customFormat="1" ht="15" customHeight="1">
      <c r="B110" s="207"/>
      <c r="C110" s="184" t="s">
        <v>439</v>
      </c>
      <c r="D110" s="184"/>
      <c r="E110" s="184"/>
      <c r="F110" s="205" t="s">
        <v>426</v>
      </c>
      <c r="G110" s="184"/>
      <c r="H110" s="184" t="s">
        <v>460</v>
      </c>
      <c r="I110" s="184" t="s">
        <v>422</v>
      </c>
      <c r="J110" s="184">
        <v>50</v>
      </c>
      <c r="K110" s="196"/>
    </row>
    <row r="111" spans="2:11" customFormat="1" ht="15" customHeight="1">
      <c r="B111" s="207"/>
      <c r="C111" s="184" t="s">
        <v>447</v>
      </c>
      <c r="D111" s="184"/>
      <c r="E111" s="184"/>
      <c r="F111" s="205" t="s">
        <v>426</v>
      </c>
      <c r="G111" s="184"/>
      <c r="H111" s="184" t="s">
        <v>460</v>
      </c>
      <c r="I111" s="184" t="s">
        <v>422</v>
      </c>
      <c r="J111" s="184">
        <v>50</v>
      </c>
      <c r="K111" s="196"/>
    </row>
    <row r="112" spans="2:11" customFormat="1" ht="15" customHeight="1">
      <c r="B112" s="207"/>
      <c r="C112" s="184" t="s">
        <v>445</v>
      </c>
      <c r="D112" s="184"/>
      <c r="E112" s="184"/>
      <c r="F112" s="205" t="s">
        <v>426</v>
      </c>
      <c r="G112" s="184"/>
      <c r="H112" s="184" t="s">
        <v>460</v>
      </c>
      <c r="I112" s="184" t="s">
        <v>422</v>
      </c>
      <c r="J112" s="184">
        <v>50</v>
      </c>
      <c r="K112" s="196"/>
    </row>
    <row r="113" spans="2:11" customFormat="1" ht="15" customHeight="1">
      <c r="B113" s="207"/>
      <c r="C113" s="184" t="s">
        <v>54</v>
      </c>
      <c r="D113" s="184"/>
      <c r="E113" s="184"/>
      <c r="F113" s="205" t="s">
        <v>420</v>
      </c>
      <c r="G113" s="184"/>
      <c r="H113" s="184" t="s">
        <v>461</v>
      </c>
      <c r="I113" s="184" t="s">
        <v>422</v>
      </c>
      <c r="J113" s="184">
        <v>20</v>
      </c>
      <c r="K113" s="196"/>
    </row>
    <row r="114" spans="2:11" customFormat="1" ht="15" customHeight="1">
      <c r="B114" s="207"/>
      <c r="C114" s="184" t="s">
        <v>462</v>
      </c>
      <c r="D114" s="184"/>
      <c r="E114" s="184"/>
      <c r="F114" s="205" t="s">
        <v>420</v>
      </c>
      <c r="G114" s="184"/>
      <c r="H114" s="184" t="s">
        <v>463</v>
      </c>
      <c r="I114" s="184" t="s">
        <v>422</v>
      </c>
      <c r="J114" s="184">
        <v>120</v>
      </c>
      <c r="K114" s="196"/>
    </row>
    <row r="115" spans="2:11" customFormat="1" ht="15" customHeight="1">
      <c r="B115" s="207"/>
      <c r="C115" s="184" t="s">
        <v>39</v>
      </c>
      <c r="D115" s="184"/>
      <c r="E115" s="184"/>
      <c r="F115" s="205" t="s">
        <v>420</v>
      </c>
      <c r="G115" s="184"/>
      <c r="H115" s="184" t="s">
        <v>464</v>
      </c>
      <c r="I115" s="184" t="s">
        <v>455</v>
      </c>
      <c r="J115" s="184"/>
      <c r="K115" s="196"/>
    </row>
    <row r="116" spans="2:11" customFormat="1" ht="15" customHeight="1">
      <c r="B116" s="207"/>
      <c r="C116" s="184" t="s">
        <v>49</v>
      </c>
      <c r="D116" s="184"/>
      <c r="E116" s="184"/>
      <c r="F116" s="205" t="s">
        <v>420</v>
      </c>
      <c r="G116" s="184"/>
      <c r="H116" s="184" t="s">
        <v>465</v>
      </c>
      <c r="I116" s="184" t="s">
        <v>455</v>
      </c>
      <c r="J116" s="184"/>
      <c r="K116" s="196"/>
    </row>
    <row r="117" spans="2:11" customFormat="1" ht="15" customHeight="1">
      <c r="B117" s="207"/>
      <c r="C117" s="184" t="s">
        <v>58</v>
      </c>
      <c r="D117" s="184"/>
      <c r="E117" s="184"/>
      <c r="F117" s="205" t="s">
        <v>420</v>
      </c>
      <c r="G117" s="184"/>
      <c r="H117" s="184" t="s">
        <v>466</v>
      </c>
      <c r="I117" s="184" t="s">
        <v>467</v>
      </c>
      <c r="J117" s="184"/>
      <c r="K117" s="196"/>
    </row>
    <row r="118" spans="2:11" customFormat="1" ht="15" customHeight="1">
      <c r="B118" s="208"/>
      <c r="C118" s="214"/>
      <c r="D118" s="214"/>
      <c r="E118" s="214"/>
      <c r="F118" s="214"/>
      <c r="G118" s="214"/>
      <c r="H118" s="214"/>
      <c r="I118" s="214"/>
      <c r="J118" s="214"/>
      <c r="K118" s="210"/>
    </row>
    <row r="119" spans="2:11" customFormat="1" ht="18.75" customHeight="1">
      <c r="B119" s="215"/>
      <c r="C119" s="216"/>
      <c r="D119" s="216"/>
      <c r="E119" s="216"/>
      <c r="F119" s="217"/>
      <c r="G119" s="216"/>
      <c r="H119" s="216"/>
      <c r="I119" s="216"/>
      <c r="J119" s="216"/>
      <c r="K119" s="215"/>
    </row>
    <row r="120" spans="2:11" customFormat="1" ht="18.75" customHeight="1">
      <c r="B120" s="191"/>
      <c r="C120" s="191"/>
      <c r="D120" s="191"/>
      <c r="E120" s="191"/>
      <c r="F120" s="191"/>
      <c r="G120" s="191"/>
      <c r="H120" s="191"/>
      <c r="I120" s="191"/>
      <c r="J120" s="191"/>
      <c r="K120" s="191"/>
    </row>
    <row r="121" spans="2:11" customFormat="1" ht="7.5" customHeight="1">
      <c r="B121" s="218"/>
      <c r="C121" s="219"/>
      <c r="D121" s="219"/>
      <c r="E121" s="219"/>
      <c r="F121" s="219"/>
      <c r="G121" s="219"/>
      <c r="H121" s="219"/>
      <c r="I121" s="219"/>
      <c r="J121" s="219"/>
      <c r="K121" s="220"/>
    </row>
    <row r="122" spans="2:11" customFormat="1" ht="45" customHeight="1">
      <c r="B122" s="221"/>
      <c r="C122" s="294" t="s">
        <v>468</v>
      </c>
      <c r="D122" s="294"/>
      <c r="E122" s="294"/>
      <c r="F122" s="294"/>
      <c r="G122" s="294"/>
      <c r="H122" s="294"/>
      <c r="I122" s="294"/>
      <c r="J122" s="294"/>
      <c r="K122" s="222"/>
    </row>
    <row r="123" spans="2:11" customFormat="1" ht="17.25" customHeight="1">
      <c r="B123" s="223"/>
      <c r="C123" s="197" t="s">
        <v>414</v>
      </c>
      <c r="D123" s="197"/>
      <c r="E123" s="197"/>
      <c r="F123" s="197" t="s">
        <v>415</v>
      </c>
      <c r="G123" s="198"/>
      <c r="H123" s="197" t="s">
        <v>55</v>
      </c>
      <c r="I123" s="197" t="s">
        <v>58</v>
      </c>
      <c r="J123" s="197" t="s">
        <v>416</v>
      </c>
      <c r="K123" s="224"/>
    </row>
    <row r="124" spans="2:11" customFormat="1" ht="17.25" customHeight="1">
      <c r="B124" s="223"/>
      <c r="C124" s="199" t="s">
        <v>417</v>
      </c>
      <c r="D124" s="199"/>
      <c r="E124" s="199"/>
      <c r="F124" s="200" t="s">
        <v>418</v>
      </c>
      <c r="G124" s="201"/>
      <c r="H124" s="199"/>
      <c r="I124" s="199"/>
      <c r="J124" s="199" t="s">
        <v>419</v>
      </c>
      <c r="K124" s="224"/>
    </row>
    <row r="125" spans="2:11" customFormat="1" ht="5.25" customHeight="1">
      <c r="B125" s="225"/>
      <c r="C125" s="202"/>
      <c r="D125" s="202"/>
      <c r="E125" s="202"/>
      <c r="F125" s="202"/>
      <c r="G125" s="226"/>
      <c r="H125" s="202"/>
      <c r="I125" s="202"/>
      <c r="J125" s="202"/>
      <c r="K125" s="227"/>
    </row>
    <row r="126" spans="2:11" customFormat="1" ht="15" customHeight="1">
      <c r="B126" s="225"/>
      <c r="C126" s="184" t="s">
        <v>423</v>
      </c>
      <c r="D126" s="204"/>
      <c r="E126" s="204"/>
      <c r="F126" s="205" t="s">
        <v>420</v>
      </c>
      <c r="G126" s="184"/>
      <c r="H126" s="184" t="s">
        <v>460</v>
      </c>
      <c r="I126" s="184" t="s">
        <v>422</v>
      </c>
      <c r="J126" s="184">
        <v>120</v>
      </c>
      <c r="K126" s="228"/>
    </row>
    <row r="127" spans="2:11" customFormat="1" ht="15" customHeight="1">
      <c r="B127" s="225"/>
      <c r="C127" s="184" t="s">
        <v>469</v>
      </c>
      <c r="D127" s="184"/>
      <c r="E127" s="184"/>
      <c r="F127" s="205" t="s">
        <v>420</v>
      </c>
      <c r="G127" s="184"/>
      <c r="H127" s="184" t="s">
        <v>470</v>
      </c>
      <c r="I127" s="184" t="s">
        <v>422</v>
      </c>
      <c r="J127" s="184" t="s">
        <v>471</v>
      </c>
      <c r="K127" s="228"/>
    </row>
    <row r="128" spans="2:11" customFormat="1" ht="15" customHeight="1">
      <c r="B128" s="225"/>
      <c r="C128" s="184" t="s">
        <v>368</v>
      </c>
      <c r="D128" s="184"/>
      <c r="E128" s="184"/>
      <c r="F128" s="205" t="s">
        <v>420</v>
      </c>
      <c r="G128" s="184"/>
      <c r="H128" s="184" t="s">
        <v>472</v>
      </c>
      <c r="I128" s="184" t="s">
        <v>422</v>
      </c>
      <c r="J128" s="184" t="s">
        <v>471</v>
      </c>
      <c r="K128" s="228"/>
    </row>
    <row r="129" spans="2:11" customFormat="1" ht="15" customHeight="1">
      <c r="B129" s="225"/>
      <c r="C129" s="184" t="s">
        <v>431</v>
      </c>
      <c r="D129" s="184"/>
      <c r="E129" s="184"/>
      <c r="F129" s="205" t="s">
        <v>426</v>
      </c>
      <c r="G129" s="184"/>
      <c r="H129" s="184" t="s">
        <v>432</v>
      </c>
      <c r="I129" s="184" t="s">
        <v>422</v>
      </c>
      <c r="J129" s="184">
        <v>15</v>
      </c>
      <c r="K129" s="228"/>
    </row>
    <row r="130" spans="2:11" customFormat="1" ht="15" customHeight="1">
      <c r="B130" s="225"/>
      <c r="C130" s="184" t="s">
        <v>433</v>
      </c>
      <c r="D130" s="184"/>
      <c r="E130" s="184"/>
      <c r="F130" s="205" t="s">
        <v>426</v>
      </c>
      <c r="G130" s="184"/>
      <c r="H130" s="184" t="s">
        <v>434</v>
      </c>
      <c r="I130" s="184" t="s">
        <v>422</v>
      </c>
      <c r="J130" s="184">
        <v>15</v>
      </c>
      <c r="K130" s="228"/>
    </row>
    <row r="131" spans="2:11" customFormat="1" ht="15" customHeight="1">
      <c r="B131" s="225"/>
      <c r="C131" s="184" t="s">
        <v>435</v>
      </c>
      <c r="D131" s="184"/>
      <c r="E131" s="184"/>
      <c r="F131" s="205" t="s">
        <v>426</v>
      </c>
      <c r="G131" s="184"/>
      <c r="H131" s="184" t="s">
        <v>436</v>
      </c>
      <c r="I131" s="184" t="s">
        <v>422</v>
      </c>
      <c r="J131" s="184">
        <v>20</v>
      </c>
      <c r="K131" s="228"/>
    </row>
    <row r="132" spans="2:11" customFormat="1" ht="15" customHeight="1">
      <c r="B132" s="225"/>
      <c r="C132" s="184" t="s">
        <v>437</v>
      </c>
      <c r="D132" s="184"/>
      <c r="E132" s="184"/>
      <c r="F132" s="205" t="s">
        <v>426</v>
      </c>
      <c r="G132" s="184"/>
      <c r="H132" s="184" t="s">
        <v>438</v>
      </c>
      <c r="I132" s="184" t="s">
        <v>422</v>
      </c>
      <c r="J132" s="184">
        <v>20</v>
      </c>
      <c r="K132" s="228"/>
    </row>
    <row r="133" spans="2:11" customFormat="1" ht="15" customHeight="1">
      <c r="B133" s="225"/>
      <c r="C133" s="184" t="s">
        <v>425</v>
      </c>
      <c r="D133" s="184"/>
      <c r="E133" s="184"/>
      <c r="F133" s="205" t="s">
        <v>426</v>
      </c>
      <c r="G133" s="184"/>
      <c r="H133" s="184" t="s">
        <v>460</v>
      </c>
      <c r="I133" s="184" t="s">
        <v>422</v>
      </c>
      <c r="J133" s="184">
        <v>50</v>
      </c>
      <c r="K133" s="228"/>
    </row>
    <row r="134" spans="2:11" customFormat="1" ht="15" customHeight="1">
      <c r="B134" s="225"/>
      <c r="C134" s="184" t="s">
        <v>439</v>
      </c>
      <c r="D134" s="184"/>
      <c r="E134" s="184"/>
      <c r="F134" s="205" t="s">
        <v>426</v>
      </c>
      <c r="G134" s="184"/>
      <c r="H134" s="184" t="s">
        <v>460</v>
      </c>
      <c r="I134" s="184" t="s">
        <v>422</v>
      </c>
      <c r="J134" s="184">
        <v>50</v>
      </c>
      <c r="K134" s="228"/>
    </row>
    <row r="135" spans="2:11" customFormat="1" ht="15" customHeight="1">
      <c r="B135" s="225"/>
      <c r="C135" s="184" t="s">
        <v>445</v>
      </c>
      <c r="D135" s="184"/>
      <c r="E135" s="184"/>
      <c r="F135" s="205" t="s">
        <v>426</v>
      </c>
      <c r="G135" s="184"/>
      <c r="H135" s="184" t="s">
        <v>460</v>
      </c>
      <c r="I135" s="184" t="s">
        <v>422</v>
      </c>
      <c r="J135" s="184">
        <v>50</v>
      </c>
      <c r="K135" s="228"/>
    </row>
    <row r="136" spans="2:11" customFormat="1" ht="15" customHeight="1">
      <c r="B136" s="225"/>
      <c r="C136" s="184" t="s">
        <v>447</v>
      </c>
      <c r="D136" s="184"/>
      <c r="E136" s="184"/>
      <c r="F136" s="205" t="s">
        <v>426</v>
      </c>
      <c r="G136" s="184"/>
      <c r="H136" s="184" t="s">
        <v>460</v>
      </c>
      <c r="I136" s="184" t="s">
        <v>422</v>
      </c>
      <c r="J136" s="184">
        <v>50</v>
      </c>
      <c r="K136" s="228"/>
    </row>
    <row r="137" spans="2:11" customFormat="1" ht="15" customHeight="1">
      <c r="B137" s="225"/>
      <c r="C137" s="184" t="s">
        <v>448</v>
      </c>
      <c r="D137" s="184"/>
      <c r="E137" s="184"/>
      <c r="F137" s="205" t="s">
        <v>426</v>
      </c>
      <c r="G137" s="184"/>
      <c r="H137" s="184" t="s">
        <v>473</v>
      </c>
      <c r="I137" s="184" t="s">
        <v>422</v>
      </c>
      <c r="J137" s="184">
        <v>255</v>
      </c>
      <c r="K137" s="228"/>
    </row>
    <row r="138" spans="2:11" customFormat="1" ht="15" customHeight="1">
      <c r="B138" s="225"/>
      <c r="C138" s="184" t="s">
        <v>450</v>
      </c>
      <c r="D138" s="184"/>
      <c r="E138" s="184"/>
      <c r="F138" s="205" t="s">
        <v>420</v>
      </c>
      <c r="G138" s="184"/>
      <c r="H138" s="184" t="s">
        <v>474</v>
      </c>
      <c r="I138" s="184" t="s">
        <v>452</v>
      </c>
      <c r="J138" s="184"/>
      <c r="K138" s="228"/>
    </row>
    <row r="139" spans="2:11" customFormat="1" ht="15" customHeight="1">
      <c r="B139" s="225"/>
      <c r="C139" s="184" t="s">
        <v>453</v>
      </c>
      <c r="D139" s="184"/>
      <c r="E139" s="184"/>
      <c r="F139" s="205" t="s">
        <v>420</v>
      </c>
      <c r="G139" s="184"/>
      <c r="H139" s="184" t="s">
        <v>475</v>
      </c>
      <c r="I139" s="184" t="s">
        <v>455</v>
      </c>
      <c r="J139" s="184"/>
      <c r="K139" s="228"/>
    </row>
    <row r="140" spans="2:11" customFormat="1" ht="15" customHeight="1">
      <c r="B140" s="225"/>
      <c r="C140" s="184" t="s">
        <v>456</v>
      </c>
      <c r="D140" s="184"/>
      <c r="E140" s="184"/>
      <c r="F140" s="205" t="s">
        <v>420</v>
      </c>
      <c r="G140" s="184"/>
      <c r="H140" s="184" t="s">
        <v>456</v>
      </c>
      <c r="I140" s="184" t="s">
        <v>455</v>
      </c>
      <c r="J140" s="184"/>
      <c r="K140" s="228"/>
    </row>
    <row r="141" spans="2:11" customFormat="1" ht="15" customHeight="1">
      <c r="B141" s="225"/>
      <c r="C141" s="184" t="s">
        <v>39</v>
      </c>
      <c r="D141" s="184"/>
      <c r="E141" s="184"/>
      <c r="F141" s="205" t="s">
        <v>420</v>
      </c>
      <c r="G141" s="184"/>
      <c r="H141" s="184" t="s">
        <v>476</v>
      </c>
      <c r="I141" s="184" t="s">
        <v>455</v>
      </c>
      <c r="J141" s="184"/>
      <c r="K141" s="228"/>
    </row>
    <row r="142" spans="2:11" customFormat="1" ht="15" customHeight="1">
      <c r="B142" s="225"/>
      <c r="C142" s="184" t="s">
        <v>477</v>
      </c>
      <c r="D142" s="184"/>
      <c r="E142" s="184"/>
      <c r="F142" s="205" t="s">
        <v>420</v>
      </c>
      <c r="G142" s="184"/>
      <c r="H142" s="184" t="s">
        <v>478</v>
      </c>
      <c r="I142" s="184" t="s">
        <v>455</v>
      </c>
      <c r="J142" s="184"/>
      <c r="K142" s="228"/>
    </row>
    <row r="143" spans="2:11" customFormat="1" ht="15" customHeight="1">
      <c r="B143" s="229"/>
      <c r="C143" s="230"/>
      <c r="D143" s="230"/>
      <c r="E143" s="230"/>
      <c r="F143" s="230"/>
      <c r="G143" s="230"/>
      <c r="H143" s="230"/>
      <c r="I143" s="230"/>
      <c r="J143" s="230"/>
      <c r="K143" s="231"/>
    </row>
    <row r="144" spans="2:11" customFormat="1" ht="18.75" customHeight="1">
      <c r="B144" s="216"/>
      <c r="C144" s="216"/>
      <c r="D144" s="216"/>
      <c r="E144" s="216"/>
      <c r="F144" s="217"/>
      <c r="G144" s="216"/>
      <c r="H144" s="216"/>
      <c r="I144" s="216"/>
      <c r="J144" s="216"/>
      <c r="K144" s="216"/>
    </row>
    <row r="145" spans="2:11" customFormat="1" ht="18.75" customHeight="1">
      <c r="B145" s="191"/>
      <c r="C145" s="191"/>
      <c r="D145" s="191"/>
      <c r="E145" s="191"/>
      <c r="F145" s="191"/>
      <c r="G145" s="191"/>
      <c r="H145" s="191"/>
      <c r="I145" s="191"/>
      <c r="J145" s="191"/>
      <c r="K145" s="191"/>
    </row>
    <row r="146" spans="2:11" customFormat="1" ht="7.5" customHeight="1">
      <c r="B146" s="192"/>
      <c r="C146" s="193"/>
      <c r="D146" s="193"/>
      <c r="E146" s="193"/>
      <c r="F146" s="193"/>
      <c r="G146" s="193"/>
      <c r="H146" s="193"/>
      <c r="I146" s="193"/>
      <c r="J146" s="193"/>
      <c r="K146" s="194"/>
    </row>
    <row r="147" spans="2:11" customFormat="1" ht="45" customHeight="1">
      <c r="B147" s="195"/>
      <c r="C147" s="296" t="s">
        <v>479</v>
      </c>
      <c r="D147" s="296"/>
      <c r="E147" s="296"/>
      <c r="F147" s="296"/>
      <c r="G147" s="296"/>
      <c r="H147" s="296"/>
      <c r="I147" s="296"/>
      <c r="J147" s="296"/>
      <c r="K147" s="196"/>
    </row>
    <row r="148" spans="2:11" customFormat="1" ht="17.25" customHeight="1">
      <c r="B148" s="195"/>
      <c r="C148" s="197" t="s">
        <v>414</v>
      </c>
      <c r="D148" s="197"/>
      <c r="E148" s="197"/>
      <c r="F148" s="197" t="s">
        <v>415</v>
      </c>
      <c r="G148" s="198"/>
      <c r="H148" s="197" t="s">
        <v>55</v>
      </c>
      <c r="I148" s="197" t="s">
        <v>58</v>
      </c>
      <c r="J148" s="197" t="s">
        <v>416</v>
      </c>
      <c r="K148" s="196"/>
    </row>
    <row r="149" spans="2:11" customFormat="1" ht="17.25" customHeight="1">
      <c r="B149" s="195"/>
      <c r="C149" s="199" t="s">
        <v>417</v>
      </c>
      <c r="D149" s="199"/>
      <c r="E149" s="199"/>
      <c r="F149" s="200" t="s">
        <v>418</v>
      </c>
      <c r="G149" s="201"/>
      <c r="H149" s="199"/>
      <c r="I149" s="199"/>
      <c r="J149" s="199" t="s">
        <v>419</v>
      </c>
      <c r="K149" s="196"/>
    </row>
    <row r="150" spans="2:11" customFormat="1" ht="5.25" customHeight="1">
      <c r="B150" s="207"/>
      <c r="C150" s="202"/>
      <c r="D150" s="202"/>
      <c r="E150" s="202"/>
      <c r="F150" s="202"/>
      <c r="G150" s="203"/>
      <c r="H150" s="202"/>
      <c r="I150" s="202"/>
      <c r="J150" s="202"/>
      <c r="K150" s="228"/>
    </row>
    <row r="151" spans="2:11" customFormat="1" ht="15" customHeight="1">
      <c r="B151" s="207"/>
      <c r="C151" s="232" t="s">
        <v>423</v>
      </c>
      <c r="D151" s="184"/>
      <c r="E151" s="184"/>
      <c r="F151" s="233" t="s">
        <v>420</v>
      </c>
      <c r="G151" s="184"/>
      <c r="H151" s="232" t="s">
        <v>460</v>
      </c>
      <c r="I151" s="232" t="s">
        <v>422</v>
      </c>
      <c r="J151" s="232">
        <v>120</v>
      </c>
      <c r="K151" s="228"/>
    </row>
    <row r="152" spans="2:11" customFormat="1" ht="15" customHeight="1">
      <c r="B152" s="207"/>
      <c r="C152" s="232" t="s">
        <v>469</v>
      </c>
      <c r="D152" s="184"/>
      <c r="E152" s="184"/>
      <c r="F152" s="233" t="s">
        <v>420</v>
      </c>
      <c r="G152" s="184"/>
      <c r="H152" s="232" t="s">
        <v>480</v>
      </c>
      <c r="I152" s="232" t="s">
        <v>422</v>
      </c>
      <c r="J152" s="232" t="s">
        <v>471</v>
      </c>
      <c r="K152" s="228"/>
    </row>
    <row r="153" spans="2:11" customFormat="1" ht="15" customHeight="1">
      <c r="B153" s="207"/>
      <c r="C153" s="232" t="s">
        <v>368</v>
      </c>
      <c r="D153" s="184"/>
      <c r="E153" s="184"/>
      <c r="F153" s="233" t="s">
        <v>420</v>
      </c>
      <c r="G153" s="184"/>
      <c r="H153" s="232" t="s">
        <v>481</v>
      </c>
      <c r="I153" s="232" t="s">
        <v>422</v>
      </c>
      <c r="J153" s="232" t="s">
        <v>471</v>
      </c>
      <c r="K153" s="228"/>
    </row>
    <row r="154" spans="2:11" customFormat="1" ht="15" customHeight="1">
      <c r="B154" s="207"/>
      <c r="C154" s="232" t="s">
        <v>425</v>
      </c>
      <c r="D154" s="184"/>
      <c r="E154" s="184"/>
      <c r="F154" s="233" t="s">
        <v>426</v>
      </c>
      <c r="G154" s="184"/>
      <c r="H154" s="232" t="s">
        <v>460</v>
      </c>
      <c r="I154" s="232" t="s">
        <v>422</v>
      </c>
      <c r="J154" s="232">
        <v>50</v>
      </c>
      <c r="K154" s="228"/>
    </row>
    <row r="155" spans="2:11" customFormat="1" ht="15" customHeight="1">
      <c r="B155" s="207"/>
      <c r="C155" s="232" t="s">
        <v>428</v>
      </c>
      <c r="D155" s="184"/>
      <c r="E155" s="184"/>
      <c r="F155" s="233" t="s">
        <v>420</v>
      </c>
      <c r="G155" s="184"/>
      <c r="H155" s="232" t="s">
        <v>460</v>
      </c>
      <c r="I155" s="232" t="s">
        <v>430</v>
      </c>
      <c r="J155" s="232"/>
      <c r="K155" s="228"/>
    </row>
    <row r="156" spans="2:11" customFormat="1" ht="15" customHeight="1">
      <c r="B156" s="207"/>
      <c r="C156" s="232" t="s">
        <v>439</v>
      </c>
      <c r="D156" s="184"/>
      <c r="E156" s="184"/>
      <c r="F156" s="233" t="s">
        <v>426</v>
      </c>
      <c r="G156" s="184"/>
      <c r="H156" s="232" t="s">
        <v>460</v>
      </c>
      <c r="I156" s="232" t="s">
        <v>422</v>
      </c>
      <c r="J156" s="232">
        <v>50</v>
      </c>
      <c r="K156" s="228"/>
    </row>
    <row r="157" spans="2:11" customFormat="1" ht="15" customHeight="1">
      <c r="B157" s="207"/>
      <c r="C157" s="232" t="s">
        <v>447</v>
      </c>
      <c r="D157" s="184"/>
      <c r="E157" s="184"/>
      <c r="F157" s="233" t="s">
        <v>426</v>
      </c>
      <c r="G157" s="184"/>
      <c r="H157" s="232" t="s">
        <v>460</v>
      </c>
      <c r="I157" s="232" t="s">
        <v>422</v>
      </c>
      <c r="J157" s="232">
        <v>50</v>
      </c>
      <c r="K157" s="228"/>
    </row>
    <row r="158" spans="2:11" customFormat="1" ht="15" customHeight="1">
      <c r="B158" s="207"/>
      <c r="C158" s="232" t="s">
        <v>445</v>
      </c>
      <c r="D158" s="184"/>
      <c r="E158" s="184"/>
      <c r="F158" s="233" t="s">
        <v>426</v>
      </c>
      <c r="G158" s="184"/>
      <c r="H158" s="232" t="s">
        <v>460</v>
      </c>
      <c r="I158" s="232" t="s">
        <v>422</v>
      </c>
      <c r="J158" s="232">
        <v>50</v>
      </c>
      <c r="K158" s="228"/>
    </row>
    <row r="159" spans="2:11" customFormat="1" ht="15" customHeight="1">
      <c r="B159" s="207"/>
      <c r="C159" s="232" t="s">
        <v>91</v>
      </c>
      <c r="D159" s="184"/>
      <c r="E159" s="184"/>
      <c r="F159" s="233" t="s">
        <v>420</v>
      </c>
      <c r="G159" s="184"/>
      <c r="H159" s="232" t="s">
        <v>482</v>
      </c>
      <c r="I159" s="232" t="s">
        <v>422</v>
      </c>
      <c r="J159" s="232" t="s">
        <v>483</v>
      </c>
      <c r="K159" s="228"/>
    </row>
    <row r="160" spans="2:11" customFormat="1" ht="15" customHeight="1">
      <c r="B160" s="207"/>
      <c r="C160" s="232" t="s">
        <v>484</v>
      </c>
      <c r="D160" s="184"/>
      <c r="E160" s="184"/>
      <c r="F160" s="233" t="s">
        <v>420</v>
      </c>
      <c r="G160" s="184"/>
      <c r="H160" s="232" t="s">
        <v>485</v>
      </c>
      <c r="I160" s="232" t="s">
        <v>455</v>
      </c>
      <c r="J160" s="232"/>
      <c r="K160" s="228"/>
    </row>
    <row r="161" spans="2:11" customFormat="1" ht="15" customHeight="1">
      <c r="B161" s="234"/>
      <c r="C161" s="214"/>
      <c r="D161" s="214"/>
      <c r="E161" s="214"/>
      <c r="F161" s="214"/>
      <c r="G161" s="214"/>
      <c r="H161" s="214"/>
      <c r="I161" s="214"/>
      <c r="J161" s="214"/>
      <c r="K161" s="235"/>
    </row>
    <row r="162" spans="2:11" customFormat="1" ht="18.75" customHeight="1">
      <c r="B162" s="216"/>
      <c r="C162" s="226"/>
      <c r="D162" s="226"/>
      <c r="E162" s="226"/>
      <c r="F162" s="236"/>
      <c r="G162" s="226"/>
      <c r="H162" s="226"/>
      <c r="I162" s="226"/>
      <c r="J162" s="226"/>
      <c r="K162" s="216"/>
    </row>
    <row r="163" spans="2:11" customFormat="1" ht="18.75" customHeight="1">
      <c r="B163" s="191"/>
      <c r="C163" s="191"/>
      <c r="D163" s="191"/>
      <c r="E163" s="191"/>
      <c r="F163" s="191"/>
      <c r="G163" s="191"/>
      <c r="H163" s="191"/>
      <c r="I163" s="191"/>
      <c r="J163" s="191"/>
      <c r="K163" s="191"/>
    </row>
    <row r="164" spans="2:11" customFormat="1" ht="7.5" customHeight="1">
      <c r="B164" s="173"/>
      <c r="C164" s="174"/>
      <c r="D164" s="174"/>
      <c r="E164" s="174"/>
      <c r="F164" s="174"/>
      <c r="G164" s="174"/>
      <c r="H164" s="174"/>
      <c r="I164" s="174"/>
      <c r="J164" s="174"/>
      <c r="K164" s="175"/>
    </row>
    <row r="165" spans="2:11" customFormat="1" ht="45" customHeight="1">
      <c r="B165" s="176"/>
      <c r="C165" s="294" t="s">
        <v>486</v>
      </c>
      <c r="D165" s="294"/>
      <c r="E165" s="294"/>
      <c r="F165" s="294"/>
      <c r="G165" s="294"/>
      <c r="H165" s="294"/>
      <c r="I165" s="294"/>
      <c r="J165" s="294"/>
      <c r="K165" s="177"/>
    </row>
    <row r="166" spans="2:11" customFormat="1" ht="17.25" customHeight="1">
      <c r="B166" s="176"/>
      <c r="C166" s="197" t="s">
        <v>414</v>
      </c>
      <c r="D166" s="197"/>
      <c r="E166" s="197"/>
      <c r="F166" s="197" t="s">
        <v>415</v>
      </c>
      <c r="G166" s="237"/>
      <c r="H166" s="238" t="s">
        <v>55</v>
      </c>
      <c r="I166" s="238" t="s">
        <v>58</v>
      </c>
      <c r="J166" s="197" t="s">
        <v>416</v>
      </c>
      <c r="K166" s="177"/>
    </row>
    <row r="167" spans="2:11" customFormat="1" ht="17.25" customHeight="1">
      <c r="B167" s="178"/>
      <c r="C167" s="199" t="s">
        <v>417</v>
      </c>
      <c r="D167" s="199"/>
      <c r="E167" s="199"/>
      <c r="F167" s="200" t="s">
        <v>418</v>
      </c>
      <c r="G167" s="239"/>
      <c r="H167" s="240"/>
      <c r="I167" s="240"/>
      <c r="J167" s="199" t="s">
        <v>419</v>
      </c>
      <c r="K167" s="179"/>
    </row>
    <row r="168" spans="2:11" customFormat="1" ht="5.25" customHeight="1">
      <c r="B168" s="207"/>
      <c r="C168" s="202"/>
      <c r="D168" s="202"/>
      <c r="E168" s="202"/>
      <c r="F168" s="202"/>
      <c r="G168" s="203"/>
      <c r="H168" s="202"/>
      <c r="I168" s="202"/>
      <c r="J168" s="202"/>
      <c r="K168" s="228"/>
    </row>
    <row r="169" spans="2:11" customFormat="1" ht="15" customHeight="1">
      <c r="B169" s="207"/>
      <c r="C169" s="184" t="s">
        <v>423</v>
      </c>
      <c r="D169" s="184"/>
      <c r="E169" s="184"/>
      <c r="F169" s="205" t="s">
        <v>420</v>
      </c>
      <c r="G169" s="184"/>
      <c r="H169" s="184" t="s">
        <v>460</v>
      </c>
      <c r="I169" s="184" t="s">
        <v>422</v>
      </c>
      <c r="J169" s="184">
        <v>120</v>
      </c>
      <c r="K169" s="228"/>
    </row>
    <row r="170" spans="2:11" customFormat="1" ht="15" customHeight="1">
      <c r="B170" s="207"/>
      <c r="C170" s="184" t="s">
        <v>469</v>
      </c>
      <c r="D170" s="184"/>
      <c r="E170" s="184"/>
      <c r="F170" s="205" t="s">
        <v>420</v>
      </c>
      <c r="G170" s="184"/>
      <c r="H170" s="184" t="s">
        <v>470</v>
      </c>
      <c r="I170" s="184" t="s">
        <v>422</v>
      </c>
      <c r="J170" s="184" t="s">
        <v>471</v>
      </c>
      <c r="K170" s="228"/>
    </row>
    <row r="171" spans="2:11" customFormat="1" ht="15" customHeight="1">
      <c r="B171" s="207"/>
      <c r="C171" s="184" t="s">
        <v>368</v>
      </c>
      <c r="D171" s="184"/>
      <c r="E171" s="184"/>
      <c r="F171" s="205" t="s">
        <v>420</v>
      </c>
      <c r="G171" s="184"/>
      <c r="H171" s="184" t="s">
        <v>487</v>
      </c>
      <c r="I171" s="184" t="s">
        <v>422</v>
      </c>
      <c r="J171" s="184" t="s">
        <v>471</v>
      </c>
      <c r="K171" s="228"/>
    </row>
    <row r="172" spans="2:11" customFormat="1" ht="15" customHeight="1">
      <c r="B172" s="207"/>
      <c r="C172" s="184" t="s">
        <v>425</v>
      </c>
      <c r="D172" s="184"/>
      <c r="E172" s="184"/>
      <c r="F172" s="205" t="s">
        <v>426</v>
      </c>
      <c r="G172" s="184"/>
      <c r="H172" s="184" t="s">
        <v>487</v>
      </c>
      <c r="I172" s="184" t="s">
        <v>422</v>
      </c>
      <c r="J172" s="184">
        <v>50</v>
      </c>
      <c r="K172" s="228"/>
    </row>
    <row r="173" spans="2:11" customFormat="1" ht="15" customHeight="1">
      <c r="B173" s="207"/>
      <c r="C173" s="184" t="s">
        <v>428</v>
      </c>
      <c r="D173" s="184"/>
      <c r="E173" s="184"/>
      <c r="F173" s="205" t="s">
        <v>420</v>
      </c>
      <c r="G173" s="184"/>
      <c r="H173" s="184" t="s">
        <v>487</v>
      </c>
      <c r="I173" s="184" t="s">
        <v>430</v>
      </c>
      <c r="J173" s="184"/>
      <c r="K173" s="228"/>
    </row>
    <row r="174" spans="2:11" customFormat="1" ht="15" customHeight="1">
      <c r="B174" s="207"/>
      <c r="C174" s="184" t="s">
        <v>439</v>
      </c>
      <c r="D174" s="184"/>
      <c r="E174" s="184"/>
      <c r="F174" s="205" t="s">
        <v>426</v>
      </c>
      <c r="G174" s="184"/>
      <c r="H174" s="184" t="s">
        <v>487</v>
      </c>
      <c r="I174" s="184" t="s">
        <v>422</v>
      </c>
      <c r="J174" s="184">
        <v>50</v>
      </c>
      <c r="K174" s="228"/>
    </row>
    <row r="175" spans="2:11" customFormat="1" ht="15" customHeight="1">
      <c r="B175" s="207"/>
      <c r="C175" s="184" t="s">
        <v>447</v>
      </c>
      <c r="D175" s="184"/>
      <c r="E175" s="184"/>
      <c r="F175" s="205" t="s">
        <v>426</v>
      </c>
      <c r="G175" s="184"/>
      <c r="H175" s="184" t="s">
        <v>487</v>
      </c>
      <c r="I175" s="184" t="s">
        <v>422</v>
      </c>
      <c r="J175" s="184">
        <v>50</v>
      </c>
      <c r="K175" s="228"/>
    </row>
    <row r="176" spans="2:11" customFormat="1" ht="15" customHeight="1">
      <c r="B176" s="207"/>
      <c r="C176" s="184" t="s">
        <v>445</v>
      </c>
      <c r="D176" s="184"/>
      <c r="E176" s="184"/>
      <c r="F176" s="205" t="s">
        <v>426</v>
      </c>
      <c r="G176" s="184"/>
      <c r="H176" s="184" t="s">
        <v>487</v>
      </c>
      <c r="I176" s="184" t="s">
        <v>422</v>
      </c>
      <c r="J176" s="184">
        <v>50</v>
      </c>
      <c r="K176" s="228"/>
    </row>
    <row r="177" spans="2:11" customFormat="1" ht="15" customHeight="1">
      <c r="B177" s="207"/>
      <c r="C177" s="184" t="s">
        <v>103</v>
      </c>
      <c r="D177" s="184"/>
      <c r="E177" s="184"/>
      <c r="F177" s="205" t="s">
        <v>420</v>
      </c>
      <c r="G177" s="184"/>
      <c r="H177" s="184" t="s">
        <v>488</v>
      </c>
      <c r="I177" s="184" t="s">
        <v>489</v>
      </c>
      <c r="J177" s="184"/>
      <c r="K177" s="228"/>
    </row>
    <row r="178" spans="2:11" customFormat="1" ht="15" customHeight="1">
      <c r="B178" s="207"/>
      <c r="C178" s="184" t="s">
        <v>58</v>
      </c>
      <c r="D178" s="184"/>
      <c r="E178" s="184"/>
      <c r="F178" s="205" t="s">
        <v>420</v>
      </c>
      <c r="G178" s="184"/>
      <c r="H178" s="184" t="s">
        <v>490</v>
      </c>
      <c r="I178" s="184" t="s">
        <v>491</v>
      </c>
      <c r="J178" s="184">
        <v>1</v>
      </c>
      <c r="K178" s="228"/>
    </row>
    <row r="179" spans="2:11" customFormat="1" ht="15" customHeight="1">
      <c r="B179" s="207"/>
      <c r="C179" s="184" t="s">
        <v>54</v>
      </c>
      <c r="D179" s="184"/>
      <c r="E179" s="184"/>
      <c r="F179" s="205" t="s">
        <v>420</v>
      </c>
      <c r="G179" s="184"/>
      <c r="H179" s="184" t="s">
        <v>492</v>
      </c>
      <c r="I179" s="184" t="s">
        <v>422</v>
      </c>
      <c r="J179" s="184">
        <v>20</v>
      </c>
      <c r="K179" s="228"/>
    </row>
    <row r="180" spans="2:11" customFormat="1" ht="15" customHeight="1">
      <c r="B180" s="207"/>
      <c r="C180" s="184" t="s">
        <v>55</v>
      </c>
      <c r="D180" s="184"/>
      <c r="E180" s="184"/>
      <c r="F180" s="205" t="s">
        <v>420</v>
      </c>
      <c r="G180" s="184"/>
      <c r="H180" s="184" t="s">
        <v>493</v>
      </c>
      <c r="I180" s="184" t="s">
        <v>422</v>
      </c>
      <c r="J180" s="184">
        <v>255</v>
      </c>
      <c r="K180" s="228"/>
    </row>
    <row r="181" spans="2:11" customFormat="1" ht="15" customHeight="1">
      <c r="B181" s="207"/>
      <c r="C181" s="184" t="s">
        <v>104</v>
      </c>
      <c r="D181" s="184"/>
      <c r="E181" s="184"/>
      <c r="F181" s="205" t="s">
        <v>420</v>
      </c>
      <c r="G181" s="184"/>
      <c r="H181" s="184" t="s">
        <v>384</v>
      </c>
      <c r="I181" s="184" t="s">
        <v>422</v>
      </c>
      <c r="J181" s="184">
        <v>10</v>
      </c>
      <c r="K181" s="228"/>
    </row>
    <row r="182" spans="2:11" customFormat="1" ht="15" customHeight="1">
      <c r="B182" s="207"/>
      <c r="C182" s="184" t="s">
        <v>105</v>
      </c>
      <c r="D182" s="184"/>
      <c r="E182" s="184"/>
      <c r="F182" s="205" t="s">
        <v>420</v>
      </c>
      <c r="G182" s="184"/>
      <c r="H182" s="184" t="s">
        <v>494</v>
      </c>
      <c r="I182" s="184" t="s">
        <v>455</v>
      </c>
      <c r="J182" s="184"/>
      <c r="K182" s="228"/>
    </row>
    <row r="183" spans="2:11" customFormat="1" ht="15" customHeight="1">
      <c r="B183" s="207"/>
      <c r="C183" s="184" t="s">
        <v>495</v>
      </c>
      <c r="D183" s="184"/>
      <c r="E183" s="184"/>
      <c r="F183" s="205" t="s">
        <v>420</v>
      </c>
      <c r="G183" s="184"/>
      <c r="H183" s="184" t="s">
        <v>496</v>
      </c>
      <c r="I183" s="184" t="s">
        <v>455</v>
      </c>
      <c r="J183" s="184"/>
      <c r="K183" s="228"/>
    </row>
    <row r="184" spans="2:11" customFormat="1" ht="15" customHeight="1">
      <c r="B184" s="207"/>
      <c r="C184" s="184" t="s">
        <v>484</v>
      </c>
      <c r="D184" s="184"/>
      <c r="E184" s="184"/>
      <c r="F184" s="205" t="s">
        <v>420</v>
      </c>
      <c r="G184" s="184"/>
      <c r="H184" s="184" t="s">
        <v>497</v>
      </c>
      <c r="I184" s="184" t="s">
        <v>455</v>
      </c>
      <c r="J184" s="184"/>
      <c r="K184" s="228"/>
    </row>
    <row r="185" spans="2:11" customFormat="1" ht="15" customHeight="1">
      <c r="B185" s="207"/>
      <c r="C185" s="184" t="s">
        <v>107</v>
      </c>
      <c r="D185" s="184"/>
      <c r="E185" s="184"/>
      <c r="F185" s="205" t="s">
        <v>426</v>
      </c>
      <c r="G185" s="184"/>
      <c r="H185" s="184" t="s">
        <v>498</v>
      </c>
      <c r="I185" s="184" t="s">
        <v>422</v>
      </c>
      <c r="J185" s="184">
        <v>50</v>
      </c>
      <c r="K185" s="228"/>
    </row>
    <row r="186" spans="2:11" customFormat="1" ht="15" customHeight="1">
      <c r="B186" s="207"/>
      <c r="C186" s="184" t="s">
        <v>499</v>
      </c>
      <c r="D186" s="184"/>
      <c r="E186" s="184"/>
      <c r="F186" s="205" t="s">
        <v>426</v>
      </c>
      <c r="G186" s="184"/>
      <c r="H186" s="184" t="s">
        <v>500</v>
      </c>
      <c r="I186" s="184" t="s">
        <v>501</v>
      </c>
      <c r="J186" s="184"/>
      <c r="K186" s="228"/>
    </row>
    <row r="187" spans="2:11" customFormat="1" ht="15" customHeight="1">
      <c r="B187" s="207"/>
      <c r="C187" s="184" t="s">
        <v>502</v>
      </c>
      <c r="D187" s="184"/>
      <c r="E187" s="184"/>
      <c r="F187" s="205" t="s">
        <v>426</v>
      </c>
      <c r="G187" s="184"/>
      <c r="H187" s="184" t="s">
        <v>503</v>
      </c>
      <c r="I187" s="184" t="s">
        <v>501</v>
      </c>
      <c r="J187" s="184"/>
      <c r="K187" s="228"/>
    </row>
    <row r="188" spans="2:11" customFormat="1" ht="15" customHeight="1">
      <c r="B188" s="207"/>
      <c r="C188" s="184" t="s">
        <v>504</v>
      </c>
      <c r="D188" s="184"/>
      <c r="E188" s="184"/>
      <c r="F188" s="205" t="s">
        <v>426</v>
      </c>
      <c r="G188" s="184"/>
      <c r="H188" s="184" t="s">
        <v>505</v>
      </c>
      <c r="I188" s="184" t="s">
        <v>501</v>
      </c>
      <c r="J188" s="184"/>
      <c r="K188" s="228"/>
    </row>
    <row r="189" spans="2:11" customFormat="1" ht="15" customHeight="1">
      <c r="B189" s="207"/>
      <c r="C189" s="241" t="s">
        <v>506</v>
      </c>
      <c r="D189" s="184"/>
      <c r="E189" s="184"/>
      <c r="F189" s="205" t="s">
        <v>426</v>
      </c>
      <c r="G189" s="184"/>
      <c r="H189" s="184" t="s">
        <v>507</v>
      </c>
      <c r="I189" s="184" t="s">
        <v>508</v>
      </c>
      <c r="J189" s="242" t="s">
        <v>509</v>
      </c>
      <c r="K189" s="228"/>
    </row>
    <row r="190" spans="2:11" customFormat="1" ht="15" customHeight="1">
      <c r="B190" s="207"/>
      <c r="C190" s="241" t="s">
        <v>43</v>
      </c>
      <c r="D190" s="184"/>
      <c r="E190" s="184"/>
      <c r="F190" s="205" t="s">
        <v>420</v>
      </c>
      <c r="G190" s="184"/>
      <c r="H190" s="181" t="s">
        <v>510</v>
      </c>
      <c r="I190" s="184" t="s">
        <v>511</v>
      </c>
      <c r="J190" s="184"/>
      <c r="K190" s="228"/>
    </row>
    <row r="191" spans="2:11" customFormat="1" ht="15" customHeight="1">
      <c r="B191" s="207"/>
      <c r="C191" s="241" t="s">
        <v>512</v>
      </c>
      <c r="D191" s="184"/>
      <c r="E191" s="184"/>
      <c r="F191" s="205" t="s">
        <v>420</v>
      </c>
      <c r="G191" s="184"/>
      <c r="H191" s="184" t="s">
        <v>513</v>
      </c>
      <c r="I191" s="184" t="s">
        <v>455</v>
      </c>
      <c r="J191" s="184"/>
      <c r="K191" s="228"/>
    </row>
    <row r="192" spans="2:11" customFormat="1" ht="15" customHeight="1">
      <c r="B192" s="207"/>
      <c r="C192" s="241" t="s">
        <v>514</v>
      </c>
      <c r="D192" s="184"/>
      <c r="E192" s="184"/>
      <c r="F192" s="205" t="s">
        <v>420</v>
      </c>
      <c r="G192" s="184"/>
      <c r="H192" s="184" t="s">
        <v>515</v>
      </c>
      <c r="I192" s="184" t="s">
        <v>455</v>
      </c>
      <c r="J192" s="184"/>
      <c r="K192" s="228"/>
    </row>
    <row r="193" spans="2:11" customFormat="1" ht="15" customHeight="1">
      <c r="B193" s="207"/>
      <c r="C193" s="241" t="s">
        <v>516</v>
      </c>
      <c r="D193" s="184"/>
      <c r="E193" s="184"/>
      <c r="F193" s="205" t="s">
        <v>426</v>
      </c>
      <c r="G193" s="184"/>
      <c r="H193" s="184" t="s">
        <v>517</v>
      </c>
      <c r="I193" s="184" t="s">
        <v>455</v>
      </c>
      <c r="J193" s="184"/>
      <c r="K193" s="228"/>
    </row>
    <row r="194" spans="2:11" customFormat="1" ht="15" customHeight="1">
      <c r="B194" s="234"/>
      <c r="C194" s="243"/>
      <c r="D194" s="214"/>
      <c r="E194" s="214"/>
      <c r="F194" s="214"/>
      <c r="G194" s="214"/>
      <c r="H194" s="214"/>
      <c r="I194" s="214"/>
      <c r="J194" s="214"/>
      <c r="K194" s="235"/>
    </row>
    <row r="195" spans="2:11" customFormat="1" ht="18.75" customHeight="1">
      <c r="B195" s="216"/>
      <c r="C195" s="226"/>
      <c r="D195" s="226"/>
      <c r="E195" s="226"/>
      <c r="F195" s="236"/>
      <c r="G195" s="226"/>
      <c r="H195" s="226"/>
      <c r="I195" s="226"/>
      <c r="J195" s="226"/>
      <c r="K195" s="216"/>
    </row>
    <row r="196" spans="2:11" customFormat="1" ht="18.75" customHeight="1">
      <c r="B196" s="216"/>
      <c r="C196" s="226"/>
      <c r="D196" s="226"/>
      <c r="E196" s="226"/>
      <c r="F196" s="236"/>
      <c r="G196" s="226"/>
      <c r="H196" s="226"/>
      <c r="I196" s="226"/>
      <c r="J196" s="226"/>
      <c r="K196" s="216"/>
    </row>
    <row r="197" spans="2:11" customFormat="1" ht="18.75" customHeight="1">
      <c r="B197" s="191"/>
      <c r="C197" s="191"/>
      <c r="D197" s="191"/>
      <c r="E197" s="191"/>
      <c r="F197" s="191"/>
      <c r="G197" s="191"/>
      <c r="H197" s="191"/>
      <c r="I197" s="191"/>
      <c r="J197" s="191"/>
      <c r="K197" s="191"/>
    </row>
    <row r="198" spans="2:11" customFormat="1" ht="12">
      <c r="B198" s="173"/>
      <c r="C198" s="174"/>
      <c r="D198" s="174"/>
      <c r="E198" s="174"/>
      <c r="F198" s="174"/>
      <c r="G198" s="174"/>
      <c r="H198" s="174"/>
      <c r="I198" s="174"/>
      <c r="J198" s="174"/>
      <c r="K198" s="175"/>
    </row>
    <row r="199" spans="2:11" customFormat="1" ht="22.2">
      <c r="B199" s="176"/>
      <c r="C199" s="294" t="s">
        <v>518</v>
      </c>
      <c r="D199" s="294"/>
      <c r="E199" s="294"/>
      <c r="F199" s="294"/>
      <c r="G199" s="294"/>
      <c r="H199" s="294"/>
      <c r="I199" s="294"/>
      <c r="J199" s="294"/>
      <c r="K199" s="177"/>
    </row>
    <row r="200" spans="2:11" customFormat="1" ht="25.5" customHeight="1">
      <c r="B200" s="176"/>
      <c r="C200" s="244" t="s">
        <v>519</v>
      </c>
      <c r="D200" s="244"/>
      <c r="E200" s="244"/>
      <c r="F200" s="244" t="s">
        <v>520</v>
      </c>
      <c r="G200" s="245"/>
      <c r="H200" s="300" t="s">
        <v>521</v>
      </c>
      <c r="I200" s="300"/>
      <c r="J200" s="300"/>
      <c r="K200" s="177"/>
    </row>
    <row r="201" spans="2:11" customFormat="1" ht="5.25" customHeight="1">
      <c r="B201" s="207"/>
      <c r="C201" s="202"/>
      <c r="D201" s="202"/>
      <c r="E201" s="202"/>
      <c r="F201" s="202"/>
      <c r="G201" s="226"/>
      <c r="H201" s="202"/>
      <c r="I201" s="202"/>
      <c r="J201" s="202"/>
      <c r="K201" s="228"/>
    </row>
    <row r="202" spans="2:11" customFormat="1" ht="15" customHeight="1">
      <c r="B202" s="207"/>
      <c r="C202" s="184" t="s">
        <v>511</v>
      </c>
      <c r="D202" s="184"/>
      <c r="E202" s="184"/>
      <c r="F202" s="205" t="s">
        <v>44</v>
      </c>
      <c r="G202" s="184"/>
      <c r="H202" s="299" t="s">
        <v>522</v>
      </c>
      <c r="I202" s="299"/>
      <c r="J202" s="299"/>
      <c r="K202" s="228"/>
    </row>
    <row r="203" spans="2:11" customFormat="1" ht="15" customHeight="1">
      <c r="B203" s="207"/>
      <c r="C203" s="184"/>
      <c r="D203" s="184"/>
      <c r="E203" s="184"/>
      <c r="F203" s="205" t="s">
        <v>45</v>
      </c>
      <c r="G203" s="184"/>
      <c r="H203" s="299" t="s">
        <v>523</v>
      </c>
      <c r="I203" s="299"/>
      <c r="J203" s="299"/>
      <c r="K203" s="228"/>
    </row>
    <row r="204" spans="2:11" customFormat="1" ht="15" customHeight="1">
      <c r="B204" s="207"/>
      <c r="C204" s="184"/>
      <c r="D204" s="184"/>
      <c r="E204" s="184"/>
      <c r="F204" s="205" t="s">
        <v>48</v>
      </c>
      <c r="G204" s="184"/>
      <c r="H204" s="299" t="s">
        <v>524</v>
      </c>
      <c r="I204" s="299"/>
      <c r="J204" s="299"/>
      <c r="K204" s="228"/>
    </row>
    <row r="205" spans="2:11" customFormat="1" ht="15" customHeight="1">
      <c r="B205" s="207"/>
      <c r="C205" s="184"/>
      <c r="D205" s="184"/>
      <c r="E205" s="184"/>
      <c r="F205" s="205" t="s">
        <v>46</v>
      </c>
      <c r="G205" s="184"/>
      <c r="H205" s="299" t="s">
        <v>525</v>
      </c>
      <c r="I205" s="299"/>
      <c r="J205" s="299"/>
      <c r="K205" s="228"/>
    </row>
    <row r="206" spans="2:11" customFormat="1" ht="15" customHeight="1">
      <c r="B206" s="207"/>
      <c r="C206" s="184"/>
      <c r="D206" s="184"/>
      <c r="E206" s="184"/>
      <c r="F206" s="205" t="s">
        <v>47</v>
      </c>
      <c r="G206" s="184"/>
      <c r="H206" s="299" t="s">
        <v>526</v>
      </c>
      <c r="I206" s="299"/>
      <c r="J206" s="299"/>
      <c r="K206" s="228"/>
    </row>
    <row r="207" spans="2:11" customFormat="1" ht="15" customHeight="1">
      <c r="B207" s="207"/>
      <c r="C207" s="184"/>
      <c r="D207" s="184"/>
      <c r="E207" s="184"/>
      <c r="F207" s="205"/>
      <c r="G207" s="184"/>
      <c r="H207" s="184"/>
      <c r="I207" s="184"/>
      <c r="J207" s="184"/>
      <c r="K207" s="228"/>
    </row>
    <row r="208" spans="2:11" customFormat="1" ht="15" customHeight="1">
      <c r="B208" s="207"/>
      <c r="C208" s="184" t="s">
        <v>467</v>
      </c>
      <c r="D208" s="184"/>
      <c r="E208" s="184"/>
      <c r="F208" s="205" t="s">
        <v>80</v>
      </c>
      <c r="G208" s="184"/>
      <c r="H208" s="299" t="s">
        <v>527</v>
      </c>
      <c r="I208" s="299"/>
      <c r="J208" s="299"/>
      <c r="K208" s="228"/>
    </row>
    <row r="209" spans="2:11" customFormat="1" ht="15" customHeight="1">
      <c r="B209" s="207"/>
      <c r="C209" s="184"/>
      <c r="D209" s="184"/>
      <c r="E209" s="184"/>
      <c r="F209" s="205" t="s">
        <v>363</v>
      </c>
      <c r="G209" s="184"/>
      <c r="H209" s="299" t="s">
        <v>364</v>
      </c>
      <c r="I209" s="299"/>
      <c r="J209" s="299"/>
      <c r="K209" s="228"/>
    </row>
    <row r="210" spans="2:11" customFormat="1" ht="15" customHeight="1">
      <c r="B210" s="207"/>
      <c r="C210" s="184"/>
      <c r="D210" s="184"/>
      <c r="E210" s="184"/>
      <c r="F210" s="205" t="s">
        <v>361</v>
      </c>
      <c r="G210" s="184"/>
      <c r="H210" s="299" t="s">
        <v>528</v>
      </c>
      <c r="I210" s="299"/>
      <c r="J210" s="299"/>
      <c r="K210" s="228"/>
    </row>
    <row r="211" spans="2:11" customFormat="1" ht="15" customHeight="1">
      <c r="B211" s="246"/>
      <c r="C211" s="184"/>
      <c r="D211" s="184"/>
      <c r="E211" s="184"/>
      <c r="F211" s="205" t="s">
        <v>85</v>
      </c>
      <c r="G211" s="241"/>
      <c r="H211" s="298" t="s">
        <v>365</v>
      </c>
      <c r="I211" s="298"/>
      <c r="J211" s="298"/>
      <c r="K211" s="247"/>
    </row>
    <row r="212" spans="2:11" customFormat="1" ht="15" customHeight="1">
      <c r="B212" s="246"/>
      <c r="C212" s="184"/>
      <c r="D212" s="184"/>
      <c r="E212" s="184"/>
      <c r="F212" s="205" t="s">
        <v>366</v>
      </c>
      <c r="G212" s="241"/>
      <c r="H212" s="298" t="s">
        <v>529</v>
      </c>
      <c r="I212" s="298"/>
      <c r="J212" s="298"/>
      <c r="K212" s="247"/>
    </row>
    <row r="213" spans="2:11" customFormat="1" ht="15" customHeight="1">
      <c r="B213" s="246"/>
      <c r="C213" s="184"/>
      <c r="D213" s="184"/>
      <c r="E213" s="184"/>
      <c r="F213" s="205"/>
      <c r="G213" s="241"/>
      <c r="H213" s="232"/>
      <c r="I213" s="232"/>
      <c r="J213" s="232"/>
      <c r="K213" s="247"/>
    </row>
    <row r="214" spans="2:11" customFormat="1" ht="15" customHeight="1">
      <c r="B214" s="246"/>
      <c r="C214" s="184" t="s">
        <v>491</v>
      </c>
      <c r="D214" s="184"/>
      <c r="E214" s="184"/>
      <c r="F214" s="205">
        <v>1</v>
      </c>
      <c r="G214" s="241"/>
      <c r="H214" s="298" t="s">
        <v>530</v>
      </c>
      <c r="I214" s="298"/>
      <c r="J214" s="298"/>
      <c r="K214" s="247"/>
    </row>
    <row r="215" spans="2:11" customFormat="1" ht="15" customHeight="1">
      <c r="B215" s="246"/>
      <c r="C215" s="184"/>
      <c r="D215" s="184"/>
      <c r="E215" s="184"/>
      <c r="F215" s="205">
        <v>2</v>
      </c>
      <c r="G215" s="241"/>
      <c r="H215" s="298" t="s">
        <v>531</v>
      </c>
      <c r="I215" s="298"/>
      <c r="J215" s="298"/>
      <c r="K215" s="247"/>
    </row>
    <row r="216" spans="2:11" customFormat="1" ht="15" customHeight="1">
      <c r="B216" s="246"/>
      <c r="C216" s="184"/>
      <c r="D216" s="184"/>
      <c r="E216" s="184"/>
      <c r="F216" s="205">
        <v>3</v>
      </c>
      <c r="G216" s="241"/>
      <c r="H216" s="298" t="s">
        <v>532</v>
      </c>
      <c r="I216" s="298"/>
      <c r="J216" s="298"/>
      <c r="K216" s="247"/>
    </row>
    <row r="217" spans="2:11" customFormat="1" ht="15" customHeight="1">
      <c r="B217" s="246"/>
      <c r="C217" s="184"/>
      <c r="D217" s="184"/>
      <c r="E217" s="184"/>
      <c r="F217" s="205">
        <v>4</v>
      </c>
      <c r="G217" s="241"/>
      <c r="H217" s="298" t="s">
        <v>533</v>
      </c>
      <c r="I217" s="298"/>
      <c r="J217" s="298"/>
      <c r="K217" s="247"/>
    </row>
    <row r="218" spans="2:11" customFormat="1" ht="12.75" customHeight="1">
      <c r="B218" s="248"/>
      <c r="C218" s="249"/>
      <c r="D218" s="249"/>
      <c r="E218" s="249"/>
      <c r="F218" s="249"/>
      <c r="G218" s="249"/>
      <c r="H218" s="249"/>
      <c r="I218" s="249"/>
      <c r="J218" s="249"/>
      <c r="K218" s="250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100-2-2 - Komunikace Seifertova</vt:lpstr>
      <vt:lpstr>100-6 - VON</vt:lpstr>
      <vt:lpstr>Pokyny pro vyplnění</vt:lpstr>
      <vt:lpstr>'100-2-2 - Komunikace Seifertova'!Názvy_tisku</vt:lpstr>
      <vt:lpstr>'100-6 - VON'!Názvy_tisku</vt:lpstr>
      <vt:lpstr>'Rekapitulace stavby'!Názvy_tisku</vt:lpstr>
      <vt:lpstr>'100-2-2 - Komunikace Seifertova'!Oblast_tisku</vt:lpstr>
      <vt:lpstr>'100-6 - VON'!Oblast_tisku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Kadavý</dc:creator>
  <cp:lastModifiedBy>Hana Novotná</cp:lastModifiedBy>
  <dcterms:created xsi:type="dcterms:W3CDTF">2023-02-20T13:25:43Z</dcterms:created>
  <dcterms:modified xsi:type="dcterms:W3CDTF">2023-03-23T13:19:13Z</dcterms:modified>
</cp:coreProperties>
</file>