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1 - Boční svahy, zadn..." sheetId="2" r:id="rId2"/>
    <sheet name="SO-02 - Železobetonová př..." sheetId="3" r:id="rId3"/>
    <sheet name="SO-03 - Zpevnění stávajíc..." sheetId="4" r:id="rId4"/>
    <sheet name="SO-04 - Demolice nápustné..." sheetId="5" r:id="rId5"/>
  </sheets>
  <definedNames>
    <definedName name="_xlnm.Print_Area" localSheetId="0">'Rekapitulace stavby'!$D$4:$AO$76,'Rekapitulace stavby'!$C$82:$AQ$99</definedName>
    <definedName name="_xlnm._FilterDatabase" localSheetId="1" hidden="1">'SO-01 - Boční svahy, zadn...'!$C$122:$K$168</definedName>
    <definedName name="_xlnm.Print_Area" localSheetId="1">'SO-01 - Boční svahy, zadn...'!$C$82:$J$104,'SO-01 - Boční svahy, zadn...'!$C$110:$K$168</definedName>
    <definedName name="_xlnm._FilterDatabase" localSheetId="2" hidden="1">'SO-02 - Železobetonová př...'!$C$121:$K$160</definedName>
    <definedName name="_xlnm.Print_Area" localSheetId="2">'SO-02 - Železobetonová př...'!$C$82:$J$103,'SO-02 - Železobetonová př...'!$C$109:$K$160</definedName>
    <definedName name="_xlnm._FilterDatabase" localSheetId="3" hidden="1">'SO-03 - Zpevnění stávajíc...'!$C$119:$K$140</definedName>
    <definedName name="_xlnm.Print_Area" localSheetId="3">'SO-03 - Zpevnění stávajíc...'!$C$82:$J$101,'SO-03 - Zpevnění stávajíc...'!$C$107:$K$140</definedName>
    <definedName name="_xlnm._FilterDatabase" localSheetId="4" hidden="1">'SO-04 - Demolice nápustné...'!$C$120:$K$136</definedName>
    <definedName name="_xlnm.Print_Area" localSheetId="4">'SO-04 - Demolice nápustné...'!$C$82:$J$102,'SO-04 - Demolice nápustné...'!$C$108:$K$136</definedName>
    <definedName name="_xlnm.Print_Titles" localSheetId="0">'Rekapitulace stavby'!$92:$92</definedName>
    <definedName name="_xlnm.Print_Titles" localSheetId="2">'SO-02 - Železobetonová př...'!$121:$121</definedName>
    <definedName name="_xlnm.Print_Titles" localSheetId="3">'SO-03 - Zpevnění stávajíc...'!$119:$119</definedName>
    <definedName name="_xlnm.Print_Titles" localSheetId="4">'SO-04 - Demolice nápustné...'!$120:$120</definedName>
  </definedNames>
  <calcPr fullCalcOnLoad="1"/>
</workbook>
</file>

<file path=xl/sharedStrings.xml><?xml version="1.0" encoding="utf-8"?>
<sst xmlns="http://schemas.openxmlformats.org/spreadsheetml/2006/main" count="1949" uniqueCount="347">
  <si>
    <t>Export Komplet</t>
  </si>
  <si>
    <t/>
  </si>
  <si>
    <t>2.0</t>
  </si>
  <si>
    <t>ZAMOK</t>
  </si>
  <si>
    <t>False</t>
  </si>
  <si>
    <t>{b9e1691f-e4a6-41e0-9162-6cc59b282a84}</t>
  </si>
  <si>
    <t>0,01</t>
  </si>
  <si>
    <t>21</t>
  </si>
  <si>
    <t>1</t>
  </si>
  <si>
    <t>15</t>
  </si>
  <si>
    <t>REKAPITULACE STAVBY</t>
  </si>
  <si>
    <t>v ---  níže se nacházejí doplnkové a pomocné údaje k sestavám  --- v</t>
  </si>
  <si>
    <t>Návod na vyplnění</t>
  </si>
  <si>
    <t>Kód:</t>
  </si>
  <si>
    <t>20230207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</si>
  <si>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</si>
  <si>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</si>
  <si>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Rekonstrukce požární nádrže v Žirči</t>
  </si>
  <si>
    <t>KSO:</t>
  </si>
  <si>
    <t>CC-CZ:</t>
  </si>
  <si>
    <t>Místo:</t>
  </si>
  <si>
    <t xml:space="preserve"> </t>
  </si>
  <si>
    <t>Datum:</t>
  </si>
  <si>
    <t>7. 2. 2023</t>
  </si>
  <si>
    <t>Zadavatel:</t>
  </si>
  <si>
    <t>IČ:</t>
  </si>
  <si>
    <t>0,1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</si>
  <si>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</si>
  <si>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</si>
  <si>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</si>
  <si>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</si>
  <si>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</si>
  <si>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</si>
  <si>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</si>
  <si>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</si>
  <si>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</si>
  <si>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</si>
  <si>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</si>
  <si>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</si>
  <si>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</si>
  <si>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</si>
  <si>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</si>
  <si>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</si>
  <si>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</si>
  <si>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</si>
  <si>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</si>
  <si>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</si>
  <si>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</si>
  <si>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</si>
  <si>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</si>
  <si>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</si>
  <si>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</si>
  <si>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</si>
  <si>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</si>
  <si>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</si>
  <si>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</si>
  <si>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</si>
  <si>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</si>
  <si>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</si>
  <si>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</si>
  <si>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</si>
  <si>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</si>
  <si>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</si>
  <si>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</si>
  <si>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</si>
  <si>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</si>
  <si>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</si>
  <si>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</si>
  <si>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</si>
  <si>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</si>
  <si>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</si>
  <si>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</si>
  <si>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</si>
  <si>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</si>
  <si>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</si>
  <si>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</si>
  <si>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</si>
  <si>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</si>
  <si>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</si>
  <si>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</si>
  <si>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Boční svahy, zadní část a dno nádrže</t>
  </si>
  <si>
    <t>STA</t>
  </si>
  <si>
    <t>{79224760-53db-4550-bdc7-a9d43da601ac}</t>
  </si>
  <si>
    <t>2</t>
  </si>
  <si>
    <t>SO-02</t>
  </si>
  <si>
    <t>Železobetonová předstěna přední části nádrže</t>
  </si>
  <si>
    <t>{995c8672-f9d8-4bf2-b820-94be033c7b4f}</t>
  </si>
  <si>
    <t>SO-03</t>
  </si>
  <si>
    <t>Zpevnění stávající přístupové komunikace</t>
  </si>
  <si>
    <t>{26b2998c-96ad-4036-9640-8865b220932e}</t>
  </si>
  <si>
    <t>SO-04</t>
  </si>
  <si>
    <t>Demolice nápustného objektu</t>
  </si>
  <si>
    <t>{eda1832b-c6e3-40dc-812a-ea6ac5879587}</t>
  </si>
  <si>
    <t>KRYCÍ LIST SOUPISU PRACÍ</t>
  </si>
  <si>
    <t>Objekt:</t>
  </si>
  <si>
    <t>SO-01 - Boční svahy, zadní část a dno nádrže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</si>
  <si>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</si>
  <si>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</si>
  <si>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</si>
  <si>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</si>
  <si>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</si>
  <si>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</si>
  <si>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</si>
  <si>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</si>
  <si>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</si>
  <si>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9 - Ostatní konstrukce a práce, bourání</t>
  </si>
  <si>
    <t xml:space="preserve">      96 - Bourání konstrukcí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</si>
  <si>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</si>
  <si>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</si>
  <si>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</si>
  <si>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</si>
  <si>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</si>
  <si>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</si>
  <si>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</si>
  <si>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</si>
  <si>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</si>
  <si>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</si>
  <si>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</si>
  <si>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</si>
  <si>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</si>
  <si>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</si>
  <si>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</si>
  <si>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</si>
  <si>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</si>
  <si>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</si>
  <si>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</si>
  <si>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111251101</t>
  </si>
  <si>
    <t>Odstranění křovin a stromů průměru kmene do 100 mm i s kořeny sklonu terénu do 1:5 z celkové plochy do 100 m2 strojně</t>
  </si>
  <si>
    <t>m2</t>
  </si>
  <si>
    <t>CS ÚRS 2023 01</t>
  </si>
  <si>
    <t>4</t>
  </si>
  <si>
    <t>-1728200127</t>
  </si>
  <si>
    <t>174111101</t>
  </si>
  <si>
    <t>Zásyp jam, šachet rýh nebo kolem objektů sypaninou se zhutněním ručně</t>
  </si>
  <si>
    <t>m3</t>
  </si>
  <si>
    <t>-1894615634</t>
  </si>
  <si>
    <t>3</t>
  </si>
  <si>
    <t>181411141</t>
  </si>
  <si>
    <t>Založení parterového trávníku výsevem pl do 1000 m2 v rovině a ve svahu do 1:5</t>
  </si>
  <si>
    <t>-359254701</t>
  </si>
  <si>
    <t>VV</t>
  </si>
  <si>
    <t>252</t>
  </si>
  <si>
    <t>M</t>
  </si>
  <si>
    <t>00572472</t>
  </si>
  <si>
    <t>osivo směs travní krajinná-rovinná</t>
  </si>
  <si>
    <t>kg</t>
  </si>
  <si>
    <t>8</t>
  </si>
  <si>
    <t>-74355241</t>
  </si>
  <si>
    <t>252*0,014</t>
  </si>
  <si>
    <t>Svislé a kompletní konstrukce</t>
  </si>
  <si>
    <t>5</t>
  </si>
  <si>
    <t>321321115</t>
  </si>
  <si>
    <t>Konstrukce vodních staveb ze ŽB mrazuvzdorného tř. C 25/30</t>
  </si>
  <si>
    <t>734766319</t>
  </si>
  <si>
    <t>"prah" 60*0,5*0,4</t>
  </si>
  <si>
    <t>6</t>
  </si>
  <si>
    <t>321351010</t>
  </si>
  <si>
    <t>Bednění konstrukcí vodních staveb rovinné - zřízení</t>
  </si>
  <si>
    <t>-2094330981</t>
  </si>
  <si>
    <t>"prah" 60*2*0,4</t>
  </si>
  <si>
    <t>7</t>
  </si>
  <si>
    <t>321352010</t>
  </si>
  <si>
    <t>Bednění konstrukcí vodních staveb rovinné - odstranění</t>
  </si>
  <si>
    <t>-1819318997</t>
  </si>
  <si>
    <t>321366111</t>
  </si>
  <si>
    <t>Výztuž železobetonových konstrukcí vodních staveb z oceli 10 505 D do 12 mm</t>
  </si>
  <si>
    <t>t</t>
  </si>
  <si>
    <t>945472599</t>
  </si>
  <si>
    <t>"R8" 0,153</t>
  </si>
  <si>
    <t>9</t>
  </si>
  <si>
    <t>321366112</t>
  </si>
  <si>
    <t>Výztuž železobetonových konstrukcí vodních staveb z oceli 10 505 D do 32 mm</t>
  </si>
  <si>
    <t>-598280563</t>
  </si>
  <si>
    <t>"R14" 0,351</t>
  </si>
  <si>
    <t>Vodorovné konstrukce</t>
  </si>
  <si>
    <t>10</t>
  </si>
  <si>
    <t>463211141</t>
  </si>
  <si>
    <t>Rovnanina objemu do 3 m3 z lomového kamene tříděného hmotnosti do 80 kg s urovnáním líce</t>
  </si>
  <si>
    <t>-364696560</t>
  </si>
  <si>
    <t>84,48</t>
  </si>
  <si>
    <t>Ostatní konstrukce a práce, bourání</t>
  </si>
  <si>
    <t>11</t>
  </si>
  <si>
    <t>916331112</t>
  </si>
  <si>
    <t>Osazení zahradního obrubníku betonového do lože z betonu s boční opěrou</t>
  </si>
  <si>
    <t>m</t>
  </si>
  <si>
    <t>-1877277618</t>
  </si>
  <si>
    <t>32+32+20</t>
  </si>
  <si>
    <t>12</t>
  </si>
  <si>
    <t>59217001</t>
  </si>
  <si>
    <t>obrubník betonový zahradní 1000x50x250mm</t>
  </si>
  <si>
    <t>821083354</t>
  </si>
  <si>
    <t>13</t>
  </si>
  <si>
    <t>916991121</t>
  </si>
  <si>
    <t>Lože pod obrubníky, krajníky nebo obruby z dlažebních kostek z betonu prostého</t>
  </si>
  <si>
    <t>257120166</t>
  </si>
  <si>
    <t>0,1*0,2*84</t>
  </si>
  <si>
    <t>14</t>
  </si>
  <si>
    <t>985132111</t>
  </si>
  <si>
    <t>Očištění ploch líce kleneb a podhledů tlakovou vodou</t>
  </si>
  <si>
    <t>-1829763243</t>
  </si>
  <si>
    <t>0,3*30+0,3*15</t>
  </si>
  <si>
    <t>985132311</t>
  </si>
  <si>
    <t>Ruční dočištění ploch líce kleneb a podhledů ocelových kartáči</t>
  </si>
  <si>
    <t>-1751893374</t>
  </si>
  <si>
    <t>16</t>
  </si>
  <si>
    <t>985311111</t>
  </si>
  <si>
    <t>Reprofilace stěn cementovou sanační maltou tl do 10 mm</t>
  </si>
  <si>
    <t>1244884128</t>
  </si>
  <si>
    <t>17</t>
  </si>
  <si>
    <t>985321111</t>
  </si>
  <si>
    <t>Ochranný nátěr výztuže na cementové bázi stěn, líce kleneb a podhledů 1 vrstva tl 1 mm</t>
  </si>
  <si>
    <t>291213015</t>
  </si>
  <si>
    <t>18</t>
  </si>
  <si>
    <t>985323111</t>
  </si>
  <si>
    <t>Spojovací můstek reprofilovaného betonu na cementové bázi tl 1 mm</t>
  </si>
  <si>
    <t>-852810628</t>
  </si>
  <si>
    <t>"kaverny" 13,5</t>
  </si>
  <si>
    <t>"styčné spáry pod železobetonový práh" 60*0,6</t>
  </si>
  <si>
    <t>Součet</t>
  </si>
  <si>
    <t>19</t>
  </si>
  <si>
    <t>985331117</t>
  </si>
  <si>
    <t>Dodatečné vlepování betonářské výztuže D 20 mm do cementové aktivované malty včetně vyvrtání otvoru</t>
  </si>
  <si>
    <t>-1780188980</t>
  </si>
  <si>
    <t>0,2*240</t>
  </si>
  <si>
    <t>20</t>
  </si>
  <si>
    <t>13021017</t>
  </si>
  <si>
    <t>tyč ocelová kruhová žebírková DIN 488 jakost B500B (10 505) výztuž do betonu D 20mm</t>
  </si>
  <si>
    <t>-772438358</t>
  </si>
  <si>
    <t>985991101</t>
  </si>
  <si>
    <t>Očištění dna nádrže tlakovou vodou případně mechanicky</t>
  </si>
  <si>
    <t>kus</t>
  </si>
  <si>
    <t>-2081220012</t>
  </si>
  <si>
    <t>96</t>
  </si>
  <si>
    <t>Bourání konstrukcí</t>
  </si>
  <si>
    <t>22</t>
  </si>
  <si>
    <t>969881111</t>
  </si>
  <si>
    <t>Odstranění oceového zábradlí kolem nádrže a jeho odvoz do sběrných surovin</t>
  </si>
  <si>
    <t>-2019536543</t>
  </si>
  <si>
    <t>(2*2)+(2*32)</t>
  </si>
  <si>
    <t>998</t>
  </si>
  <si>
    <t>Přesun hmot</t>
  </si>
  <si>
    <t>23</t>
  </si>
  <si>
    <t>998332011</t>
  </si>
  <si>
    <t>Přesun hmot pro úpravy vodních toků a kanály</t>
  </si>
  <si>
    <t>251389573</t>
  </si>
  <si>
    <t>SO-02 - Železobetonová předstěna přední části nádrže</t>
  </si>
  <si>
    <t>-2004457974</t>
  </si>
  <si>
    <t>-341707565</t>
  </si>
  <si>
    <t>3*20</t>
  </si>
  <si>
    <t>1395114</t>
  </si>
  <si>
    <t>60*0,014</t>
  </si>
  <si>
    <t>-811898165</t>
  </si>
  <si>
    <t>"předstěna" 7,74</t>
  </si>
  <si>
    <t>2023822829</t>
  </si>
  <si>
    <t>"předstěna" 1,77*18</t>
  </si>
  <si>
    <t>-2129784804</t>
  </si>
  <si>
    <t>-118893536</t>
  </si>
  <si>
    <t>"R6" 0,0361+0,0513</t>
  </si>
  <si>
    <t>321368211</t>
  </si>
  <si>
    <t>Výztuž železobetonových konstrukcí vodních staveb ze svařovaných sítí</t>
  </si>
  <si>
    <t>1461714270</t>
  </si>
  <si>
    <t>"kari síť 6/100x6/100, 28 m2" 33,6*0,0045</t>
  </si>
  <si>
    <t>540643904</t>
  </si>
  <si>
    <t>35,15</t>
  </si>
  <si>
    <t>-2061690414</t>
  </si>
  <si>
    <t>"styčná plocha" 35,15</t>
  </si>
  <si>
    <t>985331111</t>
  </si>
  <si>
    <t>Dodatečné vlepování betonářské výztuže D 8 mm do cementové aktivované malty včetně vyvrtání otvoru</t>
  </si>
  <si>
    <t>148900095</t>
  </si>
  <si>
    <t>0,4*150</t>
  </si>
  <si>
    <t>13021011</t>
  </si>
  <si>
    <t>tyč ocelová kruhová žebírková DIN 488 jakost B500B (10 505) výztuž do betonu D 8mm</t>
  </si>
  <si>
    <t>2093412107</t>
  </si>
  <si>
    <t>985331113</t>
  </si>
  <si>
    <t>Dodatečné vlepování betonářské výztuže D 12 mm do cementové aktivované malty včetně vyvrtání otvoru</t>
  </si>
  <si>
    <t>1872093161</t>
  </si>
  <si>
    <t>0,3*65</t>
  </si>
  <si>
    <t>13021013</t>
  </si>
  <si>
    <t>tyč ocelová kruhová žebírková DIN 488 jakost B500B (10 505) výztuž do betonu D 12mm</t>
  </si>
  <si>
    <t>-1211499953</t>
  </si>
  <si>
    <t>1865600813</t>
  </si>
  <si>
    <t>0,2*30</t>
  </si>
  <si>
    <t>-1269898010</t>
  </si>
  <si>
    <t>1719742736</t>
  </si>
  <si>
    <t>985991111</t>
  </si>
  <si>
    <t>Zřízení trvalého sacího potrubí viz F.8 s upevněním ke stěně nádrže</t>
  </si>
  <si>
    <t>-649539290</t>
  </si>
  <si>
    <t>-501395534</t>
  </si>
  <si>
    <t>-1013197324</t>
  </si>
  <si>
    <t>SO-03 - Zpevnění stávající přístupové komunikace</t>
  </si>
  <si>
    <t xml:space="preserve">    5 - Komunikace pozemní</t>
  </si>
  <si>
    <t>122452203</t>
  </si>
  <si>
    <t>Odkopávky a prokopávky nezapažené pro silnice a dálnice v hornině třídy těžitelnosti II objem do 100 m3 strojně</t>
  </si>
  <si>
    <t>-1128802051</t>
  </si>
  <si>
    <t>3*0,4*34</t>
  </si>
  <si>
    <t>162251122</t>
  </si>
  <si>
    <t>Vodorovné přemístění přes 20 do 50 m výkopku/sypaniny z horniny třídy těžitelnosti II skupiny 4 a 5</t>
  </si>
  <si>
    <t>139662835</t>
  </si>
  <si>
    <t>-1922017546</t>
  </si>
  <si>
    <t>34*2</t>
  </si>
  <si>
    <t>00572470</t>
  </si>
  <si>
    <t>osivo směs travní univerzál</t>
  </si>
  <si>
    <t>-1633994271</t>
  </si>
  <si>
    <t>68*0,014</t>
  </si>
  <si>
    <t>181951112</t>
  </si>
  <si>
    <t>Úprava pláně v hornině třídy těžitelnosti I skupiny 1 až 3 se zhutněním strojně</t>
  </si>
  <si>
    <t>-1216140245</t>
  </si>
  <si>
    <t>"urovnání stavbou dotčených pozemků" 34*2</t>
  </si>
  <si>
    <t>Komunikace pozemní</t>
  </si>
  <si>
    <t>564861011</t>
  </si>
  <si>
    <t>Podklad ze štěrkodrtě ŠD plochy do 100 m2 tl 200 mm</t>
  </si>
  <si>
    <t>-2040952701</t>
  </si>
  <si>
    <t>34*3</t>
  </si>
  <si>
    <t>-726255019</t>
  </si>
  <si>
    <t>919726122</t>
  </si>
  <si>
    <t>Geotextilie pro ochranu, separaci a filtraci netkaná měrná hm přes 200 do 300 g/m2</t>
  </si>
  <si>
    <t>1107023724</t>
  </si>
  <si>
    <t>34*3,4</t>
  </si>
  <si>
    <t>989881101</t>
  </si>
  <si>
    <t>Protokolární předání stavbou dotčených pozemků a komunikací, uvedení do předchozího stavu, zpět jejich vlastníkům</t>
  </si>
  <si>
    <t>soub</t>
  </si>
  <si>
    <t>-824568724</t>
  </si>
  <si>
    <t>989881102</t>
  </si>
  <si>
    <t>Zařízení staveniště (veškeré náklady spojené s vybudováním, provozem a odstraněním staveniště)</t>
  </si>
  <si>
    <t>-944476737</t>
  </si>
  <si>
    <t>SO-04 - Demolice nápustného objektu</t>
  </si>
  <si>
    <t xml:space="preserve">      98 - Demolice a sanace</t>
  </si>
  <si>
    <t>658439971</t>
  </si>
  <si>
    <t>75</t>
  </si>
  <si>
    <t>1099992399</t>
  </si>
  <si>
    <t>75*0,014</t>
  </si>
  <si>
    <t>181912111</t>
  </si>
  <si>
    <t>Úprava pláně v hornině třídy těžitelnosti I skupiny 3 bez zhutnění ručně</t>
  </si>
  <si>
    <t>-804406968</t>
  </si>
  <si>
    <t>"urovnání stavbou dotčených pozemků" 30*2,5</t>
  </si>
  <si>
    <t>321213235</t>
  </si>
  <si>
    <t>Zdivo nadzákladové z lomového kamene vodních staveb obkladní se zatřením spár</t>
  </si>
  <si>
    <t>-2085888667</t>
  </si>
  <si>
    <t>"opevnění svahu koryta toku nad výpustným potrubím" 1*0,3</t>
  </si>
  <si>
    <t>321214591</t>
  </si>
  <si>
    <t>Příplatek za druhý líc zdiva vodních staveb na sucho</t>
  </si>
  <si>
    <t>-1517882312</t>
  </si>
  <si>
    <t>98</t>
  </si>
  <si>
    <t>Demolice a sanace</t>
  </si>
  <si>
    <t>988771144</t>
  </si>
  <si>
    <t>Demolice nápustného objektu s likvidací sutě a ocelových součástí, urovnání navazujících svahů koryta toku</t>
  </si>
  <si>
    <t>-627438579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</si>
</sst>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6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4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4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4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4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8</v>
      </c>
      <c r="BT3" s="16" t="s">
        <v>9</v>
      </c>
    </row>
    <row r="4" spans="2:71" s="1" customFormat="1" ht="24.95" customHeight="1">
      <c r="B4" s="20"/>
      <c r="C4" s="21"/>
      <c r="D4" s="22" t="s">
        <v>10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11</v>
      </c>
      <c r="BE4" s="24" t="s">
        <v>12</v>
      </c>
      <c r="BS4" s="16" t="s">
        <v>6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26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26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26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26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26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31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33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34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35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36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37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38</v>
      </c>
      <c r="E29" s="46"/>
      <c r="F29" s="31" t="s">
        <v>39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40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41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42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43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44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45</v>
      </c>
      <c r="U35" s="53"/>
      <c r="V35" s="53"/>
      <c r="W35" s="53"/>
      <c r="X35" s="55" t="s">
        <v>46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47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48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49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50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49</v>
      </c>
      <c r="AI60" s="41"/>
      <c r="AJ60" s="41"/>
      <c r="AK60" s="41"/>
      <c r="AL60" s="41"/>
      <c r="AM60" s="63" t="s">
        <v>50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51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52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49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50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49</v>
      </c>
      <c r="AI75" s="41"/>
      <c r="AJ75" s="41"/>
      <c r="AK75" s="41"/>
      <c r="AL75" s="41"/>
      <c r="AM75" s="63" t="s">
        <v>50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53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20230207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Rekonstrukce požární nádrže v Žirči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7. 2. 2023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54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32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55</v>
      </c>
      <c r="D92" s="93"/>
      <c r="E92" s="93"/>
      <c r="F92" s="93"/>
      <c r="G92" s="93"/>
      <c r="H92" s="94"/>
      <c r="I92" s="95" t="s">
        <v>56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57</v>
      </c>
      <c r="AH92" s="93"/>
      <c r="AI92" s="93"/>
      <c r="AJ92" s="93"/>
      <c r="AK92" s="93"/>
      <c r="AL92" s="93"/>
      <c r="AM92" s="93"/>
      <c r="AN92" s="95" t="s">
        <v>58</v>
      </c>
      <c r="AO92" s="93"/>
      <c r="AP92" s="97"/>
      <c r="AQ92" s="98" t="s">
        <v>59</v>
      </c>
      <c r="AR92" s="43"/>
      <c r="AS92" s="99" t="s">
        <v>60</v>
      </c>
      <c r="AT92" s="100" t="s">
        <v>61</v>
      </c>
      <c r="AU92" s="100" t="s">
        <v>62</v>
      </c>
      <c r="AV92" s="100" t="s">
        <v>63</v>
      </c>
      <c r="AW92" s="100" t="s">
        <v>64</v>
      </c>
      <c r="AX92" s="100" t="s">
        <v>65</v>
      </c>
      <c r="AY92" s="100" t="s">
        <v>66</v>
      </c>
      <c r="AZ92" s="100" t="s">
        <v>67</v>
      </c>
      <c r="BA92" s="100" t="s">
        <v>68</v>
      </c>
      <c r="BB92" s="100" t="s">
        <v>69</v>
      </c>
      <c r="BC92" s="100" t="s">
        <v>70</v>
      </c>
      <c r="BD92" s="101" t="s">
        <v>71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72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ROUND(SUM(AG95:AG98),2)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ROUND(SUM(AS95:AS98),2)</f>
        <v>0</v>
      </c>
      <c r="AT94" s="113">
        <f>ROUND(SUM(AV94:AW94),2)</f>
        <v>0</v>
      </c>
      <c r="AU94" s="114">
        <f>ROUND(SUM(AU95:AU98),5)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ROUND(SUM(AZ95:AZ98),2)</f>
        <v>0</v>
      </c>
      <c r="BA94" s="113">
        <f>ROUND(SUM(BA95:BA98),2)</f>
        <v>0</v>
      </c>
      <c r="BB94" s="113">
        <f>ROUND(SUM(BB95:BB98),2)</f>
        <v>0</v>
      </c>
      <c r="BC94" s="113">
        <f>ROUND(SUM(BC95:BC98),2)</f>
        <v>0</v>
      </c>
      <c r="BD94" s="115">
        <f>ROUND(SUM(BD95:BD98),2)</f>
        <v>0</v>
      </c>
      <c r="BE94" s="6"/>
      <c r="BS94" s="116" t="s">
        <v>73</v>
      </c>
      <c r="BT94" s="116" t="s">
        <v>74</v>
      </c>
      <c r="BU94" s="117" t="s">
        <v>75</v>
      </c>
      <c r="BV94" s="116" t="s">
        <v>76</v>
      </c>
      <c r="BW94" s="116" t="s">
        <v>5</v>
      </c>
      <c r="BX94" s="116" t="s">
        <v>77</v>
      </c>
      <c r="CL94" s="116" t="s">
        <v>1</v>
      </c>
    </row>
    <row r="95" spans="1:91" s="7" customFormat="1" ht="16.5" customHeight="1">
      <c r="A95" s="118" t="s">
        <v>78</v>
      </c>
      <c r="B95" s="119"/>
      <c r="C95" s="120"/>
      <c r="D95" s="121" t="s">
        <v>79</v>
      </c>
      <c r="E95" s="121"/>
      <c r="F95" s="121"/>
      <c r="G95" s="121"/>
      <c r="H95" s="121"/>
      <c r="I95" s="122"/>
      <c r="J95" s="121" t="s">
        <v>80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'SO-01 - Boční svahy, zadn...'!J30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81</v>
      </c>
      <c r="AR95" s="125"/>
      <c r="AS95" s="126">
        <v>0</v>
      </c>
      <c r="AT95" s="127">
        <f>ROUND(SUM(AV95:AW95),2)</f>
        <v>0</v>
      </c>
      <c r="AU95" s="128">
        <f>'SO-01 - Boční svahy, zadn...'!P123</f>
        <v>0</v>
      </c>
      <c r="AV95" s="127">
        <f>'SO-01 - Boční svahy, zadn...'!J33</f>
        <v>0</v>
      </c>
      <c r="AW95" s="127">
        <f>'SO-01 - Boční svahy, zadn...'!J34</f>
        <v>0</v>
      </c>
      <c r="AX95" s="127">
        <f>'SO-01 - Boční svahy, zadn...'!J35</f>
        <v>0</v>
      </c>
      <c r="AY95" s="127">
        <f>'SO-01 - Boční svahy, zadn...'!J36</f>
        <v>0</v>
      </c>
      <c r="AZ95" s="127">
        <f>'SO-01 - Boční svahy, zadn...'!F33</f>
        <v>0</v>
      </c>
      <c r="BA95" s="127">
        <f>'SO-01 - Boční svahy, zadn...'!F34</f>
        <v>0</v>
      </c>
      <c r="BB95" s="127">
        <f>'SO-01 - Boční svahy, zadn...'!F35</f>
        <v>0</v>
      </c>
      <c r="BC95" s="127">
        <f>'SO-01 - Boční svahy, zadn...'!F36</f>
        <v>0</v>
      </c>
      <c r="BD95" s="129">
        <f>'SO-01 - Boční svahy, zadn...'!F37</f>
        <v>0</v>
      </c>
      <c r="BE95" s="7"/>
      <c r="BT95" s="130" t="s">
        <v>8</v>
      </c>
      <c r="BV95" s="130" t="s">
        <v>76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24.75" customHeight="1">
      <c r="A96" s="118" t="s">
        <v>78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'SO-02 - Železobetonová př...'!J30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81</v>
      </c>
      <c r="AR96" s="125"/>
      <c r="AS96" s="126">
        <v>0</v>
      </c>
      <c r="AT96" s="127">
        <f>ROUND(SUM(AV96:AW96),2)</f>
        <v>0</v>
      </c>
      <c r="AU96" s="128">
        <f>'SO-02 - Železobetonová př...'!P122</f>
        <v>0</v>
      </c>
      <c r="AV96" s="127">
        <f>'SO-02 - Železobetonová př...'!J33</f>
        <v>0</v>
      </c>
      <c r="AW96" s="127">
        <f>'SO-02 - Železobetonová př...'!J34</f>
        <v>0</v>
      </c>
      <c r="AX96" s="127">
        <f>'SO-02 - Železobetonová př...'!J35</f>
        <v>0</v>
      </c>
      <c r="AY96" s="127">
        <f>'SO-02 - Železobetonová př...'!J36</f>
        <v>0</v>
      </c>
      <c r="AZ96" s="127">
        <f>'SO-02 - Železobetonová př...'!F33</f>
        <v>0</v>
      </c>
      <c r="BA96" s="127">
        <f>'SO-02 - Železobetonová př...'!F34</f>
        <v>0</v>
      </c>
      <c r="BB96" s="127">
        <f>'SO-02 - Železobetonová př...'!F35</f>
        <v>0</v>
      </c>
      <c r="BC96" s="127">
        <f>'SO-02 - Železobetonová př...'!F36</f>
        <v>0</v>
      </c>
      <c r="BD96" s="129">
        <f>'SO-02 - Železobetonová př...'!F37</f>
        <v>0</v>
      </c>
      <c r="BE96" s="7"/>
      <c r="BT96" s="130" t="s">
        <v>8</v>
      </c>
      <c r="BV96" s="130" t="s">
        <v>76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91" s="7" customFormat="1" ht="16.5" customHeight="1">
      <c r="A97" s="118" t="s">
        <v>78</v>
      </c>
      <c r="B97" s="119"/>
      <c r="C97" s="120"/>
      <c r="D97" s="121" t="s">
        <v>87</v>
      </c>
      <c r="E97" s="121"/>
      <c r="F97" s="121"/>
      <c r="G97" s="121"/>
      <c r="H97" s="121"/>
      <c r="I97" s="122"/>
      <c r="J97" s="121" t="s">
        <v>88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'SO-03 - Zpevnění stávajíc...'!J30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81</v>
      </c>
      <c r="AR97" s="125"/>
      <c r="AS97" s="126">
        <v>0</v>
      </c>
      <c r="AT97" s="127">
        <f>ROUND(SUM(AV97:AW97),2)</f>
        <v>0</v>
      </c>
      <c r="AU97" s="128">
        <f>'SO-03 - Zpevnění stávajíc...'!P120</f>
        <v>0</v>
      </c>
      <c r="AV97" s="127">
        <f>'SO-03 - Zpevnění stávajíc...'!J33</f>
        <v>0</v>
      </c>
      <c r="AW97" s="127">
        <f>'SO-03 - Zpevnění stávajíc...'!J34</f>
        <v>0</v>
      </c>
      <c r="AX97" s="127">
        <f>'SO-03 - Zpevnění stávajíc...'!J35</f>
        <v>0</v>
      </c>
      <c r="AY97" s="127">
        <f>'SO-03 - Zpevnění stávajíc...'!J36</f>
        <v>0</v>
      </c>
      <c r="AZ97" s="127">
        <f>'SO-03 - Zpevnění stávajíc...'!F33</f>
        <v>0</v>
      </c>
      <c r="BA97" s="127">
        <f>'SO-03 - Zpevnění stávajíc...'!F34</f>
        <v>0</v>
      </c>
      <c r="BB97" s="127">
        <f>'SO-03 - Zpevnění stávajíc...'!F35</f>
        <v>0</v>
      </c>
      <c r="BC97" s="127">
        <f>'SO-03 - Zpevnění stávajíc...'!F36</f>
        <v>0</v>
      </c>
      <c r="BD97" s="129">
        <f>'SO-03 - Zpevnění stávajíc...'!F37</f>
        <v>0</v>
      </c>
      <c r="BE97" s="7"/>
      <c r="BT97" s="130" t="s">
        <v>8</v>
      </c>
      <c r="BV97" s="130" t="s">
        <v>76</v>
      </c>
      <c r="BW97" s="130" t="s">
        <v>89</v>
      </c>
      <c r="BX97" s="130" t="s">
        <v>5</v>
      </c>
      <c r="CL97" s="130" t="s">
        <v>1</v>
      </c>
      <c r="CM97" s="130" t="s">
        <v>83</v>
      </c>
    </row>
    <row r="98" spans="1:91" s="7" customFormat="1" ht="16.5" customHeight="1">
      <c r="A98" s="118" t="s">
        <v>78</v>
      </c>
      <c r="B98" s="119"/>
      <c r="C98" s="120"/>
      <c r="D98" s="121" t="s">
        <v>90</v>
      </c>
      <c r="E98" s="121"/>
      <c r="F98" s="121"/>
      <c r="G98" s="121"/>
      <c r="H98" s="121"/>
      <c r="I98" s="122"/>
      <c r="J98" s="121" t="s">
        <v>91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'SO-04 - Demolice nápustné...'!J30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81</v>
      </c>
      <c r="AR98" s="125"/>
      <c r="AS98" s="131">
        <v>0</v>
      </c>
      <c r="AT98" s="132">
        <f>ROUND(SUM(AV98:AW98),2)</f>
        <v>0</v>
      </c>
      <c r="AU98" s="133">
        <f>'SO-04 - Demolice nápustné...'!P121</f>
        <v>0</v>
      </c>
      <c r="AV98" s="132">
        <f>'SO-04 - Demolice nápustné...'!J33</f>
        <v>0</v>
      </c>
      <c r="AW98" s="132">
        <f>'SO-04 - Demolice nápustné...'!J34</f>
        <v>0</v>
      </c>
      <c r="AX98" s="132">
        <f>'SO-04 - Demolice nápustné...'!J35</f>
        <v>0</v>
      </c>
      <c r="AY98" s="132">
        <f>'SO-04 - Demolice nápustné...'!J36</f>
        <v>0</v>
      </c>
      <c r="AZ98" s="132">
        <f>'SO-04 - Demolice nápustné...'!F33</f>
        <v>0</v>
      </c>
      <c r="BA98" s="132">
        <f>'SO-04 - Demolice nápustné...'!F34</f>
        <v>0</v>
      </c>
      <c r="BB98" s="132">
        <f>'SO-04 - Demolice nápustné...'!F35</f>
        <v>0</v>
      </c>
      <c r="BC98" s="132">
        <f>'SO-04 - Demolice nápustné...'!F36</f>
        <v>0</v>
      </c>
      <c r="BD98" s="134">
        <f>'SO-04 - Demolice nápustné...'!F37</f>
        <v>0</v>
      </c>
      <c r="BE98" s="7"/>
      <c r="BT98" s="130" t="s">
        <v>8</v>
      </c>
      <c r="BV98" s="130" t="s">
        <v>76</v>
      </c>
      <c r="BW98" s="130" t="s">
        <v>92</v>
      </c>
      <c r="BX98" s="130" t="s">
        <v>5</v>
      </c>
      <c r="CL98" s="130" t="s">
        <v>1</v>
      </c>
      <c r="CM98" s="130" t="s">
        <v>83</v>
      </c>
    </row>
    <row r="99" spans="1:57" s="2" customFormat="1" ht="30" customHeight="1">
      <c r="A99" s="37"/>
      <c r="B99" s="38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43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</row>
    <row r="100" spans="1:57" s="2" customFormat="1" ht="6.95" customHeight="1">
      <c r="A100" s="37"/>
      <c r="B100" s="65"/>
      <c r="C100" s="66"/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43"/>
      <c r="AS100" s="37"/>
      <c r="AT100" s="37"/>
      <c r="AU100" s="37"/>
      <c r="AV100" s="37"/>
      <c r="AW100" s="37"/>
      <c r="AX100" s="37"/>
      <c r="AY100" s="37"/>
      <c r="AZ100" s="37"/>
      <c r="BA100" s="37"/>
      <c r="BB100" s="37"/>
      <c r="BC100" s="37"/>
      <c r="BD100" s="37"/>
      <c r="BE100" s="37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-01 - Boční svahy, zadn...'!C2" display="/"/>
    <hyperlink ref="A96" location="'SO-02 - Železobetonová př...'!C2" display="/"/>
    <hyperlink ref="A97" location="'SO-03 - Zpevnění stávajíc...'!C2" display="/"/>
    <hyperlink ref="A98" location="'SO-04 - Demolice nápustné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93</v>
      </c>
      <c r="L4" s="19"/>
      <c r="M4" s="138" t="s">
        <v>11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Rekonstrukce požární nádrže v Žirči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94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95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7. 2. 2023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32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ROUND((SUM(BE123:BE168)),2)</f>
        <v>0</v>
      </c>
      <c r="G33" s="37"/>
      <c r="H33" s="37"/>
      <c r="I33" s="154">
        <v>0.21</v>
      </c>
      <c r="J33" s="153">
        <f>ROUND(((SUM(BE123:BE168))*I33),2)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ROUND((SUM(BF123:BF168)),2)</f>
        <v>0</v>
      </c>
      <c r="G34" s="37"/>
      <c r="H34" s="37"/>
      <c r="I34" s="154">
        <v>0.15</v>
      </c>
      <c r="J34" s="153">
        <f>ROUND(((SUM(BF123:BF168))*I34),2)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ROUND((SUM(BG123:BG168)),2)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ROUND((SUM(BH123:BH168)),2)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ROUND((SUM(BI123:BI168)),2)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Rekonstrukce požární nádrže v Žirči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SO-01 - Boční svahy, zadní část a dno nádrže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7. 2. 2023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97</v>
      </c>
      <c r="D94" s="175"/>
      <c r="E94" s="175"/>
      <c r="F94" s="175"/>
      <c r="G94" s="175"/>
      <c r="H94" s="175"/>
      <c r="I94" s="175"/>
      <c r="J94" s="176" t="s">
        <v>98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99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78"/>
      <c r="C97" s="179"/>
      <c r="D97" s="180" t="s">
        <v>101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102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103</v>
      </c>
      <c r="E99" s="187"/>
      <c r="F99" s="187"/>
      <c r="G99" s="187"/>
      <c r="H99" s="187"/>
      <c r="I99" s="187"/>
      <c r="J99" s="188">
        <f>J132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104</v>
      </c>
      <c r="E100" s="187"/>
      <c r="F100" s="187"/>
      <c r="G100" s="187"/>
      <c r="H100" s="187"/>
      <c r="I100" s="187"/>
      <c r="J100" s="188">
        <f>J142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105</v>
      </c>
      <c r="E101" s="187"/>
      <c r="F101" s="187"/>
      <c r="G101" s="187"/>
      <c r="H101" s="187"/>
      <c r="I101" s="187"/>
      <c r="J101" s="188">
        <f>J145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4.85" customHeight="1">
      <c r="A102" s="10"/>
      <c r="B102" s="184"/>
      <c r="C102" s="185"/>
      <c r="D102" s="186" t="s">
        <v>106</v>
      </c>
      <c r="E102" s="187"/>
      <c r="F102" s="187"/>
      <c r="G102" s="187"/>
      <c r="H102" s="187"/>
      <c r="I102" s="187"/>
      <c r="J102" s="188">
        <f>J164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107</v>
      </c>
      <c r="E103" s="187"/>
      <c r="F103" s="187"/>
      <c r="G103" s="187"/>
      <c r="H103" s="187"/>
      <c r="I103" s="187"/>
      <c r="J103" s="188">
        <f>J167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108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Rekonstrukce požární nádrže v Žirči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94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SO-01 - Boční svahy, zadní část a dno nádrže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 xml:space="preserve"> </v>
      </c>
      <c r="G117" s="39"/>
      <c r="H117" s="39"/>
      <c r="I117" s="31" t="s">
        <v>22</v>
      </c>
      <c r="J117" s="78" t="str">
        <f>IF(J12="","",J12)</f>
        <v>7. 2. 2023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 xml:space="preserve"> </v>
      </c>
      <c r="G119" s="39"/>
      <c r="H119" s="39"/>
      <c r="I119" s="31" t="s">
        <v>30</v>
      </c>
      <c r="J119" s="35" t="str">
        <f>E21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32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109</v>
      </c>
      <c r="D122" s="193" t="s">
        <v>59</v>
      </c>
      <c r="E122" s="193" t="s">
        <v>55</v>
      </c>
      <c r="F122" s="193" t="s">
        <v>56</v>
      </c>
      <c r="G122" s="193" t="s">
        <v>110</v>
      </c>
      <c r="H122" s="193" t="s">
        <v>111</v>
      </c>
      <c r="I122" s="193" t="s">
        <v>112</v>
      </c>
      <c r="J122" s="193" t="s">
        <v>98</v>
      </c>
      <c r="K122" s="194" t="s">
        <v>113</v>
      </c>
      <c r="L122" s="195"/>
      <c r="M122" s="99" t="s">
        <v>1</v>
      </c>
      <c r="N122" s="100" t="s">
        <v>38</v>
      </c>
      <c r="O122" s="100" t="s">
        <v>114</v>
      </c>
      <c r="P122" s="100" t="s">
        <v>115</v>
      </c>
      <c r="Q122" s="100" t="s">
        <v>116</v>
      </c>
      <c r="R122" s="100" t="s">
        <v>117</v>
      </c>
      <c r="S122" s="100" t="s">
        <v>118</v>
      </c>
      <c r="T122" s="101" t="s">
        <v>119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120</v>
      </c>
      <c r="D123" s="39"/>
      <c r="E123" s="39"/>
      <c r="F123" s="39"/>
      <c r="G123" s="39"/>
      <c r="H123" s="39"/>
      <c r="I123" s="39"/>
      <c r="J123" s="196">
        <f>BK123</f>
        <v>0</v>
      </c>
      <c r="K123" s="39"/>
      <c r="L123" s="43"/>
      <c r="M123" s="102"/>
      <c r="N123" s="197"/>
      <c r="O123" s="103"/>
      <c r="P123" s="198">
        <f>P124</f>
        <v>0</v>
      </c>
      <c r="Q123" s="103"/>
      <c r="R123" s="198">
        <f>R124</f>
        <v>188.03013719999998</v>
      </c>
      <c r="S123" s="103"/>
      <c r="T123" s="199">
        <f>T124</f>
        <v>0.048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73</v>
      </c>
      <c r="AU123" s="16" t="s">
        <v>100</v>
      </c>
      <c r="BK123" s="200">
        <f>BK124</f>
        <v>0</v>
      </c>
    </row>
    <row r="124" spans="1:63" s="12" customFormat="1" ht="25.9" customHeight="1">
      <c r="A124" s="12"/>
      <c r="B124" s="201"/>
      <c r="C124" s="202"/>
      <c r="D124" s="203" t="s">
        <v>73</v>
      </c>
      <c r="E124" s="204" t="s">
        <v>121</v>
      </c>
      <c r="F124" s="204" t="s">
        <v>122</v>
      </c>
      <c r="G124" s="202"/>
      <c r="H124" s="202"/>
      <c r="I124" s="205"/>
      <c r="J124" s="206">
        <f>BK124</f>
        <v>0</v>
      </c>
      <c r="K124" s="202"/>
      <c r="L124" s="207"/>
      <c r="M124" s="208"/>
      <c r="N124" s="209"/>
      <c r="O124" s="209"/>
      <c r="P124" s="210">
        <f>P125+P132+P142+P145+P167</f>
        <v>0</v>
      </c>
      <c r="Q124" s="209"/>
      <c r="R124" s="210">
        <f>R125+R132+R142+R145+R167</f>
        <v>188.03013719999998</v>
      </c>
      <c r="S124" s="209"/>
      <c r="T124" s="211">
        <f>T125+T132+T142+T145+T167</f>
        <v>0.048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</v>
      </c>
      <c r="AT124" s="213" t="s">
        <v>73</v>
      </c>
      <c r="AU124" s="213" t="s">
        <v>74</v>
      </c>
      <c r="AY124" s="212" t="s">
        <v>123</v>
      </c>
      <c r="BK124" s="214">
        <f>BK125+BK132+BK142+BK145+BK167</f>
        <v>0</v>
      </c>
    </row>
    <row r="125" spans="1:63" s="12" customFormat="1" ht="22.8" customHeight="1">
      <c r="A125" s="12"/>
      <c r="B125" s="201"/>
      <c r="C125" s="202"/>
      <c r="D125" s="203" t="s">
        <v>73</v>
      </c>
      <c r="E125" s="215" t="s">
        <v>8</v>
      </c>
      <c r="F125" s="215" t="s">
        <v>124</v>
      </c>
      <c r="G125" s="202"/>
      <c r="H125" s="202"/>
      <c r="I125" s="205"/>
      <c r="J125" s="216">
        <f>BK125</f>
        <v>0</v>
      </c>
      <c r="K125" s="202"/>
      <c r="L125" s="207"/>
      <c r="M125" s="208"/>
      <c r="N125" s="209"/>
      <c r="O125" s="209"/>
      <c r="P125" s="210">
        <f>SUM(P126:P131)</f>
        <v>0</v>
      </c>
      <c r="Q125" s="209"/>
      <c r="R125" s="210">
        <f>SUM(R126:R131)</f>
        <v>0.0035299999999999997</v>
      </c>
      <c r="S125" s="209"/>
      <c r="T125" s="211">
        <f>SUM(T126:T131)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2" t="s">
        <v>8</v>
      </c>
      <c r="AT125" s="213" t="s">
        <v>73</v>
      </c>
      <c r="AU125" s="213" t="s">
        <v>8</v>
      </c>
      <c r="AY125" s="212" t="s">
        <v>123</v>
      </c>
      <c r="BK125" s="214">
        <f>SUM(BK126:BK131)</f>
        <v>0</v>
      </c>
    </row>
    <row r="126" spans="1:65" s="2" customFormat="1" ht="37.8" customHeight="1">
      <c r="A126" s="37"/>
      <c r="B126" s="38"/>
      <c r="C126" s="217" t="s">
        <v>8</v>
      </c>
      <c r="D126" s="217" t="s">
        <v>125</v>
      </c>
      <c r="E126" s="218" t="s">
        <v>126</v>
      </c>
      <c r="F126" s="219" t="s">
        <v>127</v>
      </c>
      <c r="G126" s="220" t="s">
        <v>128</v>
      </c>
      <c r="H126" s="221">
        <v>30</v>
      </c>
      <c r="I126" s="222"/>
      <c r="J126" s="221">
        <f>ROUND(I126*H126,0)</f>
        <v>0</v>
      </c>
      <c r="K126" s="219" t="s">
        <v>129</v>
      </c>
      <c r="L126" s="43"/>
      <c r="M126" s="223" t="s">
        <v>1</v>
      </c>
      <c r="N126" s="224" t="s">
        <v>39</v>
      </c>
      <c r="O126" s="90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7" t="s">
        <v>130</v>
      </c>
      <c r="AT126" s="227" t="s">
        <v>125</v>
      </c>
      <c r="AU126" s="227" t="s">
        <v>83</v>
      </c>
      <c r="AY126" s="16" t="s">
        <v>123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6" t="s">
        <v>8</v>
      </c>
      <c r="BK126" s="228">
        <f>ROUND(I126*H126,0)</f>
        <v>0</v>
      </c>
      <c r="BL126" s="16" t="s">
        <v>130</v>
      </c>
      <c r="BM126" s="227" t="s">
        <v>131</v>
      </c>
    </row>
    <row r="127" spans="1:65" s="2" customFormat="1" ht="24.15" customHeight="1">
      <c r="A127" s="37"/>
      <c r="B127" s="38"/>
      <c r="C127" s="217" t="s">
        <v>83</v>
      </c>
      <c r="D127" s="217" t="s">
        <v>125</v>
      </c>
      <c r="E127" s="218" t="s">
        <v>132</v>
      </c>
      <c r="F127" s="219" t="s">
        <v>133</v>
      </c>
      <c r="G127" s="220" t="s">
        <v>134</v>
      </c>
      <c r="H127" s="221">
        <v>35</v>
      </c>
      <c r="I127" s="222"/>
      <c r="J127" s="221">
        <f>ROUND(I127*H127,0)</f>
        <v>0</v>
      </c>
      <c r="K127" s="219" t="s">
        <v>129</v>
      </c>
      <c r="L127" s="43"/>
      <c r="M127" s="223" t="s">
        <v>1</v>
      </c>
      <c r="N127" s="224" t="s">
        <v>39</v>
      </c>
      <c r="O127" s="90"/>
      <c r="P127" s="225">
        <f>O127*H127</f>
        <v>0</v>
      </c>
      <c r="Q127" s="225">
        <v>0</v>
      </c>
      <c r="R127" s="225">
        <f>Q127*H127</f>
        <v>0</v>
      </c>
      <c r="S127" s="225">
        <v>0</v>
      </c>
      <c r="T127" s="226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7" t="s">
        <v>130</v>
      </c>
      <c r="AT127" s="227" t="s">
        <v>125</v>
      </c>
      <c r="AU127" s="227" t="s">
        <v>83</v>
      </c>
      <c r="AY127" s="16" t="s">
        <v>123</v>
      </c>
      <c r="BE127" s="228">
        <f>IF(N127="základní",J127,0)</f>
        <v>0</v>
      </c>
      <c r="BF127" s="228">
        <f>IF(N127="snížená",J127,0)</f>
        <v>0</v>
      </c>
      <c r="BG127" s="228">
        <f>IF(N127="zákl. přenesená",J127,0)</f>
        <v>0</v>
      </c>
      <c r="BH127" s="228">
        <f>IF(N127="sníž. přenesená",J127,0)</f>
        <v>0</v>
      </c>
      <c r="BI127" s="228">
        <f>IF(N127="nulová",J127,0)</f>
        <v>0</v>
      </c>
      <c r="BJ127" s="16" t="s">
        <v>8</v>
      </c>
      <c r="BK127" s="228">
        <f>ROUND(I127*H127,0)</f>
        <v>0</v>
      </c>
      <c r="BL127" s="16" t="s">
        <v>130</v>
      </c>
      <c r="BM127" s="227" t="s">
        <v>135</v>
      </c>
    </row>
    <row r="128" spans="1:65" s="2" customFormat="1" ht="24.15" customHeight="1">
      <c r="A128" s="37"/>
      <c r="B128" s="38"/>
      <c r="C128" s="217" t="s">
        <v>136</v>
      </c>
      <c r="D128" s="217" t="s">
        <v>125</v>
      </c>
      <c r="E128" s="218" t="s">
        <v>137</v>
      </c>
      <c r="F128" s="219" t="s">
        <v>138</v>
      </c>
      <c r="G128" s="220" t="s">
        <v>128</v>
      </c>
      <c r="H128" s="221">
        <v>252</v>
      </c>
      <c r="I128" s="222"/>
      <c r="J128" s="221">
        <f>ROUND(I128*H128,0)</f>
        <v>0</v>
      </c>
      <c r="K128" s="219" t="s">
        <v>129</v>
      </c>
      <c r="L128" s="43"/>
      <c r="M128" s="223" t="s">
        <v>1</v>
      </c>
      <c r="N128" s="224" t="s">
        <v>39</v>
      </c>
      <c r="O128" s="90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7" t="s">
        <v>130</v>
      </c>
      <c r="AT128" s="227" t="s">
        <v>125</v>
      </c>
      <c r="AU128" s="227" t="s">
        <v>83</v>
      </c>
      <c r="AY128" s="16" t="s">
        <v>123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6" t="s">
        <v>8</v>
      </c>
      <c r="BK128" s="228">
        <f>ROUND(I128*H128,0)</f>
        <v>0</v>
      </c>
      <c r="BL128" s="16" t="s">
        <v>130</v>
      </c>
      <c r="BM128" s="227" t="s">
        <v>139</v>
      </c>
    </row>
    <row r="129" spans="1:51" s="13" customFormat="1" ht="12">
      <c r="A129" s="13"/>
      <c r="B129" s="229"/>
      <c r="C129" s="230"/>
      <c r="D129" s="231" t="s">
        <v>140</v>
      </c>
      <c r="E129" s="232" t="s">
        <v>1</v>
      </c>
      <c r="F129" s="233" t="s">
        <v>141</v>
      </c>
      <c r="G129" s="230"/>
      <c r="H129" s="234">
        <v>252</v>
      </c>
      <c r="I129" s="235"/>
      <c r="J129" s="230"/>
      <c r="K129" s="230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140</v>
      </c>
      <c r="AU129" s="240" t="s">
        <v>83</v>
      </c>
      <c r="AV129" s="13" t="s">
        <v>83</v>
      </c>
      <c r="AW129" s="13" t="s">
        <v>31</v>
      </c>
      <c r="AX129" s="13" t="s">
        <v>8</v>
      </c>
      <c r="AY129" s="240" t="s">
        <v>123</v>
      </c>
    </row>
    <row r="130" spans="1:65" s="2" customFormat="1" ht="16.5" customHeight="1">
      <c r="A130" s="37"/>
      <c r="B130" s="38"/>
      <c r="C130" s="241" t="s">
        <v>130</v>
      </c>
      <c r="D130" s="241" t="s">
        <v>142</v>
      </c>
      <c r="E130" s="242" t="s">
        <v>143</v>
      </c>
      <c r="F130" s="243" t="s">
        <v>144</v>
      </c>
      <c r="G130" s="244" t="s">
        <v>145</v>
      </c>
      <c r="H130" s="245">
        <v>3.53</v>
      </c>
      <c r="I130" s="246"/>
      <c r="J130" s="245">
        <f>ROUND(I130*H130,0)</f>
        <v>0</v>
      </c>
      <c r="K130" s="243" t="s">
        <v>129</v>
      </c>
      <c r="L130" s="247"/>
      <c r="M130" s="248" t="s">
        <v>1</v>
      </c>
      <c r="N130" s="249" t="s">
        <v>39</v>
      </c>
      <c r="O130" s="90"/>
      <c r="P130" s="225">
        <f>O130*H130</f>
        <v>0</v>
      </c>
      <c r="Q130" s="225">
        <v>0.001</v>
      </c>
      <c r="R130" s="225">
        <f>Q130*H130</f>
        <v>0.0035299999999999997</v>
      </c>
      <c r="S130" s="225">
        <v>0</v>
      </c>
      <c r="T130" s="22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7" t="s">
        <v>146</v>
      </c>
      <c r="AT130" s="227" t="s">
        <v>142</v>
      </c>
      <c r="AU130" s="227" t="s">
        <v>83</v>
      </c>
      <c r="AY130" s="16" t="s">
        <v>123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6" t="s">
        <v>8</v>
      </c>
      <c r="BK130" s="228">
        <f>ROUND(I130*H130,0)</f>
        <v>0</v>
      </c>
      <c r="BL130" s="16" t="s">
        <v>130</v>
      </c>
      <c r="BM130" s="227" t="s">
        <v>147</v>
      </c>
    </row>
    <row r="131" spans="1:51" s="13" customFormat="1" ht="12">
      <c r="A131" s="13"/>
      <c r="B131" s="229"/>
      <c r="C131" s="230"/>
      <c r="D131" s="231" t="s">
        <v>140</v>
      </c>
      <c r="E131" s="232" t="s">
        <v>1</v>
      </c>
      <c r="F131" s="233" t="s">
        <v>148</v>
      </c>
      <c r="G131" s="230"/>
      <c r="H131" s="234">
        <v>3.53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140</v>
      </c>
      <c r="AU131" s="240" t="s">
        <v>83</v>
      </c>
      <c r="AV131" s="13" t="s">
        <v>83</v>
      </c>
      <c r="AW131" s="13" t="s">
        <v>31</v>
      </c>
      <c r="AX131" s="13" t="s">
        <v>8</v>
      </c>
      <c r="AY131" s="240" t="s">
        <v>123</v>
      </c>
    </row>
    <row r="132" spans="1:63" s="12" customFormat="1" ht="22.8" customHeight="1">
      <c r="A132" s="12"/>
      <c r="B132" s="201"/>
      <c r="C132" s="202"/>
      <c r="D132" s="203" t="s">
        <v>73</v>
      </c>
      <c r="E132" s="215" t="s">
        <v>136</v>
      </c>
      <c r="F132" s="215" t="s">
        <v>149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SUM(P133:P141)</f>
        <v>0</v>
      </c>
      <c r="Q132" s="209"/>
      <c r="R132" s="210">
        <f>SUM(R133:R141)</f>
        <v>0.923512</v>
      </c>
      <c r="S132" s="209"/>
      <c r="T132" s="211">
        <f>SUM(T133:T141)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</v>
      </c>
      <c r="AT132" s="213" t="s">
        <v>73</v>
      </c>
      <c r="AU132" s="213" t="s">
        <v>8</v>
      </c>
      <c r="AY132" s="212" t="s">
        <v>123</v>
      </c>
      <c r="BK132" s="214">
        <f>SUM(BK133:BK141)</f>
        <v>0</v>
      </c>
    </row>
    <row r="133" spans="1:65" s="2" customFormat="1" ht="24.15" customHeight="1">
      <c r="A133" s="37"/>
      <c r="B133" s="38"/>
      <c r="C133" s="217" t="s">
        <v>150</v>
      </c>
      <c r="D133" s="217" t="s">
        <v>125</v>
      </c>
      <c r="E133" s="218" t="s">
        <v>151</v>
      </c>
      <c r="F133" s="219" t="s">
        <v>152</v>
      </c>
      <c r="G133" s="220" t="s">
        <v>134</v>
      </c>
      <c r="H133" s="221">
        <v>12</v>
      </c>
      <c r="I133" s="222"/>
      <c r="J133" s="221">
        <f>ROUND(I133*H133,0)</f>
        <v>0</v>
      </c>
      <c r="K133" s="219" t="s">
        <v>129</v>
      </c>
      <c r="L133" s="43"/>
      <c r="M133" s="223" t="s">
        <v>1</v>
      </c>
      <c r="N133" s="224" t="s">
        <v>39</v>
      </c>
      <c r="O133" s="90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7" t="s">
        <v>130</v>
      </c>
      <c r="AT133" s="227" t="s">
        <v>125</v>
      </c>
      <c r="AU133" s="227" t="s">
        <v>83</v>
      </c>
      <c r="AY133" s="16" t="s">
        <v>123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6" t="s">
        <v>8</v>
      </c>
      <c r="BK133" s="228">
        <f>ROUND(I133*H133,0)</f>
        <v>0</v>
      </c>
      <c r="BL133" s="16" t="s">
        <v>130</v>
      </c>
      <c r="BM133" s="227" t="s">
        <v>153</v>
      </c>
    </row>
    <row r="134" spans="1:51" s="13" customFormat="1" ht="12">
      <c r="A134" s="13"/>
      <c r="B134" s="229"/>
      <c r="C134" s="230"/>
      <c r="D134" s="231" t="s">
        <v>140</v>
      </c>
      <c r="E134" s="232" t="s">
        <v>1</v>
      </c>
      <c r="F134" s="233" t="s">
        <v>154</v>
      </c>
      <c r="G134" s="230"/>
      <c r="H134" s="234">
        <v>12</v>
      </c>
      <c r="I134" s="235"/>
      <c r="J134" s="230"/>
      <c r="K134" s="230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140</v>
      </c>
      <c r="AU134" s="240" t="s">
        <v>83</v>
      </c>
      <c r="AV134" s="13" t="s">
        <v>83</v>
      </c>
      <c r="AW134" s="13" t="s">
        <v>31</v>
      </c>
      <c r="AX134" s="13" t="s">
        <v>8</v>
      </c>
      <c r="AY134" s="240" t="s">
        <v>123</v>
      </c>
    </row>
    <row r="135" spans="1:65" s="2" customFormat="1" ht="21.75" customHeight="1">
      <c r="A135" s="37"/>
      <c r="B135" s="38"/>
      <c r="C135" s="217" t="s">
        <v>155</v>
      </c>
      <c r="D135" s="217" t="s">
        <v>125</v>
      </c>
      <c r="E135" s="218" t="s">
        <v>156</v>
      </c>
      <c r="F135" s="219" t="s">
        <v>157</v>
      </c>
      <c r="G135" s="220" t="s">
        <v>128</v>
      </c>
      <c r="H135" s="221">
        <v>48</v>
      </c>
      <c r="I135" s="222"/>
      <c r="J135" s="221">
        <f>ROUND(I135*H135,0)</f>
        <v>0</v>
      </c>
      <c r="K135" s="219" t="s">
        <v>129</v>
      </c>
      <c r="L135" s="43"/>
      <c r="M135" s="223" t="s">
        <v>1</v>
      </c>
      <c r="N135" s="224" t="s">
        <v>39</v>
      </c>
      <c r="O135" s="90"/>
      <c r="P135" s="225">
        <f>O135*H135</f>
        <v>0</v>
      </c>
      <c r="Q135" s="225">
        <v>0.00726</v>
      </c>
      <c r="R135" s="225">
        <f>Q135*H135</f>
        <v>0.34848</v>
      </c>
      <c r="S135" s="225">
        <v>0</v>
      </c>
      <c r="T135" s="22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7" t="s">
        <v>130</v>
      </c>
      <c r="AT135" s="227" t="s">
        <v>125</v>
      </c>
      <c r="AU135" s="227" t="s">
        <v>83</v>
      </c>
      <c r="AY135" s="16" t="s">
        <v>123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6" t="s">
        <v>8</v>
      </c>
      <c r="BK135" s="228">
        <f>ROUND(I135*H135,0)</f>
        <v>0</v>
      </c>
      <c r="BL135" s="16" t="s">
        <v>130</v>
      </c>
      <c r="BM135" s="227" t="s">
        <v>158</v>
      </c>
    </row>
    <row r="136" spans="1:51" s="13" customFormat="1" ht="12">
      <c r="A136" s="13"/>
      <c r="B136" s="229"/>
      <c r="C136" s="230"/>
      <c r="D136" s="231" t="s">
        <v>140</v>
      </c>
      <c r="E136" s="232" t="s">
        <v>1</v>
      </c>
      <c r="F136" s="233" t="s">
        <v>159</v>
      </c>
      <c r="G136" s="230"/>
      <c r="H136" s="234">
        <v>48</v>
      </c>
      <c r="I136" s="235"/>
      <c r="J136" s="230"/>
      <c r="K136" s="230"/>
      <c r="L136" s="236"/>
      <c r="M136" s="237"/>
      <c r="N136" s="238"/>
      <c r="O136" s="238"/>
      <c r="P136" s="238"/>
      <c r="Q136" s="238"/>
      <c r="R136" s="238"/>
      <c r="S136" s="238"/>
      <c r="T136" s="239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0" t="s">
        <v>140</v>
      </c>
      <c r="AU136" s="240" t="s">
        <v>83</v>
      </c>
      <c r="AV136" s="13" t="s">
        <v>83</v>
      </c>
      <c r="AW136" s="13" t="s">
        <v>31</v>
      </c>
      <c r="AX136" s="13" t="s">
        <v>8</v>
      </c>
      <c r="AY136" s="240" t="s">
        <v>123</v>
      </c>
    </row>
    <row r="137" spans="1:65" s="2" customFormat="1" ht="21.75" customHeight="1">
      <c r="A137" s="37"/>
      <c r="B137" s="38"/>
      <c r="C137" s="217" t="s">
        <v>160</v>
      </c>
      <c r="D137" s="217" t="s">
        <v>125</v>
      </c>
      <c r="E137" s="218" t="s">
        <v>161</v>
      </c>
      <c r="F137" s="219" t="s">
        <v>162</v>
      </c>
      <c r="G137" s="220" t="s">
        <v>128</v>
      </c>
      <c r="H137" s="221">
        <v>48</v>
      </c>
      <c r="I137" s="222"/>
      <c r="J137" s="221">
        <f>ROUND(I137*H137,0)</f>
        <v>0</v>
      </c>
      <c r="K137" s="219" t="s">
        <v>129</v>
      </c>
      <c r="L137" s="43"/>
      <c r="M137" s="223" t="s">
        <v>1</v>
      </c>
      <c r="N137" s="224" t="s">
        <v>39</v>
      </c>
      <c r="O137" s="90"/>
      <c r="P137" s="225">
        <f>O137*H137</f>
        <v>0</v>
      </c>
      <c r="Q137" s="225">
        <v>0.00086</v>
      </c>
      <c r="R137" s="225">
        <f>Q137*H137</f>
        <v>0.04128</v>
      </c>
      <c r="S137" s="225">
        <v>0</v>
      </c>
      <c r="T137" s="22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7" t="s">
        <v>130</v>
      </c>
      <c r="AT137" s="227" t="s">
        <v>125</v>
      </c>
      <c r="AU137" s="227" t="s">
        <v>83</v>
      </c>
      <c r="AY137" s="16" t="s">
        <v>123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6" t="s">
        <v>8</v>
      </c>
      <c r="BK137" s="228">
        <f>ROUND(I137*H137,0)</f>
        <v>0</v>
      </c>
      <c r="BL137" s="16" t="s">
        <v>130</v>
      </c>
      <c r="BM137" s="227" t="s">
        <v>163</v>
      </c>
    </row>
    <row r="138" spans="1:65" s="2" customFormat="1" ht="24.15" customHeight="1">
      <c r="A138" s="37"/>
      <c r="B138" s="38"/>
      <c r="C138" s="217" t="s">
        <v>146</v>
      </c>
      <c r="D138" s="217" t="s">
        <v>125</v>
      </c>
      <c r="E138" s="218" t="s">
        <v>164</v>
      </c>
      <c r="F138" s="219" t="s">
        <v>165</v>
      </c>
      <c r="G138" s="220" t="s">
        <v>166</v>
      </c>
      <c r="H138" s="221">
        <v>0.15</v>
      </c>
      <c r="I138" s="222"/>
      <c r="J138" s="221">
        <f>ROUND(I138*H138,0)</f>
        <v>0</v>
      </c>
      <c r="K138" s="219" t="s">
        <v>129</v>
      </c>
      <c r="L138" s="43"/>
      <c r="M138" s="223" t="s">
        <v>1</v>
      </c>
      <c r="N138" s="224" t="s">
        <v>39</v>
      </c>
      <c r="O138" s="90"/>
      <c r="P138" s="225">
        <f>O138*H138</f>
        <v>0</v>
      </c>
      <c r="Q138" s="225">
        <v>1.09528</v>
      </c>
      <c r="R138" s="225">
        <f>Q138*H138</f>
        <v>0.164292</v>
      </c>
      <c r="S138" s="225">
        <v>0</v>
      </c>
      <c r="T138" s="22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7" t="s">
        <v>130</v>
      </c>
      <c r="AT138" s="227" t="s">
        <v>125</v>
      </c>
      <c r="AU138" s="227" t="s">
        <v>83</v>
      </c>
      <c r="AY138" s="16" t="s">
        <v>123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6" t="s">
        <v>8</v>
      </c>
      <c r="BK138" s="228">
        <f>ROUND(I138*H138,0)</f>
        <v>0</v>
      </c>
      <c r="BL138" s="16" t="s">
        <v>130</v>
      </c>
      <c r="BM138" s="227" t="s">
        <v>167</v>
      </c>
    </row>
    <row r="139" spans="1:51" s="13" customFormat="1" ht="12">
      <c r="A139" s="13"/>
      <c r="B139" s="229"/>
      <c r="C139" s="230"/>
      <c r="D139" s="231" t="s">
        <v>140</v>
      </c>
      <c r="E139" s="232" t="s">
        <v>1</v>
      </c>
      <c r="F139" s="233" t="s">
        <v>168</v>
      </c>
      <c r="G139" s="230"/>
      <c r="H139" s="234">
        <v>0.15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140</v>
      </c>
      <c r="AU139" s="240" t="s">
        <v>83</v>
      </c>
      <c r="AV139" s="13" t="s">
        <v>83</v>
      </c>
      <c r="AW139" s="13" t="s">
        <v>31</v>
      </c>
      <c r="AX139" s="13" t="s">
        <v>8</v>
      </c>
      <c r="AY139" s="240" t="s">
        <v>123</v>
      </c>
    </row>
    <row r="140" spans="1:65" s="2" customFormat="1" ht="24.15" customHeight="1">
      <c r="A140" s="37"/>
      <c r="B140" s="38"/>
      <c r="C140" s="217" t="s">
        <v>169</v>
      </c>
      <c r="D140" s="217" t="s">
        <v>125</v>
      </c>
      <c r="E140" s="218" t="s">
        <v>170</v>
      </c>
      <c r="F140" s="219" t="s">
        <v>171</v>
      </c>
      <c r="G140" s="220" t="s">
        <v>166</v>
      </c>
      <c r="H140" s="221">
        <v>0.35</v>
      </c>
      <c r="I140" s="222"/>
      <c r="J140" s="221">
        <f>ROUND(I140*H140,0)</f>
        <v>0</v>
      </c>
      <c r="K140" s="219" t="s">
        <v>129</v>
      </c>
      <c r="L140" s="43"/>
      <c r="M140" s="223" t="s">
        <v>1</v>
      </c>
      <c r="N140" s="224" t="s">
        <v>39</v>
      </c>
      <c r="O140" s="90"/>
      <c r="P140" s="225">
        <f>O140*H140</f>
        <v>0</v>
      </c>
      <c r="Q140" s="225">
        <v>1.0556</v>
      </c>
      <c r="R140" s="225">
        <f>Q140*H140</f>
        <v>0.36946</v>
      </c>
      <c r="S140" s="225">
        <v>0</v>
      </c>
      <c r="T140" s="226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7" t="s">
        <v>130</v>
      </c>
      <c r="AT140" s="227" t="s">
        <v>125</v>
      </c>
      <c r="AU140" s="227" t="s">
        <v>83</v>
      </c>
      <c r="AY140" s="16" t="s">
        <v>123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6" t="s">
        <v>8</v>
      </c>
      <c r="BK140" s="228">
        <f>ROUND(I140*H140,0)</f>
        <v>0</v>
      </c>
      <c r="BL140" s="16" t="s">
        <v>130</v>
      </c>
      <c r="BM140" s="227" t="s">
        <v>172</v>
      </c>
    </row>
    <row r="141" spans="1:51" s="13" customFormat="1" ht="12">
      <c r="A141" s="13"/>
      <c r="B141" s="229"/>
      <c r="C141" s="230"/>
      <c r="D141" s="231" t="s">
        <v>140</v>
      </c>
      <c r="E141" s="232" t="s">
        <v>1</v>
      </c>
      <c r="F141" s="233" t="s">
        <v>173</v>
      </c>
      <c r="G141" s="230"/>
      <c r="H141" s="234">
        <v>0.35</v>
      </c>
      <c r="I141" s="235"/>
      <c r="J141" s="230"/>
      <c r="K141" s="230"/>
      <c r="L141" s="236"/>
      <c r="M141" s="237"/>
      <c r="N141" s="238"/>
      <c r="O141" s="238"/>
      <c r="P141" s="238"/>
      <c r="Q141" s="238"/>
      <c r="R141" s="238"/>
      <c r="S141" s="238"/>
      <c r="T141" s="239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40" t="s">
        <v>140</v>
      </c>
      <c r="AU141" s="240" t="s">
        <v>83</v>
      </c>
      <c r="AV141" s="13" t="s">
        <v>83</v>
      </c>
      <c r="AW141" s="13" t="s">
        <v>31</v>
      </c>
      <c r="AX141" s="13" t="s">
        <v>8</v>
      </c>
      <c r="AY141" s="240" t="s">
        <v>123</v>
      </c>
    </row>
    <row r="142" spans="1:63" s="12" customFormat="1" ht="22.8" customHeight="1">
      <c r="A142" s="12"/>
      <c r="B142" s="201"/>
      <c r="C142" s="202"/>
      <c r="D142" s="203" t="s">
        <v>73</v>
      </c>
      <c r="E142" s="215" t="s">
        <v>130</v>
      </c>
      <c r="F142" s="215" t="s">
        <v>174</v>
      </c>
      <c r="G142" s="202"/>
      <c r="H142" s="202"/>
      <c r="I142" s="205"/>
      <c r="J142" s="216">
        <f>BK142</f>
        <v>0</v>
      </c>
      <c r="K142" s="202"/>
      <c r="L142" s="207"/>
      <c r="M142" s="208"/>
      <c r="N142" s="209"/>
      <c r="O142" s="209"/>
      <c r="P142" s="210">
        <f>SUM(P143:P144)</f>
        <v>0</v>
      </c>
      <c r="Q142" s="209"/>
      <c r="R142" s="210">
        <f>SUM(R143:R144)</f>
        <v>171.730944</v>
      </c>
      <c r="S142" s="209"/>
      <c r="T142" s="211">
        <f>SUM(T143:T144)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2" t="s">
        <v>8</v>
      </c>
      <c r="AT142" s="213" t="s">
        <v>73</v>
      </c>
      <c r="AU142" s="213" t="s">
        <v>8</v>
      </c>
      <c r="AY142" s="212" t="s">
        <v>123</v>
      </c>
      <c r="BK142" s="214">
        <f>SUM(BK143:BK144)</f>
        <v>0</v>
      </c>
    </row>
    <row r="143" spans="1:65" s="2" customFormat="1" ht="33" customHeight="1">
      <c r="A143" s="37"/>
      <c r="B143" s="38"/>
      <c r="C143" s="217" t="s">
        <v>175</v>
      </c>
      <c r="D143" s="217" t="s">
        <v>125</v>
      </c>
      <c r="E143" s="218" t="s">
        <v>176</v>
      </c>
      <c r="F143" s="219" t="s">
        <v>177</v>
      </c>
      <c r="G143" s="220" t="s">
        <v>134</v>
      </c>
      <c r="H143" s="221">
        <v>84.48</v>
      </c>
      <c r="I143" s="222"/>
      <c r="J143" s="221">
        <f>ROUND(I143*H143,0)</f>
        <v>0</v>
      </c>
      <c r="K143" s="219" t="s">
        <v>129</v>
      </c>
      <c r="L143" s="43"/>
      <c r="M143" s="223" t="s">
        <v>1</v>
      </c>
      <c r="N143" s="224" t="s">
        <v>39</v>
      </c>
      <c r="O143" s="90"/>
      <c r="P143" s="225">
        <f>O143*H143</f>
        <v>0</v>
      </c>
      <c r="Q143" s="225">
        <v>2.0328</v>
      </c>
      <c r="R143" s="225">
        <f>Q143*H143</f>
        <v>171.730944</v>
      </c>
      <c r="S143" s="225">
        <v>0</v>
      </c>
      <c r="T143" s="22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7" t="s">
        <v>130</v>
      </c>
      <c r="AT143" s="227" t="s">
        <v>125</v>
      </c>
      <c r="AU143" s="227" t="s">
        <v>83</v>
      </c>
      <c r="AY143" s="16" t="s">
        <v>123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6" t="s">
        <v>8</v>
      </c>
      <c r="BK143" s="228">
        <f>ROUND(I143*H143,0)</f>
        <v>0</v>
      </c>
      <c r="BL143" s="16" t="s">
        <v>130</v>
      </c>
      <c r="BM143" s="227" t="s">
        <v>178</v>
      </c>
    </row>
    <row r="144" spans="1:51" s="13" customFormat="1" ht="12">
      <c r="A144" s="13"/>
      <c r="B144" s="229"/>
      <c r="C144" s="230"/>
      <c r="D144" s="231" t="s">
        <v>140</v>
      </c>
      <c r="E144" s="232" t="s">
        <v>1</v>
      </c>
      <c r="F144" s="233" t="s">
        <v>179</v>
      </c>
      <c r="G144" s="230"/>
      <c r="H144" s="234">
        <v>84.48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140</v>
      </c>
      <c r="AU144" s="240" t="s">
        <v>83</v>
      </c>
      <c r="AV144" s="13" t="s">
        <v>83</v>
      </c>
      <c r="AW144" s="13" t="s">
        <v>31</v>
      </c>
      <c r="AX144" s="13" t="s">
        <v>8</v>
      </c>
      <c r="AY144" s="240" t="s">
        <v>123</v>
      </c>
    </row>
    <row r="145" spans="1:63" s="12" customFormat="1" ht="22.8" customHeight="1">
      <c r="A145" s="12"/>
      <c r="B145" s="201"/>
      <c r="C145" s="202"/>
      <c r="D145" s="203" t="s">
        <v>73</v>
      </c>
      <c r="E145" s="215" t="s">
        <v>169</v>
      </c>
      <c r="F145" s="215" t="s">
        <v>180</v>
      </c>
      <c r="G145" s="202"/>
      <c r="H145" s="202"/>
      <c r="I145" s="205"/>
      <c r="J145" s="216">
        <f>BK145</f>
        <v>0</v>
      </c>
      <c r="K145" s="202"/>
      <c r="L145" s="207"/>
      <c r="M145" s="208"/>
      <c r="N145" s="209"/>
      <c r="O145" s="209"/>
      <c r="P145" s="210">
        <f>P146+SUM(P147:P164)</f>
        <v>0</v>
      </c>
      <c r="Q145" s="209"/>
      <c r="R145" s="210">
        <f>R146+SUM(R147:R164)</f>
        <v>15.372151199999998</v>
      </c>
      <c r="S145" s="209"/>
      <c r="T145" s="211">
        <f>T146+SUM(T147:T164)</f>
        <v>0.048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2" t="s">
        <v>8</v>
      </c>
      <c r="AT145" s="213" t="s">
        <v>73</v>
      </c>
      <c r="AU145" s="213" t="s">
        <v>8</v>
      </c>
      <c r="AY145" s="212" t="s">
        <v>123</v>
      </c>
      <c r="BK145" s="214">
        <f>BK146+SUM(BK147:BK164)</f>
        <v>0</v>
      </c>
    </row>
    <row r="146" spans="1:65" s="2" customFormat="1" ht="24.15" customHeight="1">
      <c r="A146" s="37"/>
      <c r="B146" s="38"/>
      <c r="C146" s="217" t="s">
        <v>181</v>
      </c>
      <c r="D146" s="217" t="s">
        <v>125</v>
      </c>
      <c r="E146" s="218" t="s">
        <v>182</v>
      </c>
      <c r="F146" s="219" t="s">
        <v>183</v>
      </c>
      <c r="G146" s="220" t="s">
        <v>184</v>
      </c>
      <c r="H146" s="221">
        <v>84</v>
      </c>
      <c r="I146" s="222"/>
      <c r="J146" s="221">
        <f>ROUND(I146*H146,0)</f>
        <v>0</v>
      </c>
      <c r="K146" s="219" t="s">
        <v>129</v>
      </c>
      <c r="L146" s="43"/>
      <c r="M146" s="223" t="s">
        <v>1</v>
      </c>
      <c r="N146" s="224" t="s">
        <v>39</v>
      </c>
      <c r="O146" s="90"/>
      <c r="P146" s="225">
        <f>O146*H146</f>
        <v>0</v>
      </c>
      <c r="Q146" s="225">
        <v>0.10095</v>
      </c>
      <c r="R146" s="225">
        <f>Q146*H146</f>
        <v>8.4798</v>
      </c>
      <c r="S146" s="225">
        <v>0</v>
      </c>
      <c r="T146" s="226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7" t="s">
        <v>130</v>
      </c>
      <c r="AT146" s="227" t="s">
        <v>125</v>
      </c>
      <c r="AU146" s="227" t="s">
        <v>83</v>
      </c>
      <c r="AY146" s="16" t="s">
        <v>123</v>
      </c>
      <c r="BE146" s="228">
        <f>IF(N146="základní",J146,0)</f>
        <v>0</v>
      </c>
      <c r="BF146" s="228">
        <f>IF(N146="snížená",J146,0)</f>
        <v>0</v>
      </c>
      <c r="BG146" s="228">
        <f>IF(N146="zákl. přenesená",J146,0)</f>
        <v>0</v>
      </c>
      <c r="BH146" s="228">
        <f>IF(N146="sníž. přenesená",J146,0)</f>
        <v>0</v>
      </c>
      <c r="BI146" s="228">
        <f>IF(N146="nulová",J146,0)</f>
        <v>0</v>
      </c>
      <c r="BJ146" s="16" t="s">
        <v>8</v>
      </c>
      <c r="BK146" s="228">
        <f>ROUND(I146*H146,0)</f>
        <v>0</v>
      </c>
      <c r="BL146" s="16" t="s">
        <v>130</v>
      </c>
      <c r="BM146" s="227" t="s">
        <v>185</v>
      </c>
    </row>
    <row r="147" spans="1:51" s="13" customFormat="1" ht="12">
      <c r="A147" s="13"/>
      <c r="B147" s="229"/>
      <c r="C147" s="230"/>
      <c r="D147" s="231" t="s">
        <v>140</v>
      </c>
      <c r="E147" s="232" t="s">
        <v>1</v>
      </c>
      <c r="F147" s="233" t="s">
        <v>186</v>
      </c>
      <c r="G147" s="230"/>
      <c r="H147" s="234">
        <v>84</v>
      </c>
      <c r="I147" s="235"/>
      <c r="J147" s="230"/>
      <c r="K147" s="230"/>
      <c r="L147" s="236"/>
      <c r="M147" s="237"/>
      <c r="N147" s="238"/>
      <c r="O147" s="238"/>
      <c r="P147" s="238"/>
      <c r="Q147" s="238"/>
      <c r="R147" s="238"/>
      <c r="S147" s="238"/>
      <c r="T147" s="239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0" t="s">
        <v>140</v>
      </c>
      <c r="AU147" s="240" t="s">
        <v>83</v>
      </c>
      <c r="AV147" s="13" t="s">
        <v>83</v>
      </c>
      <c r="AW147" s="13" t="s">
        <v>31</v>
      </c>
      <c r="AX147" s="13" t="s">
        <v>8</v>
      </c>
      <c r="AY147" s="240" t="s">
        <v>123</v>
      </c>
    </row>
    <row r="148" spans="1:65" s="2" customFormat="1" ht="16.5" customHeight="1">
      <c r="A148" s="37"/>
      <c r="B148" s="38"/>
      <c r="C148" s="241" t="s">
        <v>187</v>
      </c>
      <c r="D148" s="241" t="s">
        <v>142</v>
      </c>
      <c r="E148" s="242" t="s">
        <v>188</v>
      </c>
      <c r="F148" s="243" t="s">
        <v>189</v>
      </c>
      <c r="G148" s="244" t="s">
        <v>184</v>
      </c>
      <c r="H148" s="245">
        <v>84</v>
      </c>
      <c r="I148" s="246"/>
      <c r="J148" s="245">
        <f>ROUND(I148*H148,0)</f>
        <v>0</v>
      </c>
      <c r="K148" s="243" t="s">
        <v>129</v>
      </c>
      <c r="L148" s="247"/>
      <c r="M148" s="248" t="s">
        <v>1</v>
      </c>
      <c r="N148" s="249" t="s">
        <v>39</v>
      </c>
      <c r="O148" s="90"/>
      <c r="P148" s="225">
        <f>O148*H148</f>
        <v>0</v>
      </c>
      <c r="Q148" s="225">
        <v>0.028</v>
      </c>
      <c r="R148" s="225">
        <f>Q148*H148</f>
        <v>2.352</v>
      </c>
      <c r="S148" s="225">
        <v>0</v>
      </c>
      <c r="T148" s="22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7" t="s">
        <v>146</v>
      </c>
      <c r="AT148" s="227" t="s">
        <v>142</v>
      </c>
      <c r="AU148" s="227" t="s">
        <v>83</v>
      </c>
      <c r="AY148" s="16" t="s">
        <v>123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6" t="s">
        <v>8</v>
      </c>
      <c r="BK148" s="228">
        <f>ROUND(I148*H148,0)</f>
        <v>0</v>
      </c>
      <c r="BL148" s="16" t="s">
        <v>130</v>
      </c>
      <c r="BM148" s="227" t="s">
        <v>190</v>
      </c>
    </row>
    <row r="149" spans="1:65" s="2" customFormat="1" ht="24.15" customHeight="1">
      <c r="A149" s="37"/>
      <c r="B149" s="38"/>
      <c r="C149" s="217" t="s">
        <v>191</v>
      </c>
      <c r="D149" s="217" t="s">
        <v>125</v>
      </c>
      <c r="E149" s="218" t="s">
        <v>192</v>
      </c>
      <c r="F149" s="219" t="s">
        <v>193</v>
      </c>
      <c r="G149" s="220" t="s">
        <v>134</v>
      </c>
      <c r="H149" s="221">
        <v>1.68</v>
      </c>
      <c r="I149" s="222"/>
      <c r="J149" s="221">
        <f>ROUND(I149*H149,0)</f>
        <v>0</v>
      </c>
      <c r="K149" s="219" t="s">
        <v>129</v>
      </c>
      <c r="L149" s="43"/>
      <c r="M149" s="223" t="s">
        <v>1</v>
      </c>
      <c r="N149" s="224" t="s">
        <v>39</v>
      </c>
      <c r="O149" s="90"/>
      <c r="P149" s="225">
        <f>O149*H149</f>
        <v>0</v>
      </c>
      <c r="Q149" s="225">
        <v>2.25634</v>
      </c>
      <c r="R149" s="225">
        <f>Q149*H149</f>
        <v>3.7906511999999997</v>
      </c>
      <c r="S149" s="225">
        <v>0</v>
      </c>
      <c r="T149" s="226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7" t="s">
        <v>130</v>
      </c>
      <c r="AT149" s="227" t="s">
        <v>125</v>
      </c>
      <c r="AU149" s="227" t="s">
        <v>83</v>
      </c>
      <c r="AY149" s="16" t="s">
        <v>123</v>
      </c>
      <c r="BE149" s="228">
        <f>IF(N149="základní",J149,0)</f>
        <v>0</v>
      </c>
      <c r="BF149" s="228">
        <f>IF(N149="snížená",J149,0)</f>
        <v>0</v>
      </c>
      <c r="BG149" s="228">
        <f>IF(N149="zákl. přenesená",J149,0)</f>
        <v>0</v>
      </c>
      <c r="BH149" s="228">
        <f>IF(N149="sníž. přenesená",J149,0)</f>
        <v>0</v>
      </c>
      <c r="BI149" s="228">
        <f>IF(N149="nulová",J149,0)</f>
        <v>0</v>
      </c>
      <c r="BJ149" s="16" t="s">
        <v>8</v>
      </c>
      <c r="BK149" s="228">
        <f>ROUND(I149*H149,0)</f>
        <v>0</v>
      </c>
      <c r="BL149" s="16" t="s">
        <v>130</v>
      </c>
      <c r="BM149" s="227" t="s">
        <v>194</v>
      </c>
    </row>
    <row r="150" spans="1:51" s="13" customFormat="1" ht="12">
      <c r="A150" s="13"/>
      <c r="B150" s="229"/>
      <c r="C150" s="230"/>
      <c r="D150" s="231" t="s">
        <v>140</v>
      </c>
      <c r="E150" s="232" t="s">
        <v>1</v>
      </c>
      <c r="F150" s="233" t="s">
        <v>195</v>
      </c>
      <c r="G150" s="230"/>
      <c r="H150" s="234">
        <v>1.68</v>
      </c>
      <c r="I150" s="235"/>
      <c r="J150" s="230"/>
      <c r="K150" s="230"/>
      <c r="L150" s="236"/>
      <c r="M150" s="237"/>
      <c r="N150" s="238"/>
      <c r="O150" s="238"/>
      <c r="P150" s="238"/>
      <c r="Q150" s="238"/>
      <c r="R150" s="238"/>
      <c r="S150" s="238"/>
      <c r="T150" s="239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0" t="s">
        <v>140</v>
      </c>
      <c r="AU150" s="240" t="s">
        <v>83</v>
      </c>
      <c r="AV150" s="13" t="s">
        <v>83</v>
      </c>
      <c r="AW150" s="13" t="s">
        <v>31</v>
      </c>
      <c r="AX150" s="13" t="s">
        <v>8</v>
      </c>
      <c r="AY150" s="240" t="s">
        <v>123</v>
      </c>
    </row>
    <row r="151" spans="1:65" s="2" customFormat="1" ht="21.75" customHeight="1">
      <c r="A151" s="37"/>
      <c r="B151" s="38"/>
      <c r="C151" s="217" t="s">
        <v>196</v>
      </c>
      <c r="D151" s="217" t="s">
        <v>125</v>
      </c>
      <c r="E151" s="218" t="s">
        <v>197</v>
      </c>
      <c r="F151" s="219" t="s">
        <v>198</v>
      </c>
      <c r="G151" s="220" t="s">
        <v>128</v>
      </c>
      <c r="H151" s="221">
        <v>13.5</v>
      </c>
      <c r="I151" s="222"/>
      <c r="J151" s="221">
        <f>ROUND(I151*H151,0)</f>
        <v>0</v>
      </c>
      <c r="K151" s="219" t="s">
        <v>129</v>
      </c>
      <c r="L151" s="43"/>
      <c r="M151" s="223" t="s">
        <v>1</v>
      </c>
      <c r="N151" s="224" t="s">
        <v>39</v>
      </c>
      <c r="O151" s="90"/>
      <c r="P151" s="225">
        <f>O151*H151</f>
        <v>0</v>
      </c>
      <c r="Q151" s="225">
        <v>0</v>
      </c>
      <c r="R151" s="225">
        <f>Q151*H151</f>
        <v>0</v>
      </c>
      <c r="S151" s="225">
        <v>0</v>
      </c>
      <c r="T151" s="226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7" t="s">
        <v>130</v>
      </c>
      <c r="AT151" s="227" t="s">
        <v>125</v>
      </c>
      <c r="AU151" s="227" t="s">
        <v>83</v>
      </c>
      <c r="AY151" s="16" t="s">
        <v>123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6" t="s">
        <v>8</v>
      </c>
      <c r="BK151" s="228">
        <f>ROUND(I151*H151,0)</f>
        <v>0</v>
      </c>
      <c r="BL151" s="16" t="s">
        <v>130</v>
      </c>
      <c r="BM151" s="227" t="s">
        <v>199</v>
      </c>
    </row>
    <row r="152" spans="1:51" s="13" customFormat="1" ht="12">
      <c r="A152" s="13"/>
      <c r="B152" s="229"/>
      <c r="C152" s="230"/>
      <c r="D152" s="231" t="s">
        <v>140</v>
      </c>
      <c r="E152" s="232" t="s">
        <v>1</v>
      </c>
      <c r="F152" s="233" t="s">
        <v>200</v>
      </c>
      <c r="G152" s="230"/>
      <c r="H152" s="234">
        <v>13.5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140</v>
      </c>
      <c r="AU152" s="240" t="s">
        <v>83</v>
      </c>
      <c r="AV152" s="13" t="s">
        <v>83</v>
      </c>
      <c r="AW152" s="13" t="s">
        <v>31</v>
      </c>
      <c r="AX152" s="13" t="s">
        <v>8</v>
      </c>
      <c r="AY152" s="240" t="s">
        <v>123</v>
      </c>
    </row>
    <row r="153" spans="1:65" s="2" customFormat="1" ht="24.15" customHeight="1">
      <c r="A153" s="37"/>
      <c r="B153" s="38"/>
      <c r="C153" s="217" t="s">
        <v>9</v>
      </c>
      <c r="D153" s="217" t="s">
        <v>125</v>
      </c>
      <c r="E153" s="218" t="s">
        <v>201</v>
      </c>
      <c r="F153" s="219" t="s">
        <v>202</v>
      </c>
      <c r="G153" s="220" t="s">
        <v>128</v>
      </c>
      <c r="H153" s="221">
        <v>13.5</v>
      </c>
      <c r="I153" s="222"/>
      <c r="J153" s="221">
        <f>ROUND(I153*H153,0)</f>
        <v>0</v>
      </c>
      <c r="K153" s="219" t="s">
        <v>129</v>
      </c>
      <c r="L153" s="43"/>
      <c r="M153" s="223" t="s">
        <v>1</v>
      </c>
      <c r="N153" s="224" t="s">
        <v>39</v>
      </c>
      <c r="O153" s="90"/>
      <c r="P153" s="225">
        <f>O153*H153</f>
        <v>0</v>
      </c>
      <c r="Q153" s="225">
        <v>0</v>
      </c>
      <c r="R153" s="225">
        <f>Q153*H153</f>
        <v>0</v>
      </c>
      <c r="S153" s="225">
        <v>0</v>
      </c>
      <c r="T153" s="22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7" t="s">
        <v>130</v>
      </c>
      <c r="AT153" s="227" t="s">
        <v>125</v>
      </c>
      <c r="AU153" s="227" t="s">
        <v>83</v>
      </c>
      <c r="AY153" s="16" t="s">
        <v>123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6" t="s">
        <v>8</v>
      </c>
      <c r="BK153" s="228">
        <f>ROUND(I153*H153,0)</f>
        <v>0</v>
      </c>
      <c r="BL153" s="16" t="s">
        <v>130</v>
      </c>
      <c r="BM153" s="227" t="s">
        <v>203</v>
      </c>
    </row>
    <row r="154" spans="1:65" s="2" customFormat="1" ht="24.15" customHeight="1">
      <c r="A154" s="37"/>
      <c r="B154" s="38"/>
      <c r="C154" s="217" t="s">
        <v>204</v>
      </c>
      <c r="D154" s="217" t="s">
        <v>125</v>
      </c>
      <c r="E154" s="218" t="s">
        <v>205</v>
      </c>
      <c r="F154" s="219" t="s">
        <v>206</v>
      </c>
      <c r="G154" s="220" t="s">
        <v>128</v>
      </c>
      <c r="H154" s="221">
        <v>13.5</v>
      </c>
      <c r="I154" s="222"/>
      <c r="J154" s="221">
        <f>ROUND(I154*H154,0)</f>
        <v>0</v>
      </c>
      <c r="K154" s="219" t="s">
        <v>129</v>
      </c>
      <c r="L154" s="43"/>
      <c r="M154" s="223" t="s">
        <v>1</v>
      </c>
      <c r="N154" s="224" t="s">
        <v>39</v>
      </c>
      <c r="O154" s="90"/>
      <c r="P154" s="225">
        <f>O154*H154</f>
        <v>0</v>
      </c>
      <c r="Q154" s="225">
        <v>0.02014</v>
      </c>
      <c r="R154" s="225">
        <f>Q154*H154</f>
        <v>0.27189</v>
      </c>
      <c r="S154" s="225">
        <v>0</v>
      </c>
      <c r="T154" s="22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7" t="s">
        <v>130</v>
      </c>
      <c r="AT154" s="227" t="s">
        <v>125</v>
      </c>
      <c r="AU154" s="227" t="s">
        <v>83</v>
      </c>
      <c r="AY154" s="16" t="s">
        <v>123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6" t="s">
        <v>8</v>
      </c>
      <c r="BK154" s="228">
        <f>ROUND(I154*H154,0)</f>
        <v>0</v>
      </c>
      <c r="BL154" s="16" t="s">
        <v>130</v>
      </c>
      <c r="BM154" s="227" t="s">
        <v>207</v>
      </c>
    </row>
    <row r="155" spans="1:65" s="2" customFormat="1" ht="24.15" customHeight="1">
      <c r="A155" s="37"/>
      <c r="B155" s="38"/>
      <c r="C155" s="217" t="s">
        <v>208</v>
      </c>
      <c r="D155" s="217" t="s">
        <v>125</v>
      </c>
      <c r="E155" s="218" t="s">
        <v>209</v>
      </c>
      <c r="F155" s="219" t="s">
        <v>210</v>
      </c>
      <c r="G155" s="220" t="s">
        <v>128</v>
      </c>
      <c r="H155" s="221">
        <v>10</v>
      </c>
      <c r="I155" s="222"/>
      <c r="J155" s="221">
        <f>ROUND(I155*H155,0)</f>
        <v>0</v>
      </c>
      <c r="K155" s="219" t="s">
        <v>129</v>
      </c>
      <c r="L155" s="43"/>
      <c r="M155" s="223" t="s">
        <v>1</v>
      </c>
      <c r="N155" s="224" t="s">
        <v>39</v>
      </c>
      <c r="O155" s="90"/>
      <c r="P155" s="225">
        <f>O155*H155</f>
        <v>0</v>
      </c>
      <c r="Q155" s="225">
        <v>0.00153</v>
      </c>
      <c r="R155" s="225">
        <f>Q155*H155</f>
        <v>0.0153</v>
      </c>
      <c r="S155" s="225">
        <v>0</v>
      </c>
      <c r="T155" s="22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7" t="s">
        <v>130</v>
      </c>
      <c r="AT155" s="227" t="s">
        <v>125</v>
      </c>
      <c r="AU155" s="227" t="s">
        <v>83</v>
      </c>
      <c r="AY155" s="16" t="s">
        <v>123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6" t="s">
        <v>8</v>
      </c>
      <c r="BK155" s="228">
        <f>ROUND(I155*H155,0)</f>
        <v>0</v>
      </c>
      <c r="BL155" s="16" t="s">
        <v>130</v>
      </c>
      <c r="BM155" s="227" t="s">
        <v>211</v>
      </c>
    </row>
    <row r="156" spans="1:65" s="2" customFormat="1" ht="24.15" customHeight="1">
      <c r="A156" s="37"/>
      <c r="B156" s="38"/>
      <c r="C156" s="217" t="s">
        <v>212</v>
      </c>
      <c r="D156" s="217" t="s">
        <v>125</v>
      </c>
      <c r="E156" s="218" t="s">
        <v>213</v>
      </c>
      <c r="F156" s="219" t="s">
        <v>214</v>
      </c>
      <c r="G156" s="220" t="s">
        <v>128</v>
      </c>
      <c r="H156" s="221">
        <v>49.5</v>
      </c>
      <c r="I156" s="222"/>
      <c r="J156" s="221">
        <f>ROUND(I156*H156,0)</f>
        <v>0</v>
      </c>
      <c r="K156" s="219" t="s">
        <v>129</v>
      </c>
      <c r="L156" s="43"/>
      <c r="M156" s="223" t="s">
        <v>1</v>
      </c>
      <c r="N156" s="224" t="s">
        <v>39</v>
      </c>
      <c r="O156" s="90"/>
      <c r="P156" s="225">
        <f>O156*H156</f>
        <v>0</v>
      </c>
      <c r="Q156" s="225">
        <v>0.0021</v>
      </c>
      <c r="R156" s="225">
        <f>Q156*H156</f>
        <v>0.10394999999999999</v>
      </c>
      <c r="S156" s="225">
        <v>0</v>
      </c>
      <c r="T156" s="226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7" t="s">
        <v>130</v>
      </c>
      <c r="AT156" s="227" t="s">
        <v>125</v>
      </c>
      <c r="AU156" s="227" t="s">
        <v>83</v>
      </c>
      <c r="AY156" s="16" t="s">
        <v>123</v>
      </c>
      <c r="BE156" s="228">
        <f>IF(N156="základní",J156,0)</f>
        <v>0</v>
      </c>
      <c r="BF156" s="228">
        <f>IF(N156="snížená",J156,0)</f>
        <v>0</v>
      </c>
      <c r="BG156" s="228">
        <f>IF(N156="zákl. přenesená",J156,0)</f>
        <v>0</v>
      </c>
      <c r="BH156" s="228">
        <f>IF(N156="sníž. přenesená",J156,0)</f>
        <v>0</v>
      </c>
      <c r="BI156" s="228">
        <f>IF(N156="nulová",J156,0)</f>
        <v>0</v>
      </c>
      <c r="BJ156" s="16" t="s">
        <v>8</v>
      </c>
      <c r="BK156" s="228">
        <f>ROUND(I156*H156,0)</f>
        <v>0</v>
      </c>
      <c r="BL156" s="16" t="s">
        <v>130</v>
      </c>
      <c r="BM156" s="227" t="s">
        <v>215</v>
      </c>
    </row>
    <row r="157" spans="1:51" s="13" customFormat="1" ht="12">
      <c r="A157" s="13"/>
      <c r="B157" s="229"/>
      <c r="C157" s="230"/>
      <c r="D157" s="231" t="s">
        <v>140</v>
      </c>
      <c r="E157" s="232" t="s">
        <v>1</v>
      </c>
      <c r="F157" s="233" t="s">
        <v>216</v>
      </c>
      <c r="G157" s="230"/>
      <c r="H157" s="234">
        <v>13.5</v>
      </c>
      <c r="I157" s="235"/>
      <c r="J157" s="230"/>
      <c r="K157" s="230"/>
      <c r="L157" s="236"/>
      <c r="M157" s="237"/>
      <c r="N157" s="238"/>
      <c r="O157" s="238"/>
      <c r="P157" s="238"/>
      <c r="Q157" s="238"/>
      <c r="R157" s="238"/>
      <c r="S157" s="238"/>
      <c r="T157" s="239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0" t="s">
        <v>140</v>
      </c>
      <c r="AU157" s="240" t="s">
        <v>83</v>
      </c>
      <c r="AV157" s="13" t="s">
        <v>83</v>
      </c>
      <c r="AW157" s="13" t="s">
        <v>31</v>
      </c>
      <c r="AX157" s="13" t="s">
        <v>74</v>
      </c>
      <c r="AY157" s="240" t="s">
        <v>123</v>
      </c>
    </row>
    <row r="158" spans="1:51" s="13" customFormat="1" ht="12">
      <c r="A158" s="13"/>
      <c r="B158" s="229"/>
      <c r="C158" s="230"/>
      <c r="D158" s="231" t="s">
        <v>140</v>
      </c>
      <c r="E158" s="232" t="s">
        <v>1</v>
      </c>
      <c r="F158" s="233" t="s">
        <v>217</v>
      </c>
      <c r="G158" s="230"/>
      <c r="H158" s="234">
        <v>36</v>
      </c>
      <c r="I158" s="235"/>
      <c r="J158" s="230"/>
      <c r="K158" s="230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140</v>
      </c>
      <c r="AU158" s="240" t="s">
        <v>83</v>
      </c>
      <c r="AV158" s="13" t="s">
        <v>83</v>
      </c>
      <c r="AW158" s="13" t="s">
        <v>31</v>
      </c>
      <c r="AX158" s="13" t="s">
        <v>74</v>
      </c>
      <c r="AY158" s="240" t="s">
        <v>123</v>
      </c>
    </row>
    <row r="159" spans="1:51" s="14" customFormat="1" ht="12">
      <c r="A159" s="14"/>
      <c r="B159" s="250"/>
      <c r="C159" s="251"/>
      <c r="D159" s="231" t="s">
        <v>140</v>
      </c>
      <c r="E159" s="252" t="s">
        <v>1</v>
      </c>
      <c r="F159" s="253" t="s">
        <v>218</v>
      </c>
      <c r="G159" s="251"/>
      <c r="H159" s="254">
        <v>49.5</v>
      </c>
      <c r="I159" s="255"/>
      <c r="J159" s="251"/>
      <c r="K159" s="251"/>
      <c r="L159" s="256"/>
      <c r="M159" s="257"/>
      <c r="N159" s="258"/>
      <c r="O159" s="258"/>
      <c r="P159" s="258"/>
      <c r="Q159" s="258"/>
      <c r="R159" s="258"/>
      <c r="S159" s="258"/>
      <c r="T159" s="259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60" t="s">
        <v>140</v>
      </c>
      <c r="AU159" s="260" t="s">
        <v>83</v>
      </c>
      <c r="AV159" s="14" t="s">
        <v>130</v>
      </c>
      <c r="AW159" s="14" t="s">
        <v>31</v>
      </c>
      <c r="AX159" s="14" t="s">
        <v>8</v>
      </c>
      <c r="AY159" s="260" t="s">
        <v>123</v>
      </c>
    </row>
    <row r="160" spans="1:65" s="2" customFormat="1" ht="33" customHeight="1">
      <c r="A160" s="37"/>
      <c r="B160" s="38"/>
      <c r="C160" s="217" t="s">
        <v>219</v>
      </c>
      <c r="D160" s="217" t="s">
        <v>125</v>
      </c>
      <c r="E160" s="218" t="s">
        <v>220</v>
      </c>
      <c r="F160" s="219" t="s">
        <v>221</v>
      </c>
      <c r="G160" s="220" t="s">
        <v>184</v>
      </c>
      <c r="H160" s="221">
        <v>48</v>
      </c>
      <c r="I160" s="222"/>
      <c r="J160" s="221">
        <f>ROUND(I160*H160,0)</f>
        <v>0</v>
      </c>
      <c r="K160" s="219" t="s">
        <v>129</v>
      </c>
      <c r="L160" s="43"/>
      <c r="M160" s="223" t="s">
        <v>1</v>
      </c>
      <c r="N160" s="224" t="s">
        <v>39</v>
      </c>
      <c r="O160" s="90"/>
      <c r="P160" s="225">
        <f>O160*H160</f>
        <v>0</v>
      </c>
      <c r="Q160" s="225">
        <v>0.00122</v>
      </c>
      <c r="R160" s="225">
        <f>Q160*H160</f>
        <v>0.05856</v>
      </c>
      <c r="S160" s="225">
        <v>0.001</v>
      </c>
      <c r="T160" s="226">
        <f>S160*H160</f>
        <v>0.048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7" t="s">
        <v>130</v>
      </c>
      <c r="AT160" s="227" t="s">
        <v>125</v>
      </c>
      <c r="AU160" s="227" t="s">
        <v>83</v>
      </c>
      <c r="AY160" s="16" t="s">
        <v>123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6" t="s">
        <v>8</v>
      </c>
      <c r="BK160" s="228">
        <f>ROUND(I160*H160,0)</f>
        <v>0</v>
      </c>
      <c r="BL160" s="16" t="s">
        <v>130</v>
      </c>
      <c r="BM160" s="227" t="s">
        <v>222</v>
      </c>
    </row>
    <row r="161" spans="1:51" s="13" customFormat="1" ht="12">
      <c r="A161" s="13"/>
      <c r="B161" s="229"/>
      <c r="C161" s="230"/>
      <c r="D161" s="231" t="s">
        <v>140</v>
      </c>
      <c r="E161" s="232" t="s">
        <v>1</v>
      </c>
      <c r="F161" s="233" t="s">
        <v>223</v>
      </c>
      <c r="G161" s="230"/>
      <c r="H161" s="234">
        <v>48</v>
      </c>
      <c r="I161" s="235"/>
      <c r="J161" s="230"/>
      <c r="K161" s="230"/>
      <c r="L161" s="236"/>
      <c r="M161" s="237"/>
      <c r="N161" s="238"/>
      <c r="O161" s="238"/>
      <c r="P161" s="238"/>
      <c r="Q161" s="238"/>
      <c r="R161" s="238"/>
      <c r="S161" s="238"/>
      <c r="T161" s="239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40" t="s">
        <v>140</v>
      </c>
      <c r="AU161" s="240" t="s">
        <v>83</v>
      </c>
      <c r="AV161" s="13" t="s">
        <v>83</v>
      </c>
      <c r="AW161" s="13" t="s">
        <v>31</v>
      </c>
      <c r="AX161" s="13" t="s">
        <v>8</v>
      </c>
      <c r="AY161" s="240" t="s">
        <v>123</v>
      </c>
    </row>
    <row r="162" spans="1:65" s="2" customFormat="1" ht="24.15" customHeight="1">
      <c r="A162" s="37"/>
      <c r="B162" s="38"/>
      <c r="C162" s="241" t="s">
        <v>224</v>
      </c>
      <c r="D162" s="241" t="s">
        <v>142</v>
      </c>
      <c r="E162" s="242" t="s">
        <v>225</v>
      </c>
      <c r="F162" s="243" t="s">
        <v>226</v>
      </c>
      <c r="G162" s="244" t="s">
        <v>166</v>
      </c>
      <c r="H162" s="245">
        <v>0.3</v>
      </c>
      <c r="I162" s="246"/>
      <c r="J162" s="245">
        <f>ROUND(I162*H162,0)</f>
        <v>0</v>
      </c>
      <c r="K162" s="243" t="s">
        <v>129</v>
      </c>
      <c r="L162" s="247"/>
      <c r="M162" s="248" t="s">
        <v>1</v>
      </c>
      <c r="N162" s="249" t="s">
        <v>39</v>
      </c>
      <c r="O162" s="90"/>
      <c r="P162" s="225">
        <f>O162*H162</f>
        <v>0</v>
      </c>
      <c r="Q162" s="225">
        <v>1</v>
      </c>
      <c r="R162" s="225">
        <f>Q162*H162</f>
        <v>0.3</v>
      </c>
      <c r="S162" s="225">
        <v>0</v>
      </c>
      <c r="T162" s="226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7" t="s">
        <v>146</v>
      </c>
      <c r="AT162" s="227" t="s">
        <v>142</v>
      </c>
      <c r="AU162" s="227" t="s">
        <v>83</v>
      </c>
      <c r="AY162" s="16" t="s">
        <v>123</v>
      </c>
      <c r="BE162" s="228">
        <f>IF(N162="základní",J162,0)</f>
        <v>0</v>
      </c>
      <c r="BF162" s="228">
        <f>IF(N162="snížená",J162,0)</f>
        <v>0</v>
      </c>
      <c r="BG162" s="228">
        <f>IF(N162="zákl. přenesená",J162,0)</f>
        <v>0</v>
      </c>
      <c r="BH162" s="228">
        <f>IF(N162="sníž. přenesená",J162,0)</f>
        <v>0</v>
      </c>
      <c r="BI162" s="228">
        <f>IF(N162="nulová",J162,0)</f>
        <v>0</v>
      </c>
      <c r="BJ162" s="16" t="s">
        <v>8</v>
      </c>
      <c r="BK162" s="228">
        <f>ROUND(I162*H162,0)</f>
        <v>0</v>
      </c>
      <c r="BL162" s="16" t="s">
        <v>130</v>
      </c>
      <c r="BM162" s="227" t="s">
        <v>227</v>
      </c>
    </row>
    <row r="163" spans="1:65" s="2" customFormat="1" ht="24.15" customHeight="1">
      <c r="A163" s="37"/>
      <c r="B163" s="38"/>
      <c r="C163" s="217" t="s">
        <v>7</v>
      </c>
      <c r="D163" s="217" t="s">
        <v>125</v>
      </c>
      <c r="E163" s="218" t="s">
        <v>228</v>
      </c>
      <c r="F163" s="219" t="s">
        <v>229</v>
      </c>
      <c r="G163" s="220" t="s">
        <v>230</v>
      </c>
      <c r="H163" s="221">
        <v>1</v>
      </c>
      <c r="I163" s="222"/>
      <c r="J163" s="221">
        <f>ROUND(I163*H163,0)</f>
        <v>0</v>
      </c>
      <c r="K163" s="219" t="s">
        <v>1</v>
      </c>
      <c r="L163" s="43"/>
      <c r="M163" s="223" t="s">
        <v>1</v>
      </c>
      <c r="N163" s="224" t="s">
        <v>39</v>
      </c>
      <c r="O163" s="90"/>
      <c r="P163" s="225">
        <f>O163*H163</f>
        <v>0</v>
      </c>
      <c r="Q163" s="225">
        <v>0</v>
      </c>
      <c r="R163" s="225">
        <f>Q163*H163</f>
        <v>0</v>
      </c>
      <c r="S163" s="225">
        <v>0</v>
      </c>
      <c r="T163" s="226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7" t="s">
        <v>130</v>
      </c>
      <c r="AT163" s="227" t="s">
        <v>125</v>
      </c>
      <c r="AU163" s="227" t="s">
        <v>83</v>
      </c>
      <c r="AY163" s="16" t="s">
        <v>123</v>
      </c>
      <c r="BE163" s="228">
        <f>IF(N163="základní",J163,0)</f>
        <v>0</v>
      </c>
      <c r="BF163" s="228">
        <f>IF(N163="snížená",J163,0)</f>
        <v>0</v>
      </c>
      <c r="BG163" s="228">
        <f>IF(N163="zákl. přenesená",J163,0)</f>
        <v>0</v>
      </c>
      <c r="BH163" s="228">
        <f>IF(N163="sníž. přenesená",J163,0)</f>
        <v>0</v>
      </c>
      <c r="BI163" s="228">
        <f>IF(N163="nulová",J163,0)</f>
        <v>0</v>
      </c>
      <c r="BJ163" s="16" t="s">
        <v>8</v>
      </c>
      <c r="BK163" s="228">
        <f>ROUND(I163*H163,0)</f>
        <v>0</v>
      </c>
      <c r="BL163" s="16" t="s">
        <v>130</v>
      </c>
      <c r="BM163" s="227" t="s">
        <v>231</v>
      </c>
    </row>
    <row r="164" spans="1:63" s="12" customFormat="1" ht="20.85" customHeight="1">
      <c r="A164" s="12"/>
      <c r="B164" s="201"/>
      <c r="C164" s="202"/>
      <c r="D164" s="203" t="s">
        <v>73</v>
      </c>
      <c r="E164" s="215" t="s">
        <v>232</v>
      </c>
      <c r="F164" s="215" t="s">
        <v>233</v>
      </c>
      <c r="G164" s="202"/>
      <c r="H164" s="202"/>
      <c r="I164" s="205"/>
      <c r="J164" s="216">
        <f>BK164</f>
        <v>0</v>
      </c>
      <c r="K164" s="202"/>
      <c r="L164" s="207"/>
      <c r="M164" s="208"/>
      <c r="N164" s="209"/>
      <c r="O164" s="209"/>
      <c r="P164" s="210">
        <f>SUM(P165:P166)</f>
        <v>0</v>
      </c>
      <c r="Q164" s="209"/>
      <c r="R164" s="210">
        <f>SUM(R165:R166)</f>
        <v>0</v>
      </c>
      <c r="S164" s="209"/>
      <c r="T164" s="211">
        <f>SUM(T165:T166)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212" t="s">
        <v>8</v>
      </c>
      <c r="AT164" s="213" t="s">
        <v>73</v>
      </c>
      <c r="AU164" s="213" t="s">
        <v>83</v>
      </c>
      <c r="AY164" s="212" t="s">
        <v>123</v>
      </c>
      <c r="BK164" s="214">
        <f>SUM(BK165:BK166)</f>
        <v>0</v>
      </c>
    </row>
    <row r="165" spans="1:65" s="2" customFormat="1" ht="24.15" customHeight="1">
      <c r="A165" s="37"/>
      <c r="B165" s="38"/>
      <c r="C165" s="217" t="s">
        <v>234</v>
      </c>
      <c r="D165" s="217" t="s">
        <v>125</v>
      </c>
      <c r="E165" s="218" t="s">
        <v>235</v>
      </c>
      <c r="F165" s="219" t="s">
        <v>236</v>
      </c>
      <c r="G165" s="220" t="s">
        <v>184</v>
      </c>
      <c r="H165" s="221">
        <v>68</v>
      </c>
      <c r="I165" s="222"/>
      <c r="J165" s="221">
        <f>ROUND(I165*H165,0)</f>
        <v>0</v>
      </c>
      <c r="K165" s="219" t="s">
        <v>1</v>
      </c>
      <c r="L165" s="43"/>
      <c r="M165" s="223" t="s">
        <v>1</v>
      </c>
      <c r="N165" s="224" t="s">
        <v>39</v>
      </c>
      <c r="O165" s="90"/>
      <c r="P165" s="225">
        <f>O165*H165</f>
        <v>0</v>
      </c>
      <c r="Q165" s="225">
        <v>0</v>
      </c>
      <c r="R165" s="225">
        <f>Q165*H165</f>
        <v>0</v>
      </c>
      <c r="S165" s="225">
        <v>0</v>
      </c>
      <c r="T165" s="226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7" t="s">
        <v>130</v>
      </c>
      <c r="AT165" s="227" t="s">
        <v>125</v>
      </c>
      <c r="AU165" s="227" t="s">
        <v>136</v>
      </c>
      <c r="AY165" s="16" t="s">
        <v>123</v>
      </c>
      <c r="BE165" s="228">
        <f>IF(N165="základní",J165,0)</f>
        <v>0</v>
      </c>
      <c r="BF165" s="228">
        <f>IF(N165="snížená",J165,0)</f>
        <v>0</v>
      </c>
      <c r="BG165" s="228">
        <f>IF(N165="zákl. přenesená",J165,0)</f>
        <v>0</v>
      </c>
      <c r="BH165" s="228">
        <f>IF(N165="sníž. přenesená",J165,0)</f>
        <v>0</v>
      </c>
      <c r="BI165" s="228">
        <f>IF(N165="nulová",J165,0)</f>
        <v>0</v>
      </c>
      <c r="BJ165" s="16" t="s">
        <v>8</v>
      </c>
      <c r="BK165" s="228">
        <f>ROUND(I165*H165,0)</f>
        <v>0</v>
      </c>
      <c r="BL165" s="16" t="s">
        <v>130</v>
      </c>
      <c r="BM165" s="227" t="s">
        <v>237</v>
      </c>
    </row>
    <row r="166" spans="1:51" s="13" customFormat="1" ht="12">
      <c r="A166" s="13"/>
      <c r="B166" s="229"/>
      <c r="C166" s="230"/>
      <c r="D166" s="231" t="s">
        <v>140</v>
      </c>
      <c r="E166" s="232" t="s">
        <v>1</v>
      </c>
      <c r="F166" s="233" t="s">
        <v>238</v>
      </c>
      <c r="G166" s="230"/>
      <c r="H166" s="234">
        <v>68</v>
      </c>
      <c r="I166" s="235"/>
      <c r="J166" s="230"/>
      <c r="K166" s="230"/>
      <c r="L166" s="236"/>
      <c r="M166" s="237"/>
      <c r="N166" s="238"/>
      <c r="O166" s="238"/>
      <c r="P166" s="238"/>
      <c r="Q166" s="238"/>
      <c r="R166" s="238"/>
      <c r="S166" s="238"/>
      <c r="T166" s="239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0" t="s">
        <v>140</v>
      </c>
      <c r="AU166" s="240" t="s">
        <v>136</v>
      </c>
      <c r="AV166" s="13" t="s">
        <v>83</v>
      </c>
      <c r="AW166" s="13" t="s">
        <v>31</v>
      </c>
      <c r="AX166" s="13" t="s">
        <v>8</v>
      </c>
      <c r="AY166" s="240" t="s">
        <v>123</v>
      </c>
    </row>
    <row r="167" spans="1:63" s="12" customFormat="1" ht="22.8" customHeight="1">
      <c r="A167" s="12"/>
      <c r="B167" s="201"/>
      <c r="C167" s="202"/>
      <c r="D167" s="203" t="s">
        <v>73</v>
      </c>
      <c r="E167" s="215" t="s">
        <v>239</v>
      </c>
      <c r="F167" s="215" t="s">
        <v>240</v>
      </c>
      <c r="G167" s="202"/>
      <c r="H167" s="202"/>
      <c r="I167" s="205"/>
      <c r="J167" s="216">
        <f>BK167</f>
        <v>0</v>
      </c>
      <c r="K167" s="202"/>
      <c r="L167" s="207"/>
      <c r="M167" s="208"/>
      <c r="N167" s="209"/>
      <c r="O167" s="209"/>
      <c r="P167" s="210">
        <f>P168</f>
        <v>0</v>
      </c>
      <c r="Q167" s="209"/>
      <c r="R167" s="210">
        <f>R168</f>
        <v>0</v>
      </c>
      <c r="S167" s="209"/>
      <c r="T167" s="211">
        <f>T168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2" t="s">
        <v>8</v>
      </c>
      <c r="AT167" s="213" t="s">
        <v>73</v>
      </c>
      <c r="AU167" s="213" t="s">
        <v>8</v>
      </c>
      <c r="AY167" s="212" t="s">
        <v>123</v>
      </c>
      <c r="BK167" s="214">
        <f>BK168</f>
        <v>0</v>
      </c>
    </row>
    <row r="168" spans="1:65" s="2" customFormat="1" ht="16.5" customHeight="1">
      <c r="A168" s="37"/>
      <c r="B168" s="38"/>
      <c r="C168" s="217" t="s">
        <v>241</v>
      </c>
      <c r="D168" s="217" t="s">
        <v>125</v>
      </c>
      <c r="E168" s="218" t="s">
        <v>242</v>
      </c>
      <c r="F168" s="219" t="s">
        <v>243</v>
      </c>
      <c r="G168" s="220" t="s">
        <v>166</v>
      </c>
      <c r="H168" s="221">
        <v>188.03</v>
      </c>
      <c r="I168" s="222"/>
      <c r="J168" s="221">
        <f>ROUND(I168*H168,0)</f>
        <v>0</v>
      </c>
      <c r="K168" s="219" t="s">
        <v>129</v>
      </c>
      <c r="L168" s="43"/>
      <c r="M168" s="261" t="s">
        <v>1</v>
      </c>
      <c r="N168" s="262" t="s">
        <v>39</v>
      </c>
      <c r="O168" s="263"/>
      <c r="P168" s="264">
        <f>O168*H168</f>
        <v>0</v>
      </c>
      <c r="Q168" s="264">
        <v>0</v>
      </c>
      <c r="R168" s="264">
        <f>Q168*H168</f>
        <v>0</v>
      </c>
      <c r="S168" s="264">
        <v>0</v>
      </c>
      <c r="T168" s="265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7" t="s">
        <v>130</v>
      </c>
      <c r="AT168" s="227" t="s">
        <v>125</v>
      </c>
      <c r="AU168" s="227" t="s">
        <v>83</v>
      </c>
      <c r="AY168" s="16" t="s">
        <v>123</v>
      </c>
      <c r="BE168" s="228">
        <f>IF(N168="základní",J168,0)</f>
        <v>0</v>
      </c>
      <c r="BF168" s="228">
        <f>IF(N168="snížená",J168,0)</f>
        <v>0</v>
      </c>
      <c r="BG168" s="228">
        <f>IF(N168="zákl. přenesená",J168,0)</f>
        <v>0</v>
      </c>
      <c r="BH168" s="228">
        <f>IF(N168="sníž. přenesená",J168,0)</f>
        <v>0</v>
      </c>
      <c r="BI168" s="228">
        <f>IF(N168="nulová",J168,0)</f>
        <v>0</v>
      </c>
      <c r="BJ168" s="16" t="s">
        <v>8</v>
      </c>
      <c r="BK168" s="228">
        <f>ROUND(I168*H168,0)</f>
        <v>0</v>
      </c>
      <c r="BL168" s="16" t="s">
        <v>130</v>
      </c>
      <c r="BM168" s="227" t="s">
        <v>244</v>
      </c>
    </row>
    <row r="169" spans="1:31" s="2" customFormat="1" ht="6.95" customHeight="1">
      <c r="A169" s="37"/>
      <c r="B169" s="65"/>
      <c r="C169" s="66"/>
      <c r="D169" s="66"/>
      <c r="E169" s="66"/>
      <c r="F169" s="66"/>
      <c r="G169" s="66"/>
      <c r="H169" s="66"/>
      <c r="I169" s="66"/>
      <c r="J169" s="66"/>
      <c r="K169" s="66"/>
      <c r="L169" s="43"/>
      <c r="M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</row>
  </sheetData>
  <sheetProtection password="CC35" sheet="1" objects="1" scenarios="1" formatColumns="0" formatRows="0" autoFilter="0"/>
  <autoFilter ref="C122:K168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93</v>
      </c>
      <c r="L4" s="19"/>
      <c r="M4" s="138" t="s">
        <v>11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Rekonstrukce požární nádrže v Žirči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94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245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7. 2. 2023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32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ROUND((SUM(BE122:BE160)),2)</f>
        <v>0</v>
      </c>
      <c r="G33" s="37"/>
      <c r="H33" s="37"/>
      <c r="I33" s="154">
        <v>0.21</v>
      </c>
      <c r="J33" s="153">
        <f>ROUND(((SUM(BE122:BE160))*I33),2)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ROUND((SUM(BF122:BF160)),2)</f>
        <v>0</v>
      </c>
      <c r="G34" s="37"/>
      <c r="H34" s="37"/>
      <c r="I34" s="154">
        <v>0.15</v>
      </c>
      <c r="J34" s="153">
        <f>ROUND(((SUM(BF122:BF160))*I34),2)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ROUND((SUM(BG122:BG160)),2)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ROUND((SUM(BH122:BH160)),2)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ROUND((SUM(BI122:BI160)),2)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Rekonstrukce požární nádrže v Žirči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SO-02 - Železobetonová předstěna přední části nádrže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7. 2. 2023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97</v>
      </c>
      <c r="D94" s="175"/>
      <c r="E94" s="175"/>
      <c r="F94" s="175"/>
      <c r="G94" s="175"/>
      <c r="H94" s="175"/>
      <c r="I94" s="175"/>
      <c r="J94" s="176" t="s">
        <v>98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99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78"/>
      <c r="C97" s="179"/>
      <c r="D97" s="180" t="s">
        <v>101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102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103</v>
      </c>
      <c r="E99" s="187"/>
      <c r="F99" s="187"/>
      <c r="G99" s="187"/>
      <c r="H99" s="187"/>
      <c r="I99" s="187"/>
      <c r="J99" s="188">
        <f>J130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105</v>
      </c>
      <c r="E100" s="187"/>
      <c r="F100" s="187"/>
      <c r="G100" s="187"/>
      <c r="H100" s="187"/>
      <c r="I100" s="187"/>
      <c r="J100" s="188">
        <f>J140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4"/>
      <c r="C101" s="185"/>
      <c r="D101" s="186" t="s">
        <v>106</v>
      </c>
      <c r="E101" s="187"/>
      <c r="F101" s="187"/>
      <c r="G101" s="187"/>
      <c r="H101" s="187"/>
      <c r="I101" s="187"/>
      <c r="J101" s="188">
        <f>J156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107</v>
      </c>
      <c r="E102" s="187"/>
      <c r="F102" s="187"/>
      <c r="G102" s="187"/>
      <c r="H102" s="187"/>
      <c r="I102" s="187"/>
      <c r="J102" s="188">
        <f>J159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108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173" t="str">
        <f>E7</f>
        <v>Rekonstrukce požární nádrže v Žirči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94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SO-02 - Železobetonová předstěna přední části nádrže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 xml:space="preserve"> </v>
      </c>
      <c r="G116" s="39"/>
      <c r="H116" s="39"/>
      <c r="I116" s="31" t="s">
        <v>22</v>
      </c>
      <c r="J116" s="78" t="str">
        <f>IF(J12="","",J12)</f>
        <v>7. 2. 2023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24</v>
      </c>
      <c r="D118" s="39"/>
      <c r="E118" s="39"/>
      <c r="F118" s="26" t="str">
        <f>E15</f>
        <v xml:space="preserve"> </v>
      </c>
      <c r="G118" s="39"/>
      <c r="H118" s="39"/>
      <c r="I118" s="31" t="s">
        <v>30</v>
      </c>
      <c r="J118" s="35" t="str">
        <f>E21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32</v>
      </c>
      <c r="J119" s="35" t="str">
        <f>E24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109</v>
      </c>
      <c r="D121" s="193" t="s">
        <v>59</v>
      </c>
      <c r="E121" s="193" t="s">
        <v>55</v>
      </c>
      <c r="F121" s="193" t="s">
        <v>56</v>
      </c>
      <c r="G121" s="193" t="s">
        <v>110</v>
      </c>
      <c r="H121" s="193" t="s">
        <v>111</v>
      </c>
      <c r="I121" s="193" t="s">
        <v>112</v>
      </c>
      <c r="J121" s="193" t="s">
        <v>98</v>
      </c>
      <c r="K121" s="194" t="s">
        <v>113</v>
      </c>
      <c r="L121" s="195"/>
      <c r="M121" s="99" t="s">
        <v>1</v>
      </c>
      <c r="N121" s="100" t="s">
        <v>38</v>
      </c>
      <c r="O121" s="100" t="s">
        <v>114</v>
      </c>
      <c r="P121" s="100" t="s">
        <v>115</v>
      </c>
      <c r="Q121" s="100" t="s">
        <v>116</v>
      </c>
      <c r="R121" s="100" t="s">
        <v>117</v>
      </c>
      <c r="S121" s="100" t="s">
        <v>118</v>
      </c>
      <c r="T121" s="101" t="s">
        <v>119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120</v>
      </c>
      <c r="D122" s="39"/>
      <c r="E122" s="39"/>
      <c r="F122" s="39"/>
      <c r="G122" s="39"/>
      <c r="H122" s="39"/>
      <c r="I122" s="39"/>
      <c r="J122" s="196">
        <f>BK122</f>
        <v>0</v>
      </c>
      <c r="K122" s="39"/>
      <c r="L122" s="43"/>
      <c r="M122" s="102"/>
      <c r="N122" s="197"/>
      <c r="O122" s="103"/>
      <c r="P122" s="198">
        <f>P123</f>
        <v>0</v>
      </c>
      <c r="Q122" s="103"/>
      <c r="R122" s="198">
        <f>R123</f>
        <v>0.7027259</v>
      </c>
      <c r="S122" s="103"/>
      <c r="T122" s="199">
        <f>T123</f>
        <v>0.006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73</v>
      </c>
      <c r="AU122" s="16" t="s">
        <v>100</v>
      </c>
      <c r="BK122" s="200">
        <f>BK123</f>
        <v>0</v>
      </c>
    </row>
    <row r="123" spans="1:63" s="12" customFormat="1" ht="25.9" customHeight="1">
      <c r="A123" s="12"/>
      <c r="B123" s="201"/>
      <c r="C123" s="202"/>
      <c r="D123" s="203" t="s">
        <v>73</v>
      </c>
      <c r="E123" s="204" t="s">
        <v>121</v>
      </c>
      <c r="F123" s="204" t="s">
        <v>122</v>
      </c>
      <c r="G123" s="202"/>
      <c r="H123" s="202"/>
      <c r="I123" s="205"/>
      <c r="J123" s="206">
        <f>BK123</f>
        <v>0</v>
      </c>
      <c r="K123" s="202"/>
      <c r="L123" s="207"/>
      <c r="M123" s="208"/>
      <c r="N123" s="209"/>
      <c r="O123" s="209"/>
      <c r="P123" s="210">
        <f>P124+P130+P140+P159</f>
        <v>0</v>
      </c>
      <c r="Q123" s="209"/>
      <c r="R123" s="210">
        <f>R124+R130+R140+R159</f>
        <v>0.7027259</v>
      </c>
      <c r="S123" s="209"/>
      <c r="T123" s="211">
        <f>T124+T130+T140+T159</f>
        <v>0.006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</v>
      </c>
      <c r="AT123" s="213" t="s">
        <v>73</v>
      </c>
      <c r="AU123" s="213" t="s">
        <v>74</v>
      </c>
      <c r="AY123" s="212" t="s">
        <v>123</v>
      </c>
      <c r="BK123" s="214">
        <f>BK124+BK130+BK140+BK159</f>
        <v>0</v>
      </c>
    </row>
    <row r="124" spans="1:63" s="12" customFormat="1" ht="22.8" customHeight="1">
      <c r="A124" s="12"/>
      <c r="B124" s="201"/>
      <c r="C124" s="202"/>
      <c r="D124" s="203" t="s">
        <v>73</v>
      </c>
      <c r="E124" s="215" t="s">
        <v>8</v>
      </c>
      <c r="F124" s="215" t="s">
        <v>124</v>
      </c>
      <c r="G124" s="202"/>
      <c r="H124" s="202"/>
      <c r="I124" s="205"/>
      <c r="J124" s="216">
        <f>BK124</f>
        <v>0</v>
      </c>
      <c r="K124" s="202"/>
      <c r="L124" s="207"/>
      <c r="M124" s="208"/>
      <c r="N124" s="209"/>
      <c r="O124" s="209"/>
      <c r="P124" s="210">
        <f>SUM(P125:P129)</f>
        <v>0</v>
      </c>
      <c r="Q124" s="209"/>
      <c r="R124" s="210">
        <f>SUM(R125:R129)</f>
        <v>0.00084</v>
      </c>
      <c r="S124" s="209"/>
      <c r="T124" s="211">
        <f>SUM(T125:T129)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2" t="s">
        <v>8</v>
      </c>
      <c r="AT124" s="213" t="s">
        <v>73</v>
      </c>
      <c r="AU124" s="213" t="s">
        <v>8</v>
      </c>
      <c r="AY124" s="212" t="s">
        <v>123</v>
      </c>
      <c r="BK124" s="214">
        <f>SUM(BK125:BK129)</f>
        <v>0</v>
      </c>
    </row>
    <row r="125" spans="1:65" s="2" customFormat="1" ht="24.15" customHeight="1">
      <c r="A125" s="37"/>
      <c r="B125" s="38"/>
      <c r="C125" s="217" t="s">
        <v>8</v>
      </c>
      <c r="D125" s="217" t="s">
        <v>125</v>
      </c>
      <c r="E125" s="218" t="s">
        <v>132</v>
      </c>
      <c r="F125" s="219" t="s">
        <v>133</v>
      </c>
      <c r="G125" s="220" t="s">
        <v>134</v>
      </c>
      <c r="H125" s="221">
        <v>5.8</v>
      </c>
      <c r="I125" s="222"/>
      <c r="J125" s="221">
        <f>ROUND(I125*H125,0)</f>
        <v>0</v>
      </c>
      <c r="K125" s="219" t="s">
        <v>129</v>
      </c>
      <c r="L125" s="43"/>
      <c r="M125" s="223" t="s">
        <v>1</v>
      </c>
      <c r="N125" s="224" t="s">
        <v>39</v>
      </c>
      <c r="O125" s="90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7" t="s">
        <v>130</v>
      </c>
      <c r="AT125" s="227" t="s">
        <v>125</v>
      </c>
      <c r="AU125" s="227" t="s">
        <v>83</v>
      </c>
      <c r="AY125" s="16" t="s">
        <v>123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6" t="s">
        <v>8</v>
      </c>
      <c r="BK125" s="228">
        <f>ROUND(I125*H125,0)</f>
        <v>0</v>
      </c>
      <c r="BL125" s="16" t="s">
        <v>130</v>
      </c>
      <c r="BM125" s="227" t="s">
        <v>246</v>
      </c>
    </row>
    <row r="126" spans="1:65" s="2" customFormat="1" ht="24.15" customHeight="1">
      <c r="A126" s="37"/>
      <c r="B126" s="38"/>
      <c r="C126" s="217" t="s">
        <v>83</v>
      </c>
      <c r="D126" s="217" t="s">
        <v>125</v>
      </c>
      <c r="E126" s="218" t="s">
        <v>137</v>
      </c>
      <c r="F126" s="219" t="s">
        <v>138</v>
      </c>
      <c r="G126" s="220" t="s">
        <v>128</v>
      </c>
      <c r="H126" s="221">
        <v>60</v>
      </c>
      <c r="I126" s="222"/>
      <c r="J126" s="221">
        <f>ROUND(I126*H126,0)</f>
        <v>0</v>
      </c>
      <c r="K126" s="219" t="s">
        <v>129</v>
      </c>
      <c r="L126" s="43"/>
      <c r="M126" s="223" t="s">
        <v>1</v>
      </c>
      <c r="N126" s="224" t="s">
        <v>39</v>
      </c>
      <c r="O126" s="90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7" t="s">
        <v>130</v>
      </c>
      <c r="AT126" s="227" t="s">
        <v>125</v>
      </c>
      <c r="AU126" s="227" t="s">
        <v>83</v>
      </c>
      <c r="AY126" s="16" t="s">
        <v>123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6" t="s">
        <v>8</v>
      </c>
      <c r="BK126" s="228">
        <f>ROUND(I126*H126,0)</f>
        <v>0</v>
      </c>
      <c r="BL126" s="16" t="s">
        <v>130</v>
      </c>
      <c r="BM126" s="227" t="s">
        <v>247</v>
      </c>
    </row>
    <row r="127" spans="1:51" s="13" customFormat="1" ht="12">
      <c r="A127" s="13"/>
      <c r="B127" s="229"/>
      <c r="C127" s="230"/>
      <c r="D127" s="231" t="s">
        <v>140</v>
      </c>
      <c r="E127" s="232" t="s">
        <v>1</v>
      </c>
      <c r="F127" s="233" t="s">
        <v>248</v>
      </c>
      <c r="G127" s="230"/>
      <c r="H127" s="234">
        <v>60</v>
      </c>
      <c r="I127" s="235"/>
      <c r="J127" s="230"/>
      <c r="K127" s="230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140</v>
      </c>
      <c r="AU127" s="240" t="s">
        <v>83</v>
      </c>
      <c r="AV127" s="13" t="s">
        <v>83</v>
      </c>
      <c r="AW127" s="13" t="s">
        <v>31</v>
      </c>
      <c r="AX127" s="13" t="s">
        <v>8</v>
      </c>
      <c r="AY127" s="240" t="s">
        <v>123</v>
      </c>
    </row>
    <row r="128" spans="1:65" s="2" customFormat="1" ht="16.5" customHeight="1">
      <c r="A128" s="37"/>
      <c r="B128" s="38"/>
      <c r="C128" s="241" t="s">
        <v>136</v>
      </c>
      <c r="D128" s="241" t="s">
        <v>142</v>
      </c>
      <c r="E128" s="242" t="s">
        <v>143</v>
      </c>
      <c r="F128" s="243" t="s">
        <v>144</v>
      </c>
      <c r="G128" s="244" t="s">
        <v>145</v>
      </c>
      <c r="H128" s="245">
        <v>0.84</v>
      </c>
      <c r="I128" s="246"/>
      <c r="J128" s="245">
        <f>ROUND(I128*H128,0)</f>
        <v>0</v>
      </c>
      <c r="K128" s="243" t="s">
        <v>129</v>
      </c>
      <c r="L128" s="247"/>
      <c r="M128" s="248" t="s">
        <v>1</v>
      </c>
      <c r="N128" s="249" t="s">
        <v>39</v>
      </c>
      <c r="O128" s="90"/>
      <c r="P128" s="225">
        <f>O128*H128</f>
        <v>0</v>
      </c>
      <c r="Q128" s="225">
        <v>0.001</v>
      </c>
      <c r="R128" s="225">
        <f>Q128*H128</f>
        <v>0.00084</v>
      </c>
      <c r="S128" s="225">
        <v>0</v>
      </c>
      <c r="T128" s="22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7" t="s">
        <v>146</v>
      </c>
      <c r="AT128" s="227" t="s">
        <v>142</v>
      </c>
      <c r="AU128" s="227" t="s">
        <v>83</v>
      </c>
      <c r="AY128" s="16" t="s">
        <v>123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6" t="s">
        <v>8</v>
      </c>
      <c r="BK128" s="228">
        <f>ROUND(I128*H128,0)</f>
        <v>0</v>
      </c>
      <c r="BL128" s="16" t="s">
        <v>130</v>
      </c>
      <c r="BM128" s="227" t="s">
        <v>249</v>
      </c>
    </row>
    <row r="129" spans="1:51" s="13" customFormat="1" ht="12">
      <c r="A129" s="13"/>
      <c r="B129" s="229"/>
      <c r="C129" s="230"/>
      <c r="D129" s="231" t="s">
        <v>140</v>
      </c>
      <c r="E129" s="232" t="s">
        <v>1</v>
      </c>
      <c r="F129" s="233" t="s">
        <v>250</v>
      </c>
      <c r="G129" s="230"/>
      <c r="H129" s="234">
        <v>0.84</v>
      </c>
      <c r="I129" s="235"/>
      <c r="J129" s="230"/>
      <c r="K129" s="230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140</v>
      </c>
      <c r="AU129" s="240" t="s">
        <v>83</v>
      </c>
      <c r="AV129" s="13" t="s">
        <v>83</v>
      </c>
      <c r="AW129" s="13" t="s">
        <v>31</v>
      </c>
      <c r="AX129" s="13" t="s">
        <v>8</v>
      </c>
      <c r="AY129" s="240" t="s">
        <v>123</v>
      </c>
    </row>
    <row r="130" spans="1:63" s="12" customFormat="1" ht="22.8" customHeight="1">
      <c r="A130" s="12"/>
      <c r="B130" s="201"/>
      <c r="C130" s="202"/>
      <c r="D130" s="203" t="s">
        <v>73</v>
      </c>
      <c r="E130" s="215" t="s">
        <v>136</v>
      </c>
      <c r="F130" s="215" t="s">
        <v>149</v>
      </c>
      <c r="G130" s="202"/>
      <c r="H130" s="202"/>
      <c r="I130" s="205"/>
      <c r="J130" s="216">
        <f>BK130</f>
        <v>0</v>
      </c>
      <c r="K130" s="202"/>
      <c r="L130" s="207"/>
      <c r="M130" s="208"/>
      <c r="N130" s="209"/>
      <c r="O130" s="209"/>
      <c r="P130" s="210">
        <f>SUM(P131:P139)</f>
        <v>0</v>
      </c>
      <c r="Q130" s="209"/>
      <c r="R130" s="210">
        <f>SUM(R131:R139)</f>
        <v>0.5132109</v>
      </c>
      <c r="S130" s="209"/>
      <c r="T130" s="211">
        <f>SUM(T131:T139)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8</v>
      </c>
      <c r="AT130" s="213" t="s">
        <v>73</v>
      </c>
      <c r="AU130" s="213" t="s">
        <v>8</v>
      </c>
      <c r="AY130" s="212" t="s">
        <v>123</v>
      </c>
      <c r="BK130" s="214">
        <f>SUM(BK131:BK139)</f>
        <v>0</v>
      </c>
    </row>
    <row r="131" spans="1:65" s="2" customFormat="1" ht="24.15" customHeight="1">
      <c r="A131" s="37"/>
      <c r="B131" s="38"/>
      <c r="C131" s="217" t="s">
        <v>130</v>
      </c>
      <c r="D131" s="217" t="s">
        <v>125</v>
      </c>
      <c r="E131" s="218" t="s">
        <v>151</v>
      </c>
      <c r="F131" s="219" t="s">
        <v>152</v>
      </c>
      <c r="G131" s="220" t="s">
        <v>134</v>
      </c>
      <c r="H131" s="221">
        <v>7.74</v>
      </c>
      <c r="I131" s="222"/>
      <c r="J131" s="221">
        <f>ROUND(I131*H131,0)</f>
        <v>0</v>
      </c>
      <c r="K131" s="219" t="s">
        <v>129</v>
      </c>
      <c r="L131" s="43"/>
      <c r="M131" s="223" t="s">
        <v>1</v>
      </c>
      <c r="N131" s="224" t="s">
        <v>39</v>
      </c>
      <c r="O131" s="90"/>
      <c r="P131" s="225">
        <f>O131*H131</f>
        <v>0</v>
      </c>
      <c r="Q131" s="225">
        <v>0</v>
      </c>
      <c r="R131" s="225">
        <f>Q131*H131</f>
        <v>0</v>
      </c>
      <c r="S131" s="225">
        <v>0</v>
      </c>
      <c r="T131" s="22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7" t="s">
        <v>130</v>
      </c>
      <c r="AT131" s="227" t="s">
        <v>125</v>
      </c>
      <c r="AU131" s="227" t="s">
        <v>83</v>
      </c>
      <c r="AY131" s="16" t="s">
        <v>123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6" t="s">
        <v>8</v>
      </c>
      <c r="BK131" s="228">
        <f>ROUND(I131*H131,0)</f>
        <v>0</v>
      </c>
      <c r="BL131" s="16" t="s">
        <v>130</v>
      </c>
      <c r="BM131" s="227" t="s">
        <v>251</v>
      </c>
    </row>
    <row r="132" spans="1:51" s="13" customFormat="1" ht="12">
      <c r="A132" s="13"/>
      <c r="B132" s="229"/>
      <c r="C132" s="230"/>
      <c r="D132" s="231" t="s">
        <v>140</v>
      </c>
      <c r="E132" s="232" t="s">
        <v>1</v>
      </c>
      <c r="F132" s="233" t="s">
        <v>252</v>
      </c>
      <c r="G132" s="230"/>
      <c r="H132" s="234">
        <v>7.74</v>
      </c>
      <c r="I132" s="235"/>
      <c r="J132" s="230"/>
      <c r="K132" s="230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140</v>
      </c>
      <c r="AU132" s="240" t="s">
        <v>83</v>
      </c>
      <c r="AV132" s="13" t="s">
        <v>83</v>
      </c>
      <c r="AW132" s="13" t="s">
        <v>31</v>
      </c>
      <c r="AX132" s="13" t="s">
        <v>8</v>
      </c>
      <c r="AY132" s="240" t="s">
        <v>123</v>
      </c>
    </row>
    <row r="133" spans="1:65" s="2" customFormat="1" ht="21.75" customHeight="1">
      <c r="A133" s="37"/>
      <c r="B133" s="38"/>
      <c r="C133" s="217" t="s">
        <v>150</v>
      </c>
      <c r="D133" s="217" t="s">
        <v>125</v>
      </c>
      <c r="E133" s="218" t="s">
        <v>156</v>
      </c>
      <c r="F133" s="219" t="s">
        <v>157</v>
      </c>
      <c r="G133" s="220" t="s">
        <v>128</v>
      </c>
      <c r="H133" s="221">
        <v>31.86</v>
      </c>
      <c r="I133" s="222"/>
      <c r="J133" s="221">
        <f>ROUND(I133*H133,0)</f>
        <v>0</v>
      </c>
      <c r="K133" s="219" t="s">
        <v>129</v>
      </c>
      <c r="L133" s="43"/>
      <c r="M133" s="223" t="s">
        <v>1</v>
      </c>
      <c r="N133" s="224" t="s">
        <v>39</v>
      </c>
      <c r="O133" s="90"/>
      <c r="P133" s="225">
        <f>O133*H133</f>
        <v>0</v>
      </c>
      <c r="Q133" s="225">
        <v>0.00726</v>
      </c>
      <c r="R133" s="225">
        <f>Q133*H133</f>
        <v>0.2313036</v>
      </c>
      <c r="S133" s="225">
        <v>0</v>
      </c>
      <c r="T133" s="22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7" t="s">
        <v>130</v>
      </c>
      <c r="AT133" s="227" t="s">
        <v>125</v>
      </c>
      <c r="AU133" s="227" t="s">
        <v>83</v>
      </c>
      <c r="AY133" s="16" t="s">
        <v>123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6" t="s">
        <v>8</v>
      </c>
      <c r="BK133" s="228">
        <f>ROUND(I133*H133,0)</f>
        <v>0</v>
      </c>
      <c r="BL133" s="16" t="s">
        <v>130</v>
      </c>
      <c r="BM133" s="227" t="s">
        <v>253</v>
      </c>
    </row>
    <row r="134" spans="1:51" s="13" customFormat="1" ht="12">
      <c r="A134" s="13"/>
      <c r="B134" s="229"/>
      <c r="C134" s="230"/>
      <c r="D134" s="231" t="s">
        <v>140</v>
      </c>
      <c r="E134" s="232" t="s">
        <v>1</v>
      </c>
      <c r="F134" s="233" t="s">
        <v>254</v>
      </c>
      <c r="G134" s="230"/>
      <c r="H134" s="234">
        <v>31.86</v>
      </c>
      <c r="I134" s="235"/>
      <c r="J134" s="230"/>
      <c r="K134" s="230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140</v>
      </c>
      <c r="AU134" s="240" t="s">
        <v>83</v>
      </c>
      <c r="AV134" s="13" t="s">
        <v>83</v>
      </c>
      <c r="AW134" s="13" t="s">
        <v>31</v>
      </c>
      <c r="AX134" s="13" t="s">
        <v>8</v>
      </c>
      <c r="AY134" s="240" t="s">
        <v>123</v>
      </c>
    </row>
    <row r="135" spans="1:65" s="2" customFormat="1" ht="21.75" customHeight="1">
      <c r="A135" s="37"/>
      <c r="B135" s="38"/>
      <c r="C135" s="217" t="s">
        <v>155</v>
      </c>
      <c r="D135" s="217" t="s">
        <v>125</v>
      </c>
      <c r="E135" s="218" t="s">
        <v>161</v>
      </c>
      <c r="F135" s="219" t="s">
        <v>162</v>
      </c>
      <c r="G135" s="220" t="s">
        <v>128</v>
      </c>
      <c r="H135" s="221">
        <v>31.86</v>
      </c>
      <c r="I135" s="222"/>
      <c r="J135" s="221">
        <f>ROUND(I135*H135,0)</f>
        <v>0</v>
      </c>
      <c r="K135" s="219" t="s">
        <v>129</v>
      </c>
      <c r="L135" s="43"/>
      <c r="M135" s="223" t="s">
        <v>1</v>
      </c>
      <c r="N135" s="224" t="s">
        <v>39</v>
      </c>
      <c r="O135" s="90"/>
      <c r="P135" s="225">
        <f>O135*H135</f>
        <v>0</v>
      </c>
      <c r="Q135" s="225">
        <v>0.00086</v>
      </c>
      <c r="R135" s="225">
        <f>Q135*H135</f>
        <v>0.0273996</v>
      </c>
      <c r="S135" s="225">
        <v>0</v>
      </c>
      <c r="T135" s="22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7" t="s">
        <v>130</v>
      </c>
      <c r="AT135" s="227" t="s">
        <v>125</v>
      </c>
      <c r="AU135" s="227" t="s">
        <v>83</v>
      </c>
      <c r="AY135" s="16" t="s">
        <v>123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6" t="s">
        <v>8</v>
      </c>
      <c r="BK135" s="228">
        <f>ROUND(I135*H135,0)</f>
        <v>0</v>
      </c>
      <c r="BL135" s="16" t="s">
        <v>130</v>
      </c>
      <c r="BM135" s="227" t="s">
        <v>255</v>
      </c>
    </row>
    <row r="136" spans="1:65" s="2" customFormat="1" ht="24.15" customHeight="1">
      <c r="A136" s="37"/>
      <c r="B136" s="38"/>
      <c r="C136" s="217" t="s">
        <v>160</v>
      </c>
      <c r="D136" s="217" t="s">
        <v>125</v>
      </c>
      <c r="E136" s="218" t="s">
        <v>164</v>
      </c>
      <c r="F136" s="219" t="s">
        <v>165</v>
      </c>
      <c r="G136" s="220" t="s">
        <v>166</v>
      </c>
      <c r="H136" s="221">
        <v>0.09</v>
      </c>
      <c r="I136" s="222"/>
      <c r="J136" s="221">
        <f>ROUND(I136*H136,0)</f>
        <v>0</v>
      </c>
      <c r="K136" s="219" t="s">
        <v>129</v>
      </c>
      <c r="L136" s="43"/>
      <c r="M136" s="223" t="s">
        <v>1</v>
      </c>
      <c r="N136" s="224" t="s">
        <v>39</v>
      </c>
      <c r="O136" s="90"/>
      <c r="P136" s="225">
        <f>O136*H136</f>
        <v>0</v>
      </c>
      <c r="Q136" s="225">
        <v>1.09528</v>
      </c>
      <c r="R136" s="225">
        <f>Q136*H136</f>
        <v>0.0985752</v>
      </c>
      <c r="S136" s="225">
        <v>0</v>
      </c>
      <c r="T136" s="226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7" t="s">
        <v>130</v>
      </c>
      <c r="AT136" s="227" t="s">
        <v>125</v>
      </c>
      <c r="AU136" s="227" t="s">
        <v>83</v>
      </c>
      <c r="AY136" s="16" t="s">
        <v>123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6" t="s">
        <v>8</v>
      </c>
      <c r="BK136" s="228">
        <f>ROUND(I136*H136,0)</f>
        <v>0</v>
      </c>
      <c r="BL136" s="16" t="s">
        <v>130</v>
      </c>
      <c r="BM136" s="227" t="s">
        <v>256</v>
      </c>
    </row>
    <row r="137" spans="1:51" s="13" customFormat="1" ht="12">
      <c r="A137" s="13"/>
      <c r="B137" s="229"/>
      <c r="C137" s="230"/>
      <c r="D137" s="231" t="s">
        <v>140</v>
      </c>
      <c r="E137" s="232" t="s">
        <v>1</v>
      </c>
      <c r="F137" s="233" t="s">
        <v>257</v>
      </c>
      <c r="G137" s="230"/>
      <c r="H137" s="234">
        <v>0.09</v>
      </c>
      <c r="I137" s="235"/>
      <c r="J137" s="230"/>
      <c r="K137" s="230"/>
      <c r="L137" s="236"/>
      <c r="M137" s="237"/>
      <c r="N137" s="238"/>
      <c r="O137" s="238"/>
      <c r="P137" s="238"/>
      <c r="Q137" s="238"/>
      <c r="R137" s="238"/>
      <c r="S137" s="238"/>
      <c r="T137" s="239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0" t="s">
        <v>140</v>
      </c>
      <c r="AU137" s="240" t="s">
        <v>83</v>
      </c>
      <c r="AV137" s="13" t="s">
        <v>83</v>
      </c>
      <c r="AW137" s="13" t="s">
        <v>31</v>
      </c>
      <c r="AX137" s="13" t="s">
        <v>8</v>
      </c>
      <c r="AY137" s="240" t="s">
        <v>123</v>
      </c>
    </row>
    <row r="138" spans="1:65" s="2" customFormat="1" ht="24.15" customHeight="1">
      <c r="A138" s="37"/>
      <c r="B138" s="38"/>
      <c r="C138" s="217" t="s">
        <v>146</v>
      </c>
      <c r="D138" s="217" t="s">
        <v>125</v>
      </c>
      <c r="E138" s="218" t="s">
        <v>258</v>
      </c>
      <c r="F138" s="219" t="s">
        <v>259</v>
      </c>
      <c r="G138" s="220" t="s">
        <v>166</v>
      </c>
      <c r="H138" s="221">
        <v>0.15</v>
      </c>
      <c r="I138" s="222"/>
      <c r="J138" s="221">
        <f>ROUND(I138*H138,0)</f>
        <v>0</v>
      </c>
      <c r="K138" s="219" t="s">
        <v>129</v>
      </c>
      <c r="L138" s="43"/>
      <c r="M138" s="223" t="s">
        <v>1</v>
      </c>
      <c r="N138" s="224" t="s">
        <v>39</v>
      </c>
      <c r="O138" s="90"/>
      <c r="P138" s="225">
        <f>O138*H138</f>
        <v>0</v>
      </c>
      <c r="Q138" s="225">
        <v>1.03955</v>
      </c>
      <c r="R138" s="225">
        <f>Q138*H138</f>
        <v>0.1559325</v>
      </c>
      <c r="S138" s="225">
        <v>0</v>
      </c>
      <c r="T138" s="226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7" t="s">
        <v>130</v>
      </c>
      <c r="AT138" s="227" t="s">
        <v>125</v>
      </c>
      <c r="AU138" s="227" t="s">
        <v>83</v>
      </c>
      <c r="AY138" s="16" t="s">
        <v>123</v>
      </c>
      <c r="BE138" s="228">
        <f>IF(N138="základní",J138,0)</f>
        <v>0</v>
      </c>
      <c r="BF138" s="228">
        <f>IF(N138="snížená",J138,0)</f>
        <v>0</v>
      </c>
      <c r="BG138" s="228">
        <f>IF(N138="zákl. přenesená",J138,0)</f>
        <v>0</v>
      </c>
      <c r="BH138" s="228">
        <f>IF(N138="sníž. přenesená",J138,0)</f>
        <v>0</v>
      </c>
      <c r="BI138" s="228">
        <f>IF(N138="nulová",J138,0)</f>
        <v>0</v>
      </c>
      <c r="BJ138" s="16" t="s">
        <v>8</v>
      </c>
      <c r="BK138" s="228">
        <f>ROUND(I138*H138,0)</f>
        <v>0</v>
      </c>
      <c r="BL138" s="16" t="s">
        <v>130</v>
      </c>
      <c r="BM138" s="227" t="s">
        <v>260</v>
      </c>
    </row>
    <row r="139" spans="1:51" s="13" customFormat="1" ht="12">
      <c r="A139" s="13"/>
      <c r="B139" s="229"/>
      <c r="C139" s="230"/>
      <c r="D139" s="231" t="s">
        <v>140</v>
      </c>
      <c r="E139" s="232" t="s">
        <v>1</v>
      </c>
      <c r="F139" s="233" t="s">
        <v>261</v>
      </c>
      <c r="G139" s="230"/>
      <c r="H139" s="234">
        <v>0.15</v>
      </c>
      <c r="I139" s="235"/>
      <c r="J139" s="230"/>
      <c r="K139" s="230"/>
      <c r="L139" s="236"/>
      <c r="M139" s="237"/>
      <c r="N139" s="238"/>
      <c r="O139" s="238"/>
      <c r="P139" s="238"/>
      <c r="Q139" s="238"/>
      <c r="R139" s="238"/>
      <c r="S139" s="238"/>
      <c r="T139" s="239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0" t="s">
        <v>140</v>
      </c>
      <c r="AU139" s="240" t="s">
        <v>83</v>
      </c>
      <c r="AV139" s="13" t="s">
        <v>83</v>
      </c>
      <c r="AW139" s="13" t="s">
        <v>31</v>
      </c>
      <c r="AX139" s="13" t="s">
        <v>8</v>
      </c>
      <c r="AY139" s="240" t="s">
        <v>123</v>
      </c>
    </row>
    <row r="140" spans="1:63" s="12" customFormat="1" ht="22.8" customHeight="1">
      <c r="A140" s="12"/>
      <c r="B140" s="201"/>
      <c r="C140" s="202"/>
      <c r="D140" s="203" t="s">
        <v>73</v>
      </c>
      <c r="E140" s="215" t="s">
        <v>169</v>
      </c>
      <c r="F140" s="215" t="s">
        <v>180</v>
      </c>
      <c r="G140" s="202"/>
      <c r="H140" s="202"/>
      <c r="I140" s="205"/>
      <c r="J140" s="216">
        <f>BK140</f>
        <v>0</v>
      </c>
      <c r="K140" s="202"/>
      <c r="L140" s="207"/>
      <c r="M140" s="208"/>
      <c r="N140" s="209"/>
      <c r="O140" s="209"/>
      <c r="P140" s="210">
        <f>P141+SUM(P142:P156)</f>
        <v>0</v>
      </c>
      <c r="Q140" s="209"/>
      <c r="R140" s="210">
        <f>R141+SUM(R142:R156)</f>
        <v>0.188675</v>
      </c>
      <c r="S140" s="209"/>
      <c r="T140" s="211">
        <f>T141+SUM(T142:T156)</f>
        <v>0.006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12" t="s">
        <v>8</v>
      </c>
      <c r="AT140" s="213" t="s">
        <v>73</v>
      </c>
      <c r="AU140" s="213" t="s">
        <v>8</v>
      </c>
      <c r="AY140" s="212" t="s">
        <v>123</v>
      </c>
      <c r="BK140" s="214">
        <f>BK141+SUM(BK142:BK156)</f>
        <v>0</v>
      </c>
    </row>
    <row r="141" spans="1:65" s="2" customFormat="1" ht="21.75" customHeight="1">
      <c r="A141" s="37"/>
      <c r="B141" s="38"/>
      <c r="C141" s="217" t="s">
        <v>169</v>
      </c>
      <c r="D141" s="217" t="s">
        <v>125</v>
      </c>
      <c r="E141" s="218" t="s">
        <v>197</v>
      </c>
      <c r="F141" s="219" t="s">
        <v>198</v>
      </c>
      <c r="G141" s="220" t="s">
        <v>128</v>
      </c>
      <c r="H141" s="221">
        <v>35.15</v>
      </c>
      <c r="I141" s="222"/>
      <c r="J141" s="221">
        <f>ROUND(I141*H141,0)</f>
        <v>0</v>
      </c>
      <c r="K141" s="219" t="s">
        <v>129</v>
      </c>
      <c r="L141" s="43"/>
      <c r="M141" s="223" t="s">
        <v>1</v>
      </c>
      <c r="N141" s="224" t="s">
        <v>39</v>
      </c>
      <c r="O141" s="90"/>
      <c r="P141" s="225">
        <f>O141*H141</f>
        <v>0</v>
      </c>
      <c r="Q141" s="225">
        <v>0</v>
      </c>
      <c r="R141" s="225">
        <f>Q141*H141</f>
        <v>0</v>
      </c>
      <c r="S141" s="225">
        <v>0</v>
      </c>
      <c r="T141" s="226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7" t="s">
        <v>130</v>
      </c>
      <c r="AT141" s="227" t="s">
        <v>125</v>
      </c>
      <c r="AU141" s="227" t="s">
        <v>83</v>
      </c>
      <c r="AY141" s="16" t="s">
        <v>123</v>
      </c>
      <c r="BE141" s="228">
        <f>IF(N141="základní",J141,0)</f>
        <v>0</v>
      </c>
      <c r="BF141" s="228">
        <f>IF(N141="snížená",J141,0)</f>
        <v>0</v>
      </c>
      <c r="BG141" s="228">
        <f>IF(N141="zákl. přenesená",J141,0)</f>
        <v>0</v>
      </c>
      <c r="BH141" s="228">
        <f>IF(N141="sníž. přenesená",J141,0)</f>
        <v>0</v>
      </c>
      <c r="BI141" s="228">
        <f>IF(N141="nulová",J141,0)</f>
        <v>0</v>
      </c>
      <c r="BJ141" s="16" t="s">
        <v>8</v>
      </c>
      <c r="BK141" s="228">
        <f>ROUND(I141*H141,0)</f>
        <v>0</v>
      </c>
      <c r="BL141" s="16" t="s">
        <v>130</v>
      </c>
      <c r="BM141" s="227" t="s">
        <v>262</v>
      </c>
    </row>
    <row r="142" spans="1:51" s="13" customFormat="1" ht="12">
      <c r="A142" s="13"/>
      <c r="B142" s="229"/>
      <c r="C142" s="230"/>
      <c r="D142" s="231" t="s">
        <v>140</v>
      </c>
      <c r="E142" s="232" t="s">
        <v>1</v>
      </c>
      <c r="F142" s="233" t="s">
        <v>263</v>
      </c>
      <c r="G142" s="230"/>
      <c r="H142" s="234">
        <v>35.15</v>
      </c>
      <c r="I142" s="235"/>
      <c r="J142" s="230"/>
      <c r="K142" s="230"/>
      <c r="L142" s="236"/>
      <c r="M142" s="237"/>
      <c r="N142" s="238"/>
      <c r="O142" s="238"/>
      <c r="P142" s="238"/>
      <c r="Q142" s="238"/>
      <c r="R142" s="238"/>
      <c r="S142" s="238"/>
      <c r="T142" s="239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0" t="s">
        <v>140</v>
      </c>
      <c r="AU142" s="240" t="s">
        <v>83</v>
      </c>
      <c r="AV142" s="13" t="s">
        <v>83</v>
      </c>
      <c r="AW142" s="13" t="s">
        <v>31</v>
      </c>
      <c r="AX142" s="13" t="s">
        <v>8</v>
      </c>
      <c r="AY142" s="240" t="s">
        <v>123</v>
      </c>
    </row>
    <row r="143" spans="1:65" s="2" customFormat="1" ht="24.15" customHeight="1">
      <c r="A143" s="37"/>
      <c r="B143" s="38"/>
      <c r="C143" s="217" t="s">
        <v>175</v>
      </c>
      <c r="D143" s="217" t="s">
        <v>125</v>
      </c>
      <c r="E143" s="218" t="s">
        <v>213</v>
      </c>
      <c r="F143" s="219" t="s">
        <v>214</v>
      </c>
      <c r="G143" s="220" t="s">
        <v>128</v>
      </c>
      <c r="H143" s="221">
        <v>35.15</v>
      </c>
      <c r="I143" s="222"/>
      <c r="J143" s="221">
        <f>ROUND(I143*H143,0)</f>
        <v>0</v>
      </c>
      <c r="K143" s="219" t="s">
        <v>129</v>
      </c>
      <c r="L143" s="43"/>
      <c r="M143" s="223" t="s">
        <v>1</v>
      </c>
      <c r="N143" s="224" t="s">
        <v>39</v>
      </c>
      <c r="O143" s="90"/>
      <c r="P143" s="225">
        <f>O143*H143</f>
        <v>0</v>
      </c>
      <c r="Q143" s="225">
        <v>0.0021</v>
      </c>
      <c r="R143" s="225">
        <f>Q143*H143</f>
        <v>0.07381499999999999</v>
      </c>
      <c r="S143" s="225">
        <v>0</v>
      </c>
      <c r="T143" s="226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7" t="s">
        <v>130</v>
      </c>
      <c r="AT143" s="227" t="s">
        <v>125</v>
      </c>
      <c r="AU143" s="227" t="s">
        <v>83</v>
      </c>
      <c r="AY143" s="16" t="s">
        <v>123</v>
      </c>
      <c r="BE143" s="228">
        <f>IF(N143="základní",J143,0)</f>
        <v>0</v>
      </c>
      <c r="BF143" s="228">
        <f>IF(N143="snížená",J143,0)</f>
        <v>0</v>
      </c>
      <c r="BG143" s="228">
        <f>IF(N143="zákl. přenesená",J143,0)</f>
        <v>0</v>
      </c>
      <c r="BH143" s="228">
        <f>IF(N143="sníž. přenesená",J143,0)</f>
        <v>0</v>
      </c>
      <c r="BI143" s="228">
        <f>IF(N143="nulová",J143,0)</f>
        <v>0</v>
      </c>
      <c r="BJ143" s="16" t="s">
        <v>8</v>
      </c>
      <c r="BK143" s="228">
        <f>ROUND(I143*H143,0)</f>
        <v>0</v>
      </c>
      <c r="BL143" s="16" t="s">
        <v>130</v>
      </c>
      <c r="BM143" s="227" t="s">
        <v>264</v>
      </c>
    </row>
    <row r="144" spans="1:51" s="13" customFormat="1" ht="12">
      <c r="A144" s="13"/>
      <c r="B144" s="229"/>
      <c r="C144" s="230"/>
      <c r="D144" s="231" t="s">
        <v>140</v>
      </c>
      <c r="E144" s="232" t="s">
        <v>1</v>
      </c>
      <c r="F144" s="233" t="s">
        <v>265</v>
      </c>
      <c r="G144" s="230"/>
      <c r="H144" s="234">
        <v>35.15</v>
      </c>
      <c r="I144" s="235"/>
      <c r="J144" s="230"/>
      <c r="K144" s="230"/>
      <c r="L144" s="236"/>
      <c r="M144" s="237"/>
      <c r="N144" s="238"/>
      <c r="O144" s="238"/>
      <c r="P144" s="238"/>
      <c r="Q144" s="238"/>
      <c r="R144" s="238"/>
      <c r="S144" s="238"/>
      <c r="T144" s="239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0" t="s">
        <v>140</v>
      </c>
      <c r="AU144" s="240" t="s">
        <v>83</v>
      </c>
      <c r="AV144" s="13" t="s">
        <v>83</v>
      </c>
      <c r="AW144" s="13" t="s">
        <v>31</v>
      </c>
      <c r="AX144" s="13" t="s">
        <v>8</v>
      </c>
      <c r="AY144" s="240" t="s">
        <v>123</v>
      </c>
    </row>
    <row r="145" spans="1:65" s="2" customFormat="1" ht="33" customHeight="1">
      <c r="A145" s="37"/>
      <c r="B145" s="38"/>
      <c r="C145" s="217" t="s">
        <v>181</v>
      </c>
      <c r="D145" s="217" t="s">
        <v>125</v>
      </c>
      <c r="E145" s="218" t="s">
        <v>266</v>
      </c>
      <c r="F145" s="219" t="s">
        <v>267</v>
      </c>
      <c r="G145" s="220" t="s">
        <v>184</v>
      </c>
      <c r="H145" s="221">
        <v>60</v>
      </c>
      <c r="I145" s="222"/>
      <c r="J145" s="221">
        <f>ROUND(I145*H145,0)</f>
        <v>0</v>
      </c>
      <c r="K145" s="219" t="s">
        <v>129</v>
      </c>
      <c r="L145" s="43"/>
      <c r="M145" s="223" t="s">
        <v>1</v>
      </c>
      <c r="N145" s="224" t="s">
        <v>39</v>
      </c>
      <c r="O145" s="90"/>
      <c r="P145" s="225">
        <f>O145*H145</f>
        <v>0</v>
      </c>
      <c r="Q145" s="225">
        <v>0.00029</v>
      </c>
      <c r="R145" s="225">
        <f>Q145*H145</f>
        <v>0.0174</v>
      </c>
      <c r="S145" s="225">
        <v>0</v>
      </c>
      <c r="T145" s="226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7" t="s">
        <v>130</v>
      </c>
      <c r="AT145" s="227" t="s">
        <v>125</v>
      </c>
      <c r="AU145" s="227" t="s">
        <v>83</v>
      </c>
      <c r="AY145" s="16" t="s">
        <v>123</v>
      </c>
      <c r="BE145" s="228">
        <f>IF(N145="základní",J145,0)</f>
        <v>0</v>
      </c>
      <c r="BF145" s="228">
        <f>IF(N145="snížená",J145,0)</f>
        <v>0</v>
      </c>
      <c r="BG145" s="228">
        <f>IF(N145="zákl. přenesená",J145,0)</f>
        <v>0</v>
      </c>
      <c r="BH145" s="228">
        <f>IF(N145="sníž. přenesená",J145,0)</f>
        <v>0</v>
      </c>
      <c r="BI145" s="228">
        <f>IF(N145="nulová",J145,0)</f>
        <v>0</v>
      </c>
      <c r="BJ145" s="16" t="s">
        <v>8</v>
      </c>
      <c r="BK145" s="228">
        <f>ROUND(I145*H145,0)</f>
        <v>0</v>
      </c>
      <c r="BL145" s="16" t="s">
        <v>130</v>
      </c>
      <c r="BM145" s="227" t="s">
        <v>268</v>
      </c>
    </row>
    <row r="146" spans="1:51" s="13" customFormat="1" ht="12">
      <c r="A146" s="13"/>
      <c r="B146" s="229"/>
      <c r="C146" s="230"/>
      <c r="D146" s="231" t="s">
        <v>140</v>
      </c>
      <c r="E146" s="232" t="s">
        <v>1</v>
      </c>
      <c r="F146" s="233" t="s">
        <v>269</v>
      </c>
      <c r="G146" s="230"/>
      <c r="H146" s="234">
        <v>60</v>
      </c>
      <c r="I146" s="235"/>
      <c r="J146" s="230"/>
      <c r="K146" s="230"/>
      <c r="L146" s="236"/>
      <c r="M146" s="237"/>
      <c r="N146" s="238"/>
      <c r="O146" s="238"/>
      <c r="P146" s="238"/>
      <c r="Q146" s="238"/>
      <c r="R146" s="238"/>
      <c r="S146" s="238"/>
      <c r="T146" s="239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0" t="s">
        <v>140</v>
      </c>
      <c r="AU146" s="240" t="s">
        <v>83</v>
      </c>
      <c r="AV146" s="13" t="s">
        <v>83</v>
      </c>
      <c r="AW146" s="13" t="s">
        <v>31</v>
      </c>
      <c r="AX146" s="13" t="s">
        <v>8</v>
      </c>
      <c r="AY146" s="240" t="s">
        <v>123</v>
      </c>
    </row>
    <row r="147" spans="1:65" s="2" customFormat="1" ht="24.15" customHeight="1">
      <c r="A147" s="37"/>
      <c r="B147" s="38"/>
      <c r="C147" s="241" t="s">
        <v>187</v>
      </c>
      <c r="D147" s="241" t="s">
        <v>142</v>
      </c>
      <c r="E147" s="242" t="s">
        <v>270</v>
      </c>
      <c r="F147" s="243" t="s">
        <v>271</v>
      </c>
      <c r="G147" s="244" t="s">
        <v>166</v>
      </c>
      <c r="H147" s="245">
        <v>0.02</v>
      </c>
      <c r="I147" s="246"/>
      <c r="J147" s="245">
        <f>ROUND(I147*H147,0)</f>
        <v>0</v>
      </c>
      <c r="K147" s="243" t="s">
        <v>129</v>
      </c>
      <c r="L147" s="247"/>
      <c r="M147" s="248" t="s">
        <v>1</v>
      </c>
      <c r="N147" s="249" t="s">
        <v>39</v>
      </c>
      <c r="O147" s="90"/>
      <c r="P147" s="225">
        <f>O147*H147</f>
        <v>0</v>
      </c>
      <c r="Q147" s="225">
        <v>1</v>
      </c>
      <c r="R147" s="225">
        <f>Q147*H147</f>
        <v>0.02</v>
      </c>
      <c r="S147" s="225">
        <v>0</v>
      </c>
      <c r="T147" s="226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7" t="s">
        <v>146</v>
      </c>
      <c r="AT147" s="227" t="s">
        <v>142</v>
      </c>
      <c r="AU147" s="227" t="s">
        <v>83</v>
      </c>
      <c r="AY147" s="16" t="s">
        <v>123</v>
      </c>
      <c r="BE147" s="228">
        <f>IF(N147="základní",J147,0)</f>
        <v>0</v>
      </c>
      <c r="BF147" s="228">
        <f>IF(N147="snížená",J147,0)</f>
        <v>0</v>
      </c>
      <c r="BG147" s="228">
        <f>IF(N147="zákl. přenesená",J147,0)</f>
        <v>0</v>
      </c>
      <c r="BH147" s="228">
        <f>IF(N147="sníž. přenesená",J147,0)</f>
        <v>0</v>
      </c>
      <c r="BI147" s="228">
        <f>IF(N147="nulová",J147,0)</f>
        <v>0</v>
      </c>
      <c r="BJ147" s="16" t="s">
        <v>8</v>
      </c>
      <c r="BK147" s="228">
        <f>ROUND(I147*H147,0)</f>
        <v>0</v>
      </c>
      <c r="BL147" s="16" t="s">
        <v>130</v>
      </c>
      <c r="BM147" s="227" t="s">
        <v>272</v>
      </c>
    </row>
    <row r="148" spans="1:65" s="2" customFormat="1" ht="33" customHeight="1">
      <c r="A148" s="37"/>
      <c r="B148" s="38"/>
      <c r="C148" s="217" t="s">
        <v>191</v>
      </c>
      <c r="D148" s="217" t="s">
        <v>125</v>
      </c>
      <c r="E148" s="218" t="s">
        <v>273</v>
      </c>
      <c r="F148" s="219" t="s">
        <v>274</v>
      </c>
      <c r="G148" s="220" t="s">
        <v>184</v>
      </c>
      <c r="H148" s="221">
        <v>19.5</v>
      </c>
      <c r="I148" s="222"/>
      <c r="J148" s="221">
        <f>ROUND(I148*H148,0)</f>
        <v>0</v>
      </c>
      <c r="K148" s="219" t="s">
        <v>129</v>
      </c>
      <c r="L148" s="43"/>
      <c r="M148" s="223" t="s">
        <v>1</v>
      </c>
      <c r="N148" s="224" t="s">
        <v>39</v>
      </c>
      <c r="O148" s="90"/>
      <c r="P148" s="225">
        <f>O148*H148</f>
        <v>0</v>
      </c>
      <c r="Q148" s="225">
        <v>0.00052</v>
      </c>
      <c r="R148" s="225">
        <f>Q148*H148</f>
        <v>0.01014</v>
      </c>
      <c r="S148" s="225">
        <v>0</v>
      </c>
      <c r="T148" s="226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7" t="s">
        <v>130</v>
      </c>
      <c r="AT148" s="227" t="s">
        <v>125</v>
      </c>
      <c r="AU148" s="227" t="s">
        <v>83</v>
      </c>
      <c r="AY148" s="16" t="s">
        <v>123</v>
      </c>
      <c r="BE148" s="228">
        <f>IF(N148="základní",J148,0)</f>
        <v>0</v>
      </c>
      <c r="BF148" s="228">
        <f>IF(N148="snížená",J148,0)</f>
        <v>0</v>
      </c>
      <c r="BG148" s="228">
        <f>IF(N148="zákl. přenesená",J148,0)</f>
        <v>0</v>
      </c>
      <c r="BH148" s="228">
        <f>IF(N148="sníž. přenesená",J148,0)</f>
        <v>0</v>
      </c>
      <c r="BI148" s="228">
        <f>IF(N148="nulová",J148,0)</f>
        <v>0</v>
      </c>
      <c r="BJ148" s="16" t="s">
        <v>8</v>
      </c>
      <c r="BK148" s="228">
        <f>ROUND(I148*H148,0)</f>
        <v>0</v>
      </c>
      <c r="BL148" s="16" t="s">
        <v>130</v>
      </c>
      <c r="BM148" s="227" t="s">
        <v>275</v>
      </c>
    </row>
    <row r="149" spans="1:51" s="13" customFormat="1" ht="12">
      <c r="A149" s="13"/>
      <c r="B149" s="229"/>
      <c r="C149" s="230"/>
      <c r="D149" s="231" t="s">
        <v>140</v>
      </c>
      <c r="E149" s="232" t="s">
        <v>1</v>
      </c>
      <c r="F149" s="233" t="s">
        <v>276</v>
      </c>
      <c r="G149" s="230"/>
      <c r="H149" s="234">
        <v>19.5</v>
      </c>
      <c r="I149" s="235"/>
      <c r="J149" s="230"/>
      <c r="K149" s="230"/>
      <c r="L149" s="236"/>
      <c r="M149" s="237"/>
      <c r="N149" s="238"/>
      <c r="O149" s="238"/>
      <c r="P149" s="238"/>
      <c r="Q149" s="238"/>
      <c r="R149" s="238"/>
      <c r="S149" s="238"/>
      <c r="T149" s="239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0" t="s">
        <v>140</v>
      </c>
      <c r="AU149" s="240" t="s">
        <v>83</v>
      </c>
      <c r="AV149" s="13" t="s">
        <v>83</v>
      </c>
      <c r="AW149" s="13" t="s">
        <v>31</v>
      </c>
      <c r="AX149" s="13" t="s">
        <v>8</v>
      </c>
      <c r="AY149" s="240" t="s">
        <v>123</v>
      </c>
    </row>
    <row r="150" spans="1:65" s="2" customFormat="1" ht="24.15" customHeight="1">
      <c r="A150" s="37"/>
      <c r="B150" s="38"/>
      <c r="C150" s="241" t="s">
        <v>196</v>
      </c>
      <c r="D150" s="241" t="s">
        <v>142</v>
      </c>
      <c r="E150" s="242" t="s">
        <v>277</v>
      </c>
      <c r="F150" s="243" t="s">
        <v>278</v>
      </c>
      <c r="G150" s="244" t="s">
        <v>166</v>
      </c>
      <c r="H150" s="245">
        <v>0.02</v>
      </c>
      <c r="I150" s="246"/>
      <c r="J150" s="245">
        <f>ROUND(I150*H150,0)</f>
        <v>0</v>
      </c>
      <c r="K150" s="243" t="s">
        <v>129</v>
      </c>
      <c r="L150" s="247"/>
      <c r="M150" s="248" t="s">
        <v>1</v>
      </c>
      <c r="N150" s="249" t="s">
        <v>39</v>
      </c>
      <c r="O150" s="90"/>
      <c r="P150" s="225">
        <f>O150*H150</f>
        <v>0</v>
      </c>
      <c r="Q150" s="225">
        <v>1</v>
      </c>
      <c r="R150" s="225">
        <f>Q150*H150</f>
        <v>0.02</v>
      </c>
      <c r="S150" s="225">
        <v>0</v>
      </c>
      <c r="T150" s="226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7" t="s">
        <v>146</v>
      </c>
      <c r="AT150" s="227" t="s">
        <v>142</v>
      </c>
      <c r="AU150" s="227" t="s">
        <v>83</v>
      </c>
      <c r="AY150" s="16" t="s">
        <v>123</v>
      </c>
      <c r="BE150" s="228">
        <f>IF(N150="základní",J150,0)</f>
        <v>0</v>
      </c>
      <c r="BF150" s="228">
        <f>IF(N150="snížená",J150,0)</f>
        <v>0</v>
      </c>
      <c r="BG150" s="228">
        <f>IF(N150="zákl. přenesená",J150,0)</f>
        <v>0</v>
      </c>
      <c r="BH150" s="228">
        <f>IF(N150="sníž. přenesená",J150,0)</f>
        <v>0</v>
      </c>
      <c r="BI150" s="228">
        <f>IF(N150="nulová",J150,0)</f>
        <v>0</v>
      </c>
      <c r="BJ150" s="16" t="s">
        <v>8</v>
      </c>
      <c r="BK150" s="228">
        <f>ROUND(I150*H150,0)</f>
        <v>0</v>
      </c>
      <c r="BL150" s="16" t="s">
        <v>130</v>
      </c>
      <c r="BM150" s="227" t="s">
        <v>279</v>
      </c>
    </row>
    <row r="151" spans="1:65" s="2" customFormat="1" ht="33" customHeight="1">
      <c r="A151" s="37"/>
      <c r="B151" s="38"/>
      <c r="C151" s="217" t="s">
        <v>9</v>
      </c>
      <c r="D151" s="217" t="s">
        <v>125</v>
      </c>
      <c r="E151" s="218" t="s">
        <v>220</v>
      </c>
      <c r="F151" s="219" t="s">
        <v>221</v>
      </c>
      <c r="G151" s="220" t="s">
        <v>184</v>
      </c>
      <c r="H151" s="221">
        <v>6</v>
      </c>
      <c r="I151" s="222"/>
      <c r="J151" s="221">
        <f>ROUND(I151*H151,0)</f>
        <v>0</v>
      </c>
      <c r="K151" s="219" t="s">
        <v>129</v>
      </c>
      <c r="L151" s="43"/>
      <c r="M151" s="223" t="s">
        <v>1</v>
      </c>
      <c r="N151" s="224" t="s">
        <v>39</v>
      </c>
      <c r="O151" s="90"/>
      <c r="P151" s="225">
        <f>O151*H151</f>
        <v>0</v>
      </c>
      <c r="Q151" s="225">
        <v>0.00122</v>
      </c>
      <c r="R151" s="225">
        <f>Q151*H151</f>
        <v>0.00732</v>
      </c>
      <c r="S151" s="225">
        <v>0.001</v>
      </c>
      <c r="T151" s="226">
        <f>S151*H151</f>
        <v>0.006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7" t="s">
        <v>130</v>
      </c>
      <c r="AT151" s="227" t="s">
        <v>125</v>
      </c>
      <c r="AU151" s="227" t="s">
        <v>83</v>
      </c>
      <c r="AY151" s="16" t="s">
        <v>123</v>
      </c>
      <c r="BE151" s="228">
        <f>IF(N151="základní",J151,0)</f>
        <v>0</v>
      </c>
      <c r="BF151" s="228">
        <f>IF(N151="snížená",J151,0)</f>
        <v>0</v>
      </c>
      <c r="BG151" s="228">
        <f>IF(N151="zákl. přenesená",J151,0)</f>
        <v>0</v>
      </c>
      <c r="BH151" s="228">
        <f>IF(N151="sníž. přenesená",J151,0)</f>
        <v>0</v>
      </c>
      <c r="BI151" s="228">
        <f>IF(N151="nulová",J151,0)</f>
        <v>0</v>
      </c>
      <c r="BJ151" s="16" t="s">
        <v>8</v>
      </c>
      <c r="BK151" s="228">
        <f>ROUND(I151*H151,0)</f>
        <v>0</v>
      </c>
      <c r="BL151" s="16" t="s">
        <v>130</v>
      </c>
      <c r="BM151" s="227" t="s">
        <v>280</v>
      </c>
    </row>
    <row r="152" spans="1:51" s="13" customFormat="1" ht="12">
      <c r="A152" s="13"/>
      <c r="B152" s="229"/>
      <c r="C152" s="230"/>
      <c r="D152" s="231" t="s">
        <v>140</v>
      </c>
      <c r="E152" s="232" t="s">
        <v>1</v>
      </c>
      <c r="F152" s="233" t="s">
        <v>281</v>
      </c>
      <c r="G152" s="230"/>
      <c r="H152" s="234">
        <v>6</v>
      </c>
      <c r="I152" s="235"/>
      <c r="J152" s="230"/>
      <c r="K152" s="230"/>
      <c r="L152" s="236"/>
      <c r="M152" s="237"/>
      <c r="N152" s="238"/>
      <c r="O152" s="238"/>
      <c r="P152" s="238"/>
      <c r="Q152" s="238"/>
      <c r="R152" s="238"/>
      <c r="S152" s="238"/>
      <c r="T152" s="239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0" t="s">
        <v>140</v>
      </c>
      <c r="AU152" s="240" t="s">
        <v>83</v>
      </c>
      <c r="AV152" s="13" t="s">
        <v>83</v>
      </c>
      <c r="AW152" s="13" t="s">
        <v>31</v>
      </c>
      <c r="AX152" s="13" t="s">
        <v>8</v>
      </c>
      <c r="AY152" s="240" t="s">
        <v>123</v>
      </c>
    </row>
    <row r="153" spans="1:65" s="2" customFormat="1" ht="24.15" customHeight="1">
      <c r="A153" s="37"/>
      <c r="B153" s="38"/>
      <c r="C153" s="241" t="s">
        <v>204</v>
      </c>
      <c r="D153" s="241" t="s">
        <v>142</v>
      </c>
      <c r="E153" s="242" t="s">
        <v>225</v>
      </c>
      <c r="F153" s="243" t="s">
        <v>226</v>
      </c>
      <c r="G153" s="244" t="s">
        <v>166</v>
      </c>
      <c r="H153" s="245">
        <v>0.04</v>
      </c>
      <c r="I153" s="246"/>
      <c r="J153" s="245">
        <f>ROUND(I153*H153,0)</f>
        <v>0</v>
      </c>
      <c r="K153" s="243" t="s">
        <v>129</v>
      </c>
      <c r="L153" s="247"/>
      <c r="M153" s="248" t="s">
        <v>1</v>
      </c>
      <c r="N153" s="249" t="s">
        <v>39</v>
      </c>
      <c r="O153" s="90"/>
      <c r="P153" s="225">
        <f>O153*H153</f>
        <v>0</v>
      </c>
      <c r="Q153" s="225">
        <v>1</v>
      </c>
      <c r="R153" s="225">
        <f>Q153*H153</f>
        <v>0.04</v>
      </c>
      <c r="S153" s="225">
        <v>0</v>
      </c>
      <c r="T153" s="226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7" t="s">
        <v>146</v>
      </c>
      <c r="AT153" s="227" t="s">
        <v>142</v>
      </c>
      <c r="AU153" s="227" t="s">
        <v>83</v>
      </c>
      <c r="AY153" s="16" t="s">
        <v>123</v>
      </c>
      <c r="BE153" s="228">
        <f>IF(N153="základní",J153,0)</f>
        <v>0</v>
      </c>
      <c r="BF153" s="228">
        <f>IF(N153="snížená",J153,0)</f>
        <v>0</v>
      </c>
      <c r="BG153" s="228">
        <f>IF(N153="zákl. přenesená",J153,0)</f>
        <v>0</v>
      </c>
      <c r="BH153" s="228">
        <f>IF(N153="sníž. přenesená",J153,0)</f>
        <v>0</v>
      </c>
      <c r="BI153" s="228">
        <f>IF(N153="nulová",J153,0)</f>
        <v>0</v>
      </c>
      <c r="BJ153" s="16" t="s">
        <v>8</v>
      </c>
      <c r="BK153" s="228">
        <f>ROUND(I153*H153,0)</f>
        <v>0</v>
      </c>
      <c r="BL153" s="16" t="s">
        <v>130</v>
      </c>
      <c r="BM153" s="227" t="s">
        <v>282</v>
      </c>
    </row>
    <row r="154" spans="1:65" s="2" customFormat="1" ht="24.15" customHeight="1">
      <c r="A154" s="37"/>
      <c r="B154" s="38"/>
      <c r="C154" s="217" t="s">
        <v>208</v>
      </c>
      <c r="D154" s="217" t="s">
        <v>125</v>
      </c>
      <c r="E154" s="218" t="s">
        <v>228</v>
      </c>
      <c r="F154" s="219" t="s">
        <v>229</v>
      </c>
      <c r="G154" s="220" t="s">
        <v>230</v>
      </c>
      <c r="H154" s="221">
        <v>1</v>
      </c>
      <c r="I154" s="222"/>
      <c r="J154" s="221">
        <f>ROUND(I154*H154,0)</f>
        <v>0</v>
      </c>
      <c r="K154" s="219" t="s">
        <v>1</v>
      </c>
      <c r="L154" s="43"/>
      <c r="M154" s="223" t="s">
        <v>1</v>
      </c>
      <c r="N154" s="224" t="s">
        <v>39</v>
      </c>
      <c r="O154" s="90"/>
      <c r="P154" s="225">
        <f>O154*H154</f>
        <v>0</v>
      </c>
      <c r="Q154" s="225">
        <v>0</v>
      </c>
      <c r="R154" s="225">
        <f>Q154*H154</f>
        <v>0</v>
      </c>
      <c r="S154" s="225">
        <v>0</v>
      </c>
      <c r="T154" s="226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7" t="s">
        <v>130</v>
      </c>
      <c r="AT154" s="227" t="s">
        <v>125</v>
      </c>
      <c r="AU154" s="227" t="s">
        <v>83</v>
      </c>
      <c r="AY154" s="16" t="s">
        <v>123</v>
      </c>
      <c r="BE154" s="228">
        <f>IF(N154="základní",J154,0)</f>
        <v>0</v>
      </c>
      <c r="BF154" s="228">
        <f>IF(N154="snížená",J154,0)</f>
        <v>0</v>
      </c>
      <c r="BG154" s="228">
        <f>IF(N154="zákl. přenesená",J154,0)</f>
        <v>0</v>
      </c>
      <c r="BH154" s="228">
        <f>IF(N154="sníž. přenesená",J154,0)</f>
        <v>0</v>
      </c>
      <c r="BI154" s="228">
        <f>IF(N154="nulová",J154,0)</f>
        <v>0</v>
      </c>
      <c r="BJ154" s="16" t="s">
        <v>8</v>
      </c>
      <c r="BK154" s="228">
        <f>ROUND(I154*H154,0)</f>
        <v>0</v>
      </c>
      <c r="BL154" s="16" t="s">
        <v>130</v>
      </c>
      <c r="BM154" s="227" t="s">
        <v>283</v>
      </c>
    </row>
    <row r="155" spans="1:65" s="2" customFormat="1" ht="24.15" customHeight="1">
      <c r="A155" s="37"/>
      <c r="B155" s="38"/>
      <c r="C155" s="217" t="s">
        <v>212</v>
      </c>
      <c r="D155" s="217" t="s">
        <v>125</v>
      </c>
      <c r="E155" s="218" t="s">
        <v>284</v>
      </c>
      <c r="F155" s="219" t="s">
        <v>285</v>
      </c>
      <c r="G155" s="220" t="s">
        <v>230</v>
      </c>
      <c r="H155" s="221">
        <v>1</v>
      </c>
      <c r="I155" s="222"/>
      <c r="J155" s="221">
        <f>ROUND(I155*H155,0)</f>
        <v>0</v>
      </c>
      <c r="K155" s="219" t="s">
        <v>1</v>
      </c>
      <c r="L155" s="43"/>
      <c r="M155" s="223" t="s">
        <v>1</v>
      </c>
      <c r="N155" s="224" t="s">
        <v>39</v>
      </c>
      <c r="O155" s="90"/>
      <c r="P155" s="225">
        <f>O155*H155</f>
        <v>0</v>
      </c>
      <c r="Q155" s="225">
        <v>0</v>
      </c>
      <c r="R155" s="225">
        <f>Q155*H155</f>
        <v>0</v>
      </c>
      <c r="S155" s="225">
        <v>0</v>
      </c>
      <c r="T155" s="226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7" t="s">
        <v>130</v>
      </c>
      <c r="AT155" s="227" t="s">
        <v>125</v>
      </c>
      <c r="AU155" s="227" t="s">
        <v>83</v>
      </c>
      <c r="AY155" s="16" t="s">
        <v>123</v>
      </c>
      <c r="BE155" s="228">
        <f>IF(N155="základní",J155,0)</f>
        <v>0</v>
      </c>
      <c r="BF155" s="228">
        <f>IF(N155="snížená",J155,0)</f>
        <v>0</v>
      </c>
      <c r="BG155" s="228">
        <f>IF(N155="zákl. přenesená",J155,0)</f>
        <v>0</v>
      </c>
      <c r="BH155" s="228">
        <f>IF(N155="sníž. přenesená",J155,0)</f>
        <v>0</v>
      </c>
      <c r="BI155" s="228">
        <f>IF(N155="nulová",J155,0)</f>
        <v>0</v>
      </c>
      <c r="BJ155" s="16" t="s">
        <v>8</v>
      </c>
      <c r="BK155" s="228">
        <f>ROUND(I155*H155,0)</f>
        <v>0</v>
      </c>
      <c r="BL155" s="16" t="s">
        <v>130</v>
      </c>
      <c r="BM155" s="227" t="s">
        <v>286</v>
      </c>
    </row>
    <row r="156" spans="1:63" s="12" customFormat="1" ht="20.85" customHeight="1">
      <c r="A156" s="12"/>
      <c r="B156" s="201"/>
      <c r="C156" s="202"/>
      <c r="D156" s="203" t="s">
        <v>73</v>
      </c>
      <c r="E156" s="215" t="s">
        <v>232</v>
      </c>
      <c r="F156" s="215" t="s">
        <v>233</v>
      </c>
      <c r="G156" s="202"/>
      <c r="H156" s="202"/>
      <c r="I156" s="205"/>
      <c r="J156" s="216">
        <f>BK156</f>
        <v>0</v>
      </c>
      <c r="K156" s="202"/>
      <c r="L156" s="207"/>
      <c r="M156" s="208"/>
      <c r="N156" s="209"/>
      <c r="O156" s="209"/>
      <c r="P156" s="210">
        <f>SUM(P157:P158)</f>
        <v>0</v>
      </c>
      <c r="Q156" s="209"/>
      <c r="R156" s="210">
        <f>SUM(R157:R158)</f>
        <v>0</v>
      </c>
      <c r="S156" s="209"/>
      <c r="T156" s="211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2" t="s">
        <v>8</v>
      </c>
      <c r="AT156" s="213" t="s">
        <v>73</v>
      </c>
      <c r="AU156" s="213" t="s">
        <v>83</v>
      </c>
      <c r="AY156" s="212" t="s">
        <v>123</v>
      </c>
      <c r="BK156" s="214">
        <f>SUM(BK157:BK158)</f>
        <v>0</v>
      </c>
    </row>
    <row r="157" spans="1:65" s="2" customFormat="1" ht="24.15" customHeight="1">
      <c r="A157" s="37"/>
      <c r="B157" s="38"/>
      <c r="C157" s="217" t="s">
        <v>219</v>
      </c>
      <c r="D157" s="217" t="s">
        <v>125</v>
      </c>
      <c r="E157" s="218" t="s">
        <v>235</v>
      </c>
      <c r="F157" s="219" t="s">
        <v>236</v>
      </c>
      <c r="G157" s="220" t="s">
        <v>184</v>
      </c>
      <c r="H157" s="221">
        <v>68</v>
      </c>
      <c r="I157" s="222"/>
      <c r="J157" s="221">
        <f>ROUND(I157*H157,0)</f>
        <v>0</v>
      </c>
      <c r="K157" s="219" t="s">
        <v>1</v>
      </c>
      <c r="L157" s="43"/>
      <c r="M157" s="223" t="s">
        <v>1</v>
      </c>
      <c r="N157" s="224" t="s">
        <v>39</v>
      </c>
      <c r="O157" s="90"/>
      <c r="P157" s="225">
        <f>O157*H157</f>
        <v>0</v>
      </c>
      <c r="Q157" s="225">
        <v>0</v>
      </c>
      <c r="R157" s="225">
        <f>Q157*H157</f>
        <v>0</v>
      </c>
      <c r="S157" s="225">
        <v>0</v>
      </c>
      <c r="T157" s="226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7" t="s">
        <v>130</v>
      </c>
      <c r="AT157" s="227" t="s">
        <v>125</v>
      </c>
      <c r="AU157" s="227" t="s">
        <v>136</v>
      </c>
      <c r="AY157" s="16" t="s">
        <v>123</v>
      </c>
      <c r="BE157" s="228">
        <f>IF(N157="základní",J157,0)</f>
        <v>0</v>
      </c>
      <c r="BF157" s="228">
        <f>IF(N157="snížená",J157,0)</f>
        <v>0</v>
      </c>
      <c r="BG157" s="228">
        <f>IF(N157="zákl. přenesená",J157,0)</f>
        <v>0</v>
      </c>
      <c r="BH157" s="228">
        <f>IF(N157="sníž. přenesená",J157,0)</f>
        <v>0</v>
      </c>
      <c r="BI157" s="228">
        <f>IF(N157="nulová",J157,0)</f>
        <v>0</v>
      </c>
      <c r="BJ157" s="16" t="s">
        <v>8</v>
      </c>
      <c r="BK157" s="228">
        <f>ROUND(I157*H157,0)</f>
        <v>0</v>
      </c>
      <c r="BL157" s="16" t="s">
        <v>130</v>
      </c>
      <c r="BM157" s="227" t="s">
        <v>287</v>
      </c>
    </row>
    <row r="158" spans="1:51" s="13" customFormat="1" ht="12">
      <c r="A158" s="13"/>
      <c r="B158" s="229"/>
      <c r="C158" s="230"/>
      <c r="D158" s="231" t="s">
        <v>140</v>
      </c>
      <c r="E158" s="232" t="s">
        <v>1</v>
      </c>
      <c r="F158" s="233" t="s">
        <v>238</v>
      </c>
      <c r="G158" s="230"/>
      <c r="H158" s="234">
        <v>68</v>
      </c>
      <c r="I158" s="235"/>
      <c r="J158" s="230"/>
      <c r="K158" s="230"/>
      <c r="L158" s="236"/>
      <c r="M158" s="237"/>
      <c r="N158" s="238"/>
      <c r="O158" s="238"/>
      <c r="P158" s="238"/>
      <c r="Q158" s="238"/>
      <c r="R158" s="238"/>
      <c r="S158" s="238"/>
      <c r="T158" s="239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0" t="s">
        <v>140</v>
      </c>
      <c r="AU158" s="240" t="s">
        <v>136</v>
      </c>
      <c r="AV158" s="13" t="s">
        <v>83</v>
      </c>
      <c r="AW158" s="13" t="s">
        <v>31</v>
      </c>
      <c r="AX158" s="13" t="s">
        <v>8</v>
      </c>
      <c r="AY158" s="240" t="s">
        <v>123</v>
      </c>
    </row>
    <row r="159" spans="1:63" s="12" customFormat="1" ht="22.8" customHeight="1">
      <c r="A159" s="12"/>
      <c r="B159" s="201"/>
      <c r="C159" s="202"/>
      <c r="D159" s="203" t="s">
        <v>73</v>
      </c>
      <c r="E159" s="215" t="s">
        <v>239</v>
      </c>
      <c r="F159" s="215" t="s">
        <v>240</v>
      </c>
      <c r="G159" s="202"/>
      <c r="H159" s="202"/>
      <c r="I159" s="205"/>
      <c r="J159" s="216">
        <f>BK159</f>
        <v>0</v>
      </c>
      <c r="K159" s="202"/>
      <c r="L159" s="207"/>
      <c r="M159" s="208"/>
      <c r="N159" s="209"/>
      <c r="O159" s="209"/>
      <c r="P159" s="210">
        <f>P160</f>
        <v>0</v>
      </c>
      <c r="Q159" s="209"/>
      <c r="R159" s="210">
        <f>R160</f>
        <v>0</v>
      </c>
      <c r="S159" s="209"/>
      <c r="T159" s="211">
        <f>T160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2" t="s">
        <v>8</v>
      </c>
      <c r="AT159" s="213" t="s">
        <v>73</v>
      </c>
      <c r="AU159" s="213" t="s">
        <v>8</v>
      </c>
      <c r="AY159" s="212" t="s">
        <v>123</v>
      </c>
      <c r="BK159" s="214">
        <f>BK160</f>
        <v>0</v>
      </c>
    </row>
    <row r="160" spans="1:65" s="2" customFormat="1" ht="16.5" customHeight="1">
      <c r="A160" s="37"/>
      <c r="B160" s="38"/>
      <c r="C160" s="217" t="s">
        <v>224</v>
      </c>
      <c r="D160" s="217" t="s">
        <v>125</v>
      </c>
      <c r="E160" s="218" t="s">
        <v>242</v>
      </c>
      <c r="F160" s="219" t="s">
        <v>243</v>
      </c>
      <c r="G160" s="220" t="s">
        <v>166</v>
      </c>
      <c r="H160" s="221">
        <v>0.7</v>
      </c>
      <c r="I160" s="222"/>
      <c r="J160" s="221">
        <f>ROUND(I160*H160,0)</f>
        <v>0</v>
      </c>
      <c r="K160" s="219" t="s">
        <v>129</v>
      </c>
      <c r="L160" s="43"/>
      <c r="M160" s="261" t="s">
        <v>1</v>
      </c>
      <c r="N160" s="262" t="s">
        <v>39</v>
      </c>
      <c r="O160" s="263"/>
      <c r="P160" s="264">
        <f>O160*H160</f>
        <v>0</v>
      </c>
      <c r="Q160" s="264">
        <v>0</v>
      </c>
      <c r="R160" s="264">
        <f>Q160*H160</f>
        <v>0</v>
      </c>
      <c r="S160" s="264">
        <v>0</v>
      </c>
      <c r="T160" s="265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7" t="s">
        <v>130</v>
      </c>
      <c r="AT160" s="227" t="s">
        <v>125</v>
      </c>
      <c r="AU160" s="227" t="s">
        <v>83</v>
      </c>
      <c r="AY160" s="16" t="s">
        <v>123</v>
      </c>
      <c r="BE160" s="228">
        <f>IF(N160="základní",J160,0)</f>
        <v>0</v>
      </c>
      <c r="BF160" s="228">
        <f>IF(N160="snížená",J160,0)</f>
        <v>0</v>
      </c>
      <c r="BG160" s="228">
        <f>IF(N160="zákl. přenesená",J160,0)</f>
        <v>0</v>
      </c>
      <c r="BH160" s="228">
        <f>IF(N160="sníž. přenesená",J160,0)</f>
        <v>0</v>
      </c>
      <c r="BI160" s="228">
        <f>IF(N160="nulová",J160,0)</f>
        <v>0</v>
      </c>
      <c r="BJ160" s="16" t="s">
        <v>8</v>
      </c>
      <c r="BK160" s="228">
        <f>ROUND(I160*H160,0)</f>
        <v>0</v>
      </c>
      <c r="BL160" s="16" t="s">
        <v>130</v>
      </c>
      <c r="BM160" s="227" t="s">
        <v>288</v>
      </c>
    </row>
    <row r="161" spans="1:31" s="2" customFormat="1" ht="6.95" customHeight="1">
      <c r="A161" s="37"/>
      <c r="B161" s="65"/>
      <c r="C161" s="66"/>
      <c r="D161" s="66"/>
      <c r="E161" s="66"/>
      <c r="F161" s="66"/>
      <c r="G161" s="66"/>
      <c r="H161" s="66"/>
      <c r="I161" s="66"/>
      <c r="J161" s="66"/>
      <c r="K161" s="66"/>
      <c r="L161" s="43"/>
      <c r="M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</row>
  </sheetData>
  <sheetProtection password="CC35" sheet="1" objects="1" scenarios="1" formatColumns="0" formatRows="0" autoFilter="0"/>
  <autoFilter ref="C121:K160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89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93</v>
      </c>
      <c r="L4" s="19"/>
      <c r="M4" s="138" t="s">
        <v>11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Rekonstrukce požární nádrže v Žirči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94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289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7. 2. 2023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32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ROUND((SUM(BE120:BE140)),2)</f>
        <v>0</v>
      </c>
      <c r="G33" s="37"/>
      <c r="H33" s="37"/>
      <c r="I33" s="154">
        <v>0.21</v>
      </c>
      <c r="J33" s="153">
        <f>ROUND(((SUM(BE120:BE140))*I33),2)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ROUND((SUM(BF120:BF140)),2)</f>
        <v>0</v>
      </c>
      <c r="G34" s="37"/>
      <c r="H34" s="37"/>
      <c r="I34" s="154">
        <v>0.15</v>
      </c>
      <c r="J34" s="153">
        <f>ROUND(((SUM(BF120:BF140))*I34),2)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ROUND((SUM(BG120:BG140)),2)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ROUND((SUM(BH120:BH140)),2)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ROUND((SUM(BI120:BI140)),2)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Rekonstrukce požární nádrže v Žirči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SO-03 - Zpevnění stávající přístupové komunikace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7. 2. 2023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97</v>
      </c>
      <c r="D94" s="175"/>
      <c r="E94" s="175"/>
      <c r="F94" s="175"/>
      <c r="G94" s="175"/>
      <c r="H94" s="175"/>
      <c r="I94" s="175"/>
      <c r="J94" s="176" t="s">
        <v>98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99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78"/>
      <c r="C97" s="179"/>
      <c r="D97" s="180" t="s">
        <v>101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102</v>
      </c>
      <c r="E98" s="187"/>
      <c r="F98" s="187"/>
      <c r="G98" s="187"/>
      <c r="H98" s="187"/>
      <c r="I98" s="187"/>
      <c r="J98" s="188">
        <f>J122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290</v>
      </c>
      <c r="E99" s="187"/>
      <c r="F99" s="187"/>
      <c r="G99" s="187"/>
      <c r="H99" s="187"/>
      <c r="I99" s="187"/>
      <c r="J99" s="188">
        <f>J132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105</v>
      </c>
      <c r="E100" s="187"/>
      <c r="F100" s="187"/>
      <c r="G100" s="187"/>
      <c r="H100" s="187"/>
      <c r="I100" s="187"/>
      <c r="J100" s="188">
        <f>J136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108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6.5" customHeight="1">
      <c r="A110" s="37"/>
      <c r="B110" s="38"/>
      <c r="C110" s="39"/>
      <c r="D110" s="39"/>
      <c r="E110" s="173" t="str">
        <f>E7</f>
        <v>Rekonstrukce požární nádrže v Žirči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94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SO-03 - Zpevnění stávající přístupové komunikace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 xml:space="preserve"> </v>
      </c>
      <c r="G114" s="39"/>
      <c r="H114" s="39"/>
      <c r="I114" s="31" t="s">
        <v>22</v>
      </c>
      <c r="J114" s="78" t="str">
        <f>IF(J12="","",J12)</f>
        <v>7. 2. 2023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5.15" customHeight="1">
      <c r="A116" s="37"/>
      <c r="B116" s="38"/>
      <c r="C116" s="31" t="s">
        <v>24</v>
      </c>
      <c r="D116" s="39"/>
      <c r="E116" s="39"/>
      <c r="F116" s="26" t="str">
        <f>E15</f>
        <v xml:space="preserve"> </v>
      </c>
      <c r="G116" s="39"/>
      <c r="H116" s="39"/>
      <c r="I116" s="31" t="s">
        <v>30</v>
      </c>
      <c r="J116" s="35" t="str">
        <f>E21</f>
        <v xml:space="preserve"> 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31" t="s">
        <v>32</v>
      </c>
      <c r="J117" s="35" t="str">
        <f>E24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109</v>
      </c>
      <c r="D119" s="193" t="s">
        <v>59</v>
      </c>
      <c r="E119" s="193" t="s">
        <v>55</v>
      </c>
      <c r="F119" s="193" t="s">
        <v>56</v>
      </c>
      <c r="G119" s="193" t="s">
        <v>110</v>
      </c>
      <c r="H119" s="193" t="s">
        <v>111</v>
      </c>
      <c r="I119" s="193" t="s">
        <v>112</v>
      </c>
      <c r="J119" s="193" t="s">
        <v>98</v>
      </c>
      <c r="K119" s="194" t="s">
        <v>113</v>
      </c>
      <c r="L119" s="195"/>
      <c r="M119" s="99" t="s">
        <v>1</v>
      </c>
      <c r="N119" s="100" t="s">
        <v>38</v>
      </c>
      <c r="O119" s="100" t="s">
        <v>114</v>
      </c>
      <c r="P119" s="100" t="s">
        <v>115</v>
      </c>
      <c r="Q119" s="100" t="s">
        <v>116</v>
      </c>
      <c r="R119" s="100" t="s">
        <v>117</v>
      </c>
      <c r="S119" s="100" t="s">
        <v>118</v>
      </c>
      <c r="T119" s="101" t="s">
        <v>119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120</v>
      </c>
      <c r="D120" s="39"/>
      <c r="E120" s="39"/>
      <c r="F120" s="39"/>
      <c r="G120" s="39"/>
      <c r="H120" s="39"/>
      <c r="I120" s="39"/>
      <c r="J120" s="196">
        <f>BK120</f>
        <v>0</v>
      </c>
      <c r="K120" s="39"/>
      <c r="L120" s="43"/>
      <c r="M120" s="102"/>
      <c r="N120" s="197"/>
      <c r="O120" s="103"/>
      <c r="P120" s="198">
        <f>P121</f>
        <v>0</v>
      </c>
      <c r="Q120" s="103"/>
      <c r="R120" s="198">
        <f>R121</f>
        <v>0.055282</v>
      </c>
      <c r="S120" s="103"/>
      <c r="T120" s="199">
        <f>T121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73</v>
      </c>
      <c r="AU120" s="16" t="s">
        <v>100</v>
      </c>
      <c r="BK120" s="200">
        <f>BK121</f>
        <v>0</v>
      </c>
    </row>
    <row r="121" spans="1:63" s="12" customFormat="1" ht="25.9" customHeight="1">
      <c r="A121" s="12"/>
      <c r="B121" s="201"/>
      <c r="C121" s="202"/>
      <c r="D121" s="203" t="s">
        <v>73</v>
      </c>
      <c r="E121" s="204" t="s">
        <v>121</v>
      </c>
      <c r="F121" s="204" t="s">
        <v>122</v>
      </c>
      <c r="G121" s="202"/>
      <c r="H121" s="202"/>
      <c r="I121" s="205"/>
      <c r="J121" s="206">
        <f>BK121</f>
        <v>0</v>
      </c>
      <c r="K121" s="202"/>
      <c r="L121" s="207"/>
      <c r="M121" s="208"/>
      <c r="N121" s="209"/>
      <c r="O121" s="209"/>
      <c r="P121" s="210">
        <f>P122+P132+P136</f>
        <v>0</v>
      </c>
      <c r="Q121" s="209"/>
      <c r="R121" s="210">
        <f>R122+R132+R136</f>
        <v>0.055282</v>
      </c>
      <c r="S121" s="209"/>
      <c r="T121" s="211">
        <f>T122+T132+T136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2" t="s">
        <v>8</v>
      </c>
      <c r="AT121" s="213" t="s">
        <v>73</v>
      </c>
      <c r="AU121" s="213" t="s">
        <v>74</v>
      </c>
      <c r="AY121" s="212" t="s">
        <v>123</v>
      </c>
      <c r="BK121" s="214">
        <f>BK122+BK132+BK136</f>
        <v>0</v>
      </c>
    </row>
    <row r="122" spans="1:63" s="12" customFormat="1" ht="22.8" customHeight="1">
      <c r="A122" s="12"/>
      <c r="B122" s="201"/>
      <c r="C122" s="202"/>
      <c r="D122" s="203" t="s">
        <v>73</v>
      </c>
      <c r="E122" s="215" t="s">
        <v>8</v>
      </c>
      <c r="F122" s="215" t="s">
        <v>124</v>
      </c>
      <c r="G122" s="202"/>
      <c r="H122" s="202"/>
      <c r="I122" s="205"/>
      <c r="J122" s="216">
        <f>BK122</f>
        <v>0</v>
      </c>
      <c r="K122" s="202"/>
      <c r="L122" s="207"/>
      <c r="M122" s="208"/>
      <c r="N122" s="209"/>
      <c r="O122" s="209"/>
      <c r="P122" s="210">
        <f>SUM(P123:P131)</f>
        <v>0</v>
      </c>
      <c r="Q122" s="209"/>
      <c r="R122" s="210">
        <f>SUM(R123:R131)</f>
        <v>0.00095</v>
      </c>
      <c r="S122" s="209"/>
      <c r="T122" s="211">
        <f>SUM(T123:T131)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</v>
      </c>
      <c r="AT122" s="213" t="s">
        <v>73</v>
      </c>
      <c r="AU122" s="213" t="s">
        <v>8</v>
      </c>
      <c r="AY122" s="212" t="s">
        <v>123</v>
      </c>
      <c r="BK122" s="214">
        <f>SUM(BK123:BK131)</f>
        <v>0</v>
      </c>
    </row>
    <row r="123" spans="1:65" s="2" customFormat="1" ht="37.8" customHeight="1">
      <c r="A123" s="37"/>
      <c r="B123" s="38"/>
      <c r="C123" s="217" t="s">
        <v>8</v>
      </c>
      <c r="D123" s="217" t="s">
        <v>125</v>
      </c>
      <c r="E123" s="218" t="s">
        <v>291</v>
      </c>
      <c r="F123" s="219" t="s">
        <v>292</v>
      </c>
      <c r="G123" s="220" t="s">
        <v>134</v>
      </c>
      <c r="H123" s="221">
        <v>40.8</v>
      </c>
      <c r="I123" s="222"/>
      <c r="J123" s="221">
        <f>ROUND(I123*H123,0)</f>
        <v>0</v>
      </c>
      <c r="K123" s="219" t="s">
        <v>129</v>
      </c>
      <c r="L123" s="43"/>
      <c r="M123" s="223" t="s">
        <v>1</v>
      </c>
      <c r="N123" s="224" t="s">
        <v>39</v>
      </c>
      <c r="O123" s="90"/>
      <c r="P123" s="225">
        <f>O123*H123</f>
        <v>0</v>
      </c>
      <c r="Q123" s="225">
        <v>0</v>
      </c>
      <c r="R123" s="225">
        <f>Q123*H123</f>
        <v>0</v>
      </c>
      <c r="S123" s="225">
        <v>0</v>
      </c>
      <c r="T123" s="226">
        <f>S123*H123</f>
        <v>0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R123" s="227" t="s">
        <v>130</v>
      </c>
      <c r="AT123" s="227" t="s">
        <v>125</v>
      </c>
      <c r="AU123" s="227" t="s">
        <v>83</v>
      </c>
      <c r="AY123" s="16" t="s">
        <v>123</v>
      </c>
      <c r="BE123" s="228">
        <f>IF(N123="základní",J123,0)</f>
        <v>0</v>
      </c>
      <c r="BF123" s="228">
        <f>IF(N123="snížená",J123,0)</f>
        <v>0</v>
      </c>
      <c r="BG123" s="228">
        <f>IF(N123="zákl. přenesená",J123,0)</f>
        <v>0</v>
      </c>
      <c r="BH123" s="228">
        <f>IF(N123="sníž. přenesená",J123,0)</f>
        <v>0</v>
      </c>
      <c r="BI123" s="228">
        <f>IF(N123="nulová",J123,0)</f>
        <v>0</v>
      </c>
      <c r="BJ123" s="16" t="s">
        <v>8</v>
      </c>
      <c r="BK123" s="228">
        <f>ROUND(I123*H123,0)</f>
        <v>0</v>
      </c>
      <c r="BL123" s="16" t="s">
        <v>130</v>
      </c>
      <c r="BM123" s="227" t="s">
        <v>293</v>
      </c>
    </row>
    <row r="124" spans="1:51" s="13" customFormat="1" ht="12">
      <c r="A124" s="13"/>
      <c r="B124" s="229"/>
      <c r="C124" s="230"/>
      <c r="D124" s="231" t="s">
        <v>140</v>
      </c>
      <c r="E124" s="232" t="s">
        <v>1</v>
      </c>
      <c r="F124" s="233" t="s">
        <v>294</v>
      </c>
      <c r="G124" s="230"/>
      <c r="H124" s="234">
        <v>40.8</v>
      </c>
      <c r="I124" s="235"/>
      <c r="J124" s="230"/>
      <c r="K124" s="230"/>
      <c r="L124" s="236"/>
      <c r="M124" s="237"/>
      <c r="N124" s="238"/>
      <c r="O124" s="238"/>
      <c r="P124" s="238"/>
      <c r="Q124" s="238"/>
      <c r="R124" s="238"/>
      <c r="S124" s="238"/>
      <c r="T124" s="239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40" t="s">
        <v>140</v>
      </c>
      <c r="AU124" s="240" t="s">
        <v>83</v>
      </c>
      <c r="AV124" s="13" t="s">
        <v>83</v>
      </c>
      <c r="AW124" s="13" t="s">
        <v>31</v>
      </c>
      <c r="AX124" s="13" t="s">
        <v>8</v>
      </c>
      <c r="AY124" s="240" t="s">
        <v>123</v>
      </c>
    </row>
    <row r="125" spans="1:65" s="2" customFormat="1" ht="37.8" customHeight="1">
      <c r="A125" s="37"/>
      <c r="B125" s="38"/>
      <c r="C125" s="217" t="s">
        <v>83</v>
      </c>
      <c r="D125" s="217" t="s">
        <v>125</v>
      </c>
      <c r="E125" s="218" t="s">
        <v>295</v>
      </c>
      <c r="F125" s="219" t="s">
        <v>296</v>
      </c>
      <c r="G125" s="220" t="s">
        <v>134</v>
      </c>
      <c r="H125" s="221">
        <v>40.8</v>
      </c>
      <c r="I125" s="222"/>
      <c r="J125" s="221">
        <f>ROUND(I125*H125,0)</f>
        <v>0</v>
      </c>
      <c r="K125" s="219" t="s">
        <v>129</v>
      </c>
      <c r="L125" s="43"/>
      <c r="M125" s="223" t="s">
        <v>1</v>
      </c>
      <c r="N125" s="224" t="s">
        <v>39</v>
      </c>
      <c r="O125" s="90"/>
      <c r="P125" s="225">
        <f>O125*H125</f>
        <v>0</v>
      </c>
      <c r="Q125" s="225">
        <v>0</v>
      </c>
      <c r="R125" s="225">
        <f>Q125*H125</f>
        <v>0</v>
      </c>
      <c r="S125" s="225">
        <v>0</v>
      </c>
      <c r="T125" s="226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7" t="s">
        <v>130</v>
      </c>
      <c r="AT125" s="227" t="s">
        <v>125</v>
      </c>
      <c r="AU125" s="227" t="s">
        <v>83</v>
      </c>
      <c r="AY125" s="16" t="s">
        <v>123</v>
      </c>
      <c r="BE125" s="228">
        <f>IF(N125="základní",J125,0)</f>
        <v>0</v>
      </c>
      <c r="BF125" s="228">
        <f>IF(N125="snížená",J125,0)</f>
        <v>0</v>
      </c>
      <c r="BG125" s="228">
        <f>IF(N125="zákl. přenesená",J125,0)</f>
        <v>0</v>
      </c>
      <c r="BH125" s="228">
        <f>IF(N125="sníž. přenesená",J125,0)</f>
        <v>0</v>
      </c>
      <c r="BI125" s="228">
        <f>IF(N125="nulová",J125,0)</f>
        <v>0</v>
      </c>
      <c r="BJ125" s="16" t="s">
        <v>8</v>
      </c>
      <c r="BK125" s="228">
        <f>ROUND(I125*H125,0)</f>
        <v>0</v>
      </c>
      <c r="BL125" s="16" t="s">
        <v>130</v>
      </c>
      <c r="BM125" s="227" t="s">
        <v>297</v>
      </c>
    </row>
    <row r="126" spans="1:65" s="2" customFormat="1" ht="24.15" customHeight="1">
      <c r="A126" s="37"/>
      <c r="B126" s="38"/>
      <c r="C126" s="217" t="s">
        <v>136</v>
      </c>
      <c r="D126" s="217" t="s">
        <v>125</v>
      </c>
      <c r="E126" s="218" t="s">
        <v>137</v>
      </c>
      <c r="F126" s="219" t="s">
        <v>138</v>
      </c>
      <c r="G126" s="220" t="s">
        <v>128</v>
      </c>
      <c r="H126" s="221">
        <v>68</v>
      </c>
      <c r="I126" s="222"/>
      <c r="J126" s="221">
        <f>ROUND(I126*H126,0)</f>
        <v>0</v>
      </c>
      <c r="K126" s="219" t="s">
        <v>129</v>
      </c>
      <c r="L126" s="43"/>
      <c r="M126" s="223" t="s">
        <v>1</v>
      </c>
      <c r="N126" s="224" t="s">
        <v>39</v>
      </c>
      <c r="O126" s="90"/>
      <c r="P126" s="225">
        <f>O126*H126</f>
        <v>0</v>
      </c>
      <c r="Q126" s="225">
        <v>0</v>
      </c>
      <c r="R126" s="225">
        <f>Q126*H126</f>
        <v>0</v>
      </c>
      <c r="S126" s="225">
        <v>0</v>
      </c>
      <c r="T126" s="22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7" t="s">
        <v>130</v>
      </c>
      <c r="AT126" s="227" t="s">
        <v>125</v>
      </c>
      <c r="AU126" s="227" t="s">
        <v>83</v>
      </c>
      <c r="AY126" s="16" t="s">
        <v>123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6" t="s">
        <v>8</v>
      </c>
      <c r="BK126" s="228">
        <f>ROUND(I126*H126,0)</f>
        <v>0</v>
      </c>
      <c r="BL126" s="16" t="s">
        <v>130</v>
      </c>
      <c r="BM126" s="227" t="s">
        <v>298</v>
      </c>
    </row>
    <row r="127" spans="1:51" s="13" customFormat="1" ht="12">
      <c r="A127" s="13"/>
      <c r="B127" s="229"/>
      <c r="C127" s="230"/>
      <c r="D127" s="231" t="s">
        <v>140</v>
      </c>
      <c r="E127" s="232" t="s">
        <v>1</v>
      </c>
      <c r="F127" s="233" t="s">
        <v>299</v>
      </c>
      <c r="G127" s="230"/>
      <c r="H127" s="234">
        <v>68</v>
      </c>
      <c r="I127" s="235"/>
      <c r="J127" s="230"/>
      <c r="K127" s="230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140</v>
      </c>
      <c r="AU127" s="240" t="s">
        <v>83</v>
      </c>
      <c r="AV127" s="13" t="s">
        <v>83</v>
      </c>
      <c r="AW127" s="13" t="s">
        <v>31</v>
      </c>
      <c r="AX127" s="13" t="s">
        <v>8</v>
      </c>
      <c r="AY127" s="240" t="s">
        <v>123</v>
      </c>
    </row>
    <row r="128" spans="1:65" s="2" customFormat="1" ht="16.5" customHeight="1">
      <c r="A128" s="37"/>
      <c r="B128" s="38"/>
      <c r="C128" s="241" t="s">
        <v>130</v>
      </c>
      <c r="D128" s="241" t="s">
        <v>142</v>
      </c>
      <c r="E128" s="242" t="s">
        <v>300</v>
      </c>
      <c r="F128" s="243" t="s">
        <v>301</v>
      </c>
      <c r="G128" s="244" t="s">
        <v>145</v>
      </c>
      <c r="H128" s="245">
        <v>0.95</v>
      </c>
      <c r="I128" s="246"/>
      <c r="J128" s="245">
        <f>ROUND(I128*H128,0)</f>
        <v>0</v>
      </c>
      <c r="K128" s="243" t="s">
        <v>129</v>
      </c>
      <c r="L128" s="247"/>
      <c r="M128" s="248" t="s">
        <v>1</v>
      </c>
      <c r="N128" s="249" t="s">
        <v>39</v>
      </c>
      <c r="O128" s="90"/>
      <c r="P128" s="225">
        <f>O128*H128</f>
        <v>0</v>
      </c>
      <c r="Q128" s="225">
        <v>0.001</v>
      </c>
      <c r="R128" s="225">
        <f>Q128*H128</f>
        <v>0.00095</v>
      </c>
      <c r="S128" s="225">
        <v>0</v>
      </c>
      <c r="T128" s="22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7" t="s">
        <v>146</v>
      </c>
      <c r="AT128" s="227" t="s">
        <v>142</v>
      </c>
      <c r="AU128" s="227" t="s">
        <v>83</v>
      </c>
      <c r="AY128" s="16" t="s">
        <v>123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6" t="s">
        <v>8</v>
      </c>
      <c r="BK128" s="228">
        <f>ROUND(I128*H128,0)</f>
        <v>0</v>
      </c>
      <c r="BL128" s="16" t="s">
        <v>130</v>
      </c>
      <c r="BM128" s="227" t="s">
        <v>302</v>
      </c>
    </row>
    <row r="129" spans="1:51" s="13" customFormat="1" ht="12">
      <c r="A129" s="13"/>
      <c r="B129" s="229"/>
      <c r="C129" s="230"/>
      <c r="D129" s="231" t="s">
        <v>140</v>
      </c>
      <c r="E129" s="232" t="s">
        <v>1</v>
      </c>
      <c r="F129" s="233" t="s">
        <v>303</v>
      </c>
      <c r="G129" s="230"/>
      <c r="H129" s="234">
        <v>0.95</v>
      </c>
      <c r="I129" s="235"/>
      <c r="J129" s="230"/>
      <c r="K129" s="230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140</v>
      </c>
      <c r="AU129" s="240" t="s">
        <v>83</v>
      </c>
      <c r="AV129" s="13" t="s">
        <v>83</v>
      </c>
      <c r="AW129" s="13" t="s">
        <v>31</v>
      </c>
      <c r="AX129" s="13" t="s">
        <v>8</v>
      </c>
      <c r="AY129" s="240" t="s">
        <v>123</v>
      </c>
    </row>
    <row r="130" spans="1:65" s="2" customFormat="1" ht="24.15" customHeight="1">
      <c r="A130" s="37"/>
      <c r="B130" s="38"/>
      <c r="C130" s="217" t="s">
        <v>150</v>
      </c>
      <c r="D130" s="217" t="s">
        <v>125</v>
      </c>
      <c r="E130" s="218" t="s">
        <v>304</v>
      </c>
      <c r="F130" s="219" t="s">
        <v>305</v>
      </c>
      <c r="G130" s="220" t="s">
        <v>128</v>
      </c>
      <c r="H130" s="221">
        <v>68</v>
      </c>
      <c r="I130" s="222"/>
      <c r="J130" s="221">
        <f>ROUND(I130*H130,0)</f>
        <v>0</v>
      </c>
      <c r="K130" s="219" t="s">
        <v>129</v>
      </c>
      <c r="L130" s="43"/>
      <c r="M130" s="223" t="s">
        <v>1</v>
      </c>
      <c r="N130" s="224" t="s">
        <v>39</v>
      </c>
      <c r="O130" s="90"/>
      <c r="P130" s="225">
        <f>O130*H130</f>
        <v>0</v>
      </c>
      <c r="Q130" s="225">
        <v>0</v>
      </c>
      <c r="R130" s="225">
        <f>Q130*H130</f>
        <v>0</v>
      </c>
      <c r="S130" s="225">
        <v>0</v>
      </c>
      <c r="T130" s="226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7" t="s">
        <v>130</v>
      </c>
      <c r="AT130" s="227" t="s">
        <v>125</v>
      </c>
      <c r="AU130" s="227" t="s">
        <v>83</v>
      </c>
      <c r="AY130" s="16" t="s">
        <v>123</v>
      </c>
      <c r="BE130" s="228">
        <f>IF(N130="základní",J130,0)</f>
        <v>0</v>
      </c>
      <c r="BF130" s="228">
        <f>IF(N130="snížená",J130,0)</f>
        <v>0</v>
      </c>
      <c r="BG130" s="228">
        <f>IF(N130="zákl. přenesená",J130,0)</f>
        <v>0</v>
      </c>
      <c r="BH130" s="228">
        <f>IF(N130="sníž. přenesená",J130,0)</f>
        <v>0</v>
      </c>
      <c r="BI130" s="228">
        <f>IF(N130="nulová",J130,0)</f>
        <v>0</v>
      </c>
      <c r="BJ130" s="16" t="s">
        <v>8</v>
      </c>
      <c r="BK130" s="228">
        <f>ROUND(I130*H130,0)</f>
        <v>0</v>
      </c>
      <c r="BL130" s="16" t="s">
        <v>130</v>
      </c>
      <c r="BM130" s="227" t="s">
        <v>306</v>
      </c>
    </row>
    <row r="131" spans="1:51" s="13" customFormat="1" ht="12">
      <c r="A131" s="13"/>
      <c r="B131" s="229"/>
      <c r="C131" s="230"/>
      <c r="D131" s="231" t="s">
        <v>140</v>
      </c>
      <c r="E131" s="232" t="s">
        <v>1</v>
      </c>
      <c r="F131" s="233" t="s">
        <v>307</v>
      </c>
      <c r="G131" s="230"/>
      <c r="H131" s="234">
        <v>68</v>
      </c>
      <c r="I131" s="235"/>
      <c r="J131" s="230"/>
      <c r="K131" s="230"/>
      <c r="L131" s="236"/>
      <c r="M131" s="237"/>
      <c r="N131" s="238"/>
      <c r="O131" s="238"/>
      <c r="P131" s="238"/>
      <c r="Q131" s="238"/>
      <c r="R131" s="238"/>
      <c r="S131" s="238"/>
      <c r="T131" s="239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0" t="s">
        <v>140</v>
      </c>
      <c r="AU131" s="240" t="s">
        <v>83</v>
      </c>
      <c r="AV131" s="13" t="s">
        <v>83</v>
      </c>
      <c r="AW131" s="13" t="s">
        <v>31</v>
      </c>
      <c r="AX131" s="13" t="s">
        <v>8</v>
      </c>
      <c r="AY131" s="240" t="s">
        <v>123</v>
      </c>
    </row>
    <row r="132" spans="1:63" s="12" customFormat="1" ht="22.8" customHeight="1">
      <c r="A132" s="12"/>
      <c r="B132" s="201"/>
      <c r="C132" s="202"/>
      <c r="D132" s="203" t="s">
        <v>73</v>
      </c>
      <c r="E132" s="215" t="s">
        <v>150</v>
      </c>
      <c r="F132" s="215" t="s">
        <v>308</v>
      </c>
      <c r="G132" s="202"/>
      <c r="H132" s="202"/>
      <c r="I132" s="205"/>
      <c r="J132" s="216">
        <f>BK132</f>
        <v>0</v>
      </c>
      <c r="K132" s="202"/>
      <c r="L132" s="207"/>
      <c r="M132" s="208"/>
      <c r="N132" s="209"/>
      <c r="O132" s="209"/>
      <c r="P132" s="210">
        <f>SUM(P133:P135)</f>
        <v>0</v>
      </c>
      <c r="Q132" s="209"/>
      <c r="R132" s="210">
        <f>SUM(R133:R135)</f>
        <v>0</v>
      </c>
      <c r="S132" s="209"/>
      <c r="T132" s="211">
        <f>SUM(T133:T135)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2" t="s">
        <v>8</v>
      </c>
      <c r="AT132" s="213" t="s">
        <v>73</v>
      </c>
      <c r="AU132" s="213" t="s">
        <v>8</v>
      </c>
      <c r="AY132" s="212" t="s">
        <v>123</v>
      </c>
      <c r="BK132" s="214">
        <f>SUM(BK133:BK135)</f>
        <v>0</v>
      </c>
    </row>
    <row r="133" spans="1:65" s="2" customFormat="1" ht="21.75" customHeight="1">
      <c r="A133" s="37"/>
      <c r="B133" s="38"/>
      <c r="C133" s="217" t="s">
        <v>155</v>
      </c>
      <c r="D133" s="217" t="s">
        <v>125</v>
      </c>
      <c r="E133" s="218" t="s">
        <v>309</v>
      </c>
      <c r="F133" s="219" t="s">
        <v>310</v>
      </c>
      <c r="G133" s="220" t="s">
        <v>128</v>
      </c>
      <c r="H133" s="221">
        <v>102</v>
      </c>
      <c r="I133" s="222"/>
      <c r="J133" s="221">
        <f>ROUND(I133*H133,0)</f>
        <v>0</v>
      </c>
      <c r="K133" s="219" t="s">
        <v>129</v>
      </c>
      <c r="L133" s="43"/>
      <c r="M133" s="223" t="s">
        <v>1</v>
      </c>
      <c r="N133" s="224" t="s">
        <v>39</v>
      </c>
      <c r="O133" s="90"/>
      <c r="P133" s="225">
        <f>O133*H133</f>
        <v>0</v>
      </c>
      <c r="Q133" s="225">
        <v>0</v>
      </c>
      <c r="R133" s="225">
        <f>Q133*H133</f>
        <v>0</v>
      </c>
      <c r="S133" s="225">
        <v>0</v>
      </c>
      <c r="T133" s="22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7" t="s">
        <v>130</v>
      </c>
      <c r="AT133" s="227" t="s">
        <v>125</v>
      </c>
      <c r="AU133" s="227" t="s">
        <v>83</v>
      </c>
      <c r="AY133" s="16" t="s">
        <v>123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6" t="s">
        <v>8</v>
      </c>
      <c r="BK133" s="228">
        <f>ROUND(I133*H133,0)</f>
        <v>0</v>
      </c>
      <c r="BL133" s="16" t="s">
        <v>130</v>
      </c>
      <c r="BM133" s="227" t="s">
        <v>311</v>
      </c>
    </row>
    <row r="134" spans="1:51" s="13" customFormat="1" ht="12">
      <c r="A134" s="13"/>
      <c r="B134" s="229"/>
      <c r="C134" s="230"/>
      <c r="D134" s="231" t="s">
        <v>140</v>
      </c>
      <c r="E134" s="232" t="s">
        <v>1</v>
      </c>
      <c r="F134" s="233" t="s">
        <v>312</v>
      </c>
      <c r="G134" s="230"/>
      <c r="H134" s="234">
        <v>102</v>
      </c>
      <c r="I134" s="235"/>
      <c r="J134" s="230"/>
      <c r="K134" s="230"/>
      <c r="L134" s="236"/>
      <c r="M134" s="237"/>
      <c r="N134" s="238"/>
      <c r="O134" s="238"/>
      <c r="P134" s="238"/>
      <c r="Q134" s="238"/>
      <c r="R134" s="238"/>
      <c r="S134" s="238"/>
      <c r="T134" s="239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0" t="s">
        <v>140</v>
      </c>
      <c r="AU134" s="240" t="s">
        <v>83</v>
      </c>
      <c r="AV134" s="13" t="s">
        <v>83</v>
      </c>
      <c r="AW134" s="13" t="s">
        <v>31</v>
      </c>
      <c r="AX134" s="13" t="s">
        <v>8</v>
      </c>
      <c r="AY134" s="240" t="s">
        <v>123</v>
      </c>
    </row>
    <row r="135" spans="1:65" s="2" customFormat="1" ht="21.75" customHeight="1">
      <c r="A135" s="37"/>
      <c r="B135" s="38"/>
      <c r="C135" s="217" t="s">
        <v>160</v>
      </c>
      <c r="D135" s="217" t="s">
        <v>125</v>
      </c>
      <c r="E135" s="218" t="s">
        <v>309</v>
      </c>
      <c r="F135" s="219" t="s">
        <v>310</v>
      </c>
      <c r="G135" s="220" t="s">
        <v>128</v>
      </c>
      <c r="H135" s="221">
        <v>102</v>
      </c>
      <c r="I135" s="222"/>
      <c r="J135" s="221">
        <f>ROUND(I135*H135,0)</f>
        <v>0</v>
      </c>
      <c r="K135" s="219" t="s">
        <v>129</v>
      </c>
      <c r="L135" s="43"/>
      <c r="M135" s="223" t="s">
        <v>1</v>
      </c>
      <c r="N135" s="224" t="s">
        <v>39</v>
      </c>
      <c r="O135" s="90"/>
      <c r="P135" s="225">
        <f>O135*H135</f>
        <v>0</v>
      </c>
      <c r="Q135" s="225">
        <v>0</v>
      </c>
      <c r="R135" s="225">
        <f>Q135*H135</f>
        <v>0</v>
      </c>
      <c r="S135" s="225">
        <v>0</v>
      </c>
      <c r="T135" s="226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7" t="s">
        <v>130</v>
      </c>
      <c r="AT135" s="227" t="s">
        <v>125</v>
      </c>
      <c r="AU135" s="227" t="s">
        <v>83</v>
      </c>
      <c r="AY135" s="16" t="s">
        <v>123</v>
      </c>
      <c r="BE135" s="228">
        <f>IF(N135="základní",J135,0)</f>
        <v>0</v>
      </c>
      <c r="BF135" s="228">
        <f>IF(N135="snížená",J135,0)</f>
        <v>0</v>
      </c>
      <c r="BG135" s="228">
        <f>IF(N135="zákl. přenesená",J135,0)</f>
        <v>0</v>
      </c>
      <c r="BH135" s="228">
        <f>IF(N135="sníž. přenesená",J135,0)</f>
        <v>0</v>
      </c>
      <c r="BI135" s="228">
        <f>IF(N135="nulová",J135,0)</f>
        <v>0</v>
      </c>
      <c r="BJ135" s="16" t="s">
        <v>8</v>
      </c>
      <c r="BK135" s="228">
        <f>ROUND(I135*H135,0)</f>
        <v>0</v>
      </c>
      <c r="BL135" s="16" t="s">
        <v>130</v>
      </c>
      <c r="BM135" s="227" t="s">
        <v>313</v>
      </c>
    </row>
    <row r="136" spans="1:63" s="12" customFormat="1" ht="22.8" customHeight="1">
      <c r="A136" s="12"/>
      <c r="B136" s="201"/>
      <c r="C136" s="202"/>
      <c r="D136" s="203" t="s">
        <v>73</v>
      </c>
      <c r="E136" s="215" t="s">
        <v>169</v>
      </c>
      <c r="F136" s="215" t="s">
        <v>180</v>
      </c>
      <c r="G136" s="202"/>
      <c r="H136" s="202"/>
      <c r="I136" s="205"/>
      <c r="J136" s="216">
        <f>BK136</f>
        <v>0</v>
      </c>
      <c r="K136" s="202"/>
      <c r="L136" s="207"/>
      <c r="M136" s="208"/>
      <c r="N136" s="209"/>
      <c r="O136" s="209"/>
      <c r="P136" s="210">
        <f>SUM(P137:P140)</f>
        <v>0</v>
      </c>
      <c r="Q136" s="209"/>
      <c r="R136" s="210">
        <f>SUM(R137:R140)</f>
        <v>0.054332</v>
      </c>
      <c r="S136" s="209"/>
      <c r="T136" s="211">
        <f>SUM(T137:T140)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2" t="s">
        <v>8</v>
      </c>
      <c r="AT136" s="213" t="s">
        <v>73</v>
      </c>
      <c r="AU136" s="213" t="s">
        <v>8</v>
      </c>
      <c r="AY136" s="212" t="s">
        <v>123</v>
      </c>
      <c r="BK136" s="214">
        <f>SUM(BK137:BK140)</f>
        <v>0</v>
      </c>
    </row>
    <row r="137" spans="1:65" s="2" customFormat="1" ht="24.15" customHeight="1">
      <c r="A137" s="37"/>
      <c r="B137" s="38"/>
      <c r="C137" s="217" t="s">
        <v>146</v>
      </c>
      <c r="D137" s="217" t="s">
        <v>125</v>
      </c>
      <c r="E137" s="218" t="s">
        <v>314</v>
      </c>
      <c r="F137" s="219" t="s">
        <v>315</v>
      </c>
      <c r="G137" s="220" t="s">
        <v>128</v>
      </c>
      <c r="H137" s="221">
        <v>115.6</v>
      </c>
      <c r="I137" s="222"/>
      <c r="J137" s="221">
        <f>ROUND(I137*H137,0)</f>
        <v>0</v>
      </c>
      <c r="K137" s="219" t="s">
        <v>129</v>
      </c>
      <c r="L137" s="43"/>
      <c r="M137" s="223" t="s">
        <v>1</v>
      </c>
      <c r="N137" s="224" t="s">
        <v>39</v>
      </c>
      <c r="O137" s="90"/>
      <c r="P137" s="225">
        <f>O137*H137</f>
        <v>0</v>
      </c>
      <c r="Q137" s="225">
        <v>0.00047</v>
      </c>
      <c r="R137" s="225">
        <f>Q137*H137</f>
        <v>0.054332</v>
      </c>
      <c r="S137" s="225">
        <v>0</v>
      </c>
      <c r="T137" s="226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7" t="s">
        <v>130</v>
      </c>
      <c r="AT137" s="227" t="s">
        <v>125</v>
      </c>
      <c r="AU137" s="227" t="s">
        <v>83</v>
      </c>
      <c r="AY137" s="16" t="s">
        <v>123</v>
      </c>
      <c r="BE137" s="228">
        <f>IF(N137="základní",J137,0)</f>
        <v>0</v>
      </c>
      <c r="BF137" s="228">
        <f>IF(N137="snížená",J137,0)</f>
        <v>0</v>
      </c>
      <c r="BG137" s="228">
        <f>IF(N137="zákl. přenesená",J137,0)</f>
        <v>0</v>
      </c>
      <c r="BH137" s="228">
        <f>IF(N137="sníž. přenesená",J137,0)</f>
        <v>0</v>
      </c>
      <c r="BI137" s="228">
        <f>IF(N137="nulová",J137,0)</f>
        <v>0</v>
      </c>
      <c r="BJ137" s="16" t="s">
        <v>8</v>
      </c>
      <c r="BK137" s="228">
        <f>ROUND(I137*H137,0)</f>
        <v>0</v>
      </c>
      <c r="BL137" s="16" t="s">
        <v>130</v>
      </c>
      <c r="BM137" s="227" t="s">
        <v>316</v>
      </c>
    </row>
    <row r="138" spans="1:51" s="13" customFormat="1" ht="12">
      <c r="A138" s="13"/>
      <c r="B138" s="229"/>
      <c r="C138" s="230"/>
      <c r="D138" s="231" t="s">
        <v>140</v>
      </c>
      <c r="E138" s="232" t="s">
        <v>1</v>
      </c>
      <c r="F138" s="233" t="s">
        <v>317</v>
      </c>
      <c r="G138" s="230"/>
      <c r="H138" s="234">
        <v>115.6</v>
      </c>
      <c r="I138" s="235"/>
      <c r="J138" s="230"/>
      <c r="K138" s="230"/>
      <c r="L138" s="236"/>
      <c r="M138" s="237"/>
      <c r="N138" s="238"/>
      <c r="O138" s="238"/>
      <c r="P138" s="238"/>
      <c r="Q138" s="238"/>
      <c r="R138" s="238"/>
      <c r="S138" s="238"/>
      <c r="T138" s="239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0" t="s">
        <v>140</v>
      </c>
      <c r="AU138" s="240" t="s">
        <v>83</v>
      </c>
      <c r="AV138" s="13" t="s">
        <v>83</v>
      </c>
      <c r="AW138" s="13" t="s">
        <v>31</v>
      </c>
      <c r="AX138" s="13" t="s">
        <v>8</v>
      </c>
      <c r="AY138" s="240" t="s">
        <v>123</v>
      </c>
    </row>
    <row r="139" spans="1:65" s="2" customFormat="1" ht="37.8" customHeight="1">
      <c r="A139" s="37"/>
      <c r="B139" s="38"/>
      <c r="C139" s="217" t="s">
        <v>169</v>
      </c>
      <c r="D139" s="217" t="s">
        <v>125</v>
      </c>
      <c r="E139" s="218" t="s">
        <v>318</v>
      </c>
      <c r="F139" s="219" t="s">
        <v>319</v>
      </c>
      <c r="G139" s="220" t="s">
        <v>320</v>
      </c>
      <c r="H139" s="221">
        <v>1</v>
      </c>
      <c r="I139" s="222"/>
      <c r="J139" s="221">
        <f>ROUND(I139*H139,0)</f>
        <v>0</v>
      </c>
      <c r="K139" s="219" t="s">
        <v>1</v>
      </c>
      <c r="L139" s="43"/>
      <c r="M139" s="223" t="s">
        <v>1</v>
      </c>
      <c r="N139" s="224" t="s">
        <v>39</v>
      </c>
      <c r="O139" s="90"/>
      <c r="P139" s="225">
        <f>O139*H139</f>
        <v>0</v>
      </c>
      <c r="Q139" s="225">
        <v>0</v>
      </c>
      <c r="R139" s="225">
        <f>Q139*H139</f>
        <v>0</v>
      </c>
      <c r="S139" s="225">
        <v>0</v>
      </c>
      <c r="T139" s="226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7" t="s">
        <v>130</v>
      </c>
      <c r="AT139" s="227" t="s">
        <v>125</v>
      </c>
      <c r="AU139" s="227" t="s">
        <v>83</v>
      </c>
      <c r="AY139" s="16" t="s">
        <v>123</v>
      </c>
      <c r="BE139" s="228">
        <f>IF(N139="základní",J139,0)</f>
        <v>0</v>
      </c>
      <c r="BF139" s="228">
        <f>IF(N139="snížená",J139,0)</f>
        <v>0</v>
      </c>
      <c r="BG139" s="228">
        <f>IF(N139="zákl. přenesená",J139,0)</f>
        <v>0</v>
      </c>
      <c r="BH139" s="228">
        <f>IF(N139="sníž. přenesená",J139,0)</f>
        <v>0</v>
      </c>
      <c r="BI139" s="228">
        <f>IF(N139="nulová",J139,0)</f>
        <v>0</v>
      </c>
      <c r="BJ139" s="16" t="s">
        <v>8</v>
      </c>
      <c r="BK139" s="228">
        <f>ROUND(I139*H139,0)</f>
        <v>0</v>
      </c>
      <c r="BL139" s="16" t="s">
        <v>130</v>
      </c>
      <c r="BM139" s="227" t="s">
        <v>321</v>
      </c>
    </row>
    <row r="140" spans="1:65" s="2" customFormat="1" ht="24.15" customHeight="1">
      <c r="A140" s="37"/>
      <c r="B140" s="38"/>
      <c r="C140" s="217" t="s">
        <v>175</v>
      </c>
      <c r="D140" s="217" t="s">
        <v>125</v>
      </c>
      <c r="E140" s="218" t="s">
        <v>322</v>
      </c>
      <c r="F140" s="219" t="s">
        <v>323</v>
      </c>
      <c r="G140" s="220" t="s">
        <v>320</v>
      </c>
      <c r="H140" s="221">
        <v>1</v>
      </c>
      <c r="I140" s="222"/>
      <c r="J140" s="221">
        <f>ROUND(I140*H140,0)</f>
        <v>0</v>
      </c>
      <c r="K140" s="219" t="s">
        <v>1</v>
      </c>
      <c r="L140" s="43"/>
      <c r="M140" s="261" t="s">
        <v>1</v>
      </c>
      <c r="N140" s="262" t="s">
        <v>39</v>
      </c>
      <c r="O140" s="263"/>
      <c r="P140" s="264">
        <f>O140*H140</f>
        <v>0</v>
      </c>
      <c r="Q140" s="264">
        <v>0</v>
      </c>
      <c r="R140" s="264">
        <f>Q140*H140</f>
        <v>0</v>
      </c>
      <c r="S140" s="264">
        <v>0</v>
      </c>
      <c r="T140" s="265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7" t="s">
        <v>130</v>
      </c>
      <c r="AT140" s="227" t="s">
        <v>125</v>
      </c>
      <c r="AU140" s="227" t="s">
        <v>83</v>
      </c>
      <c r="AY140" s="16" t="s">
        <v>123</v>
      </c>
      <c r="BE140" s="228">
        <f>IF(N140="základní",J140,0)</f>
        <v>0</v>
      </c>
      <c r="BF140" s="228">
        <f>IF(N140="snížená",J140,0)</f>
        <v>0</v>
      </c>
      <c r="BG140" s="228">
        <f>IF(N140="zákl. přenesená",J140,0)</f>
        <v>0</v>
      </c>
      <c r="BH140" s="228">
        <f>IF(N140="sníž. přenesená",J140,0)</f>
        <v>0</v>
      </c>
      <c r="BI140" s="228">
        <f>IF(N140="nulová",J140,0)</f>
        <v>0</v>
      </c>
      <c r="BJ140" s="16" t="s">
        <v>8</v>
      </c>
      <c r="BK140" s="228">
        <f>ROUND(I140*H140,0)</f>
        <v>0</v>
      </c>
      <c r="BL140" s="16" t="s">
        <v>130</v>
      </c>
      <c r="BM140" s="227" t="s">
        <v>324</v>
      </c>
    </row>
    <row r="141" spans="1:31" s="2" customFormat="1" ht="6.95" customHeight="1">
      <c r="A141" s="37"/>
      <c r="B141" s="65"/>
      <c r="C141" s="66"/>
      <c r="D141" s="66"/>
      <c r="E141" s="66"/>
      <c r="F141" s="66"/>
      <c r="G141" s="66"/>
      <c r="H141" s="66"/>
      <c r="I141" s="66"/>
      <c r="J141" s="66"/>
      <c r="K141" s="66"/>
      <c r="L141" s="43"/>
      <c r="M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</row>
  </sheetData>
  <sheetProtection password="CC35" sheet="1" objects="1" scenarios="1" formatColumns="0" formatRows="0" autoFilter="0"/>
  <autoFilter ref="C119:K140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92</v>
      </c>
    </row>
    <row r="3" spans="2:46" s="1" customFormat="1" ht="6.95" customHeight="1" hidden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 hidden="1">
      <c r="B4" s="19"/>
      <c r="D4" s="137" t="s">
        <v>93</v>
      </c>
      <c r="L4" s="19"/>
      <c r="M4" s="138" t="s">
        <v>11</v>
      </c>
      <c r="AT4" s="16" t="s">
        <v>4</v>
      </c>
    </row>
    <row r="5" spans="2:12" s="1" customFormat="1" ht="6.95" customHeight="1" hidden="1">
      <c r="B5" s="19"/>
      <c r="L5" s="19"/>
    </row>
    <row r="6" spans="2:12" s="1" customFormat="1" ht="12" customHeight="1" hidden="1">
      <c r="B6" s="19"/>
      <c r="D6" s="139" t="s">
        <v>16</v>
      </c>
      <c r="L6" s="19"/>
    </row>
    <row r="7" spans="2:12" s="1" customFormat="1" ht="16.5" customHeight="1" hidden="1">
      <c r="B7" s="19"/>
      <c r="E7" s="140" t="str">
        <f>'Rekapitulace stavby'!K6</f>
        <v>Rekonstrukce požární nádrže v Žirči</v>
      </c>
      <c r="F7" s="139"/>
      <c r="G7" s="139"/>
      <c r="H7" s="139"/>
      <c r="L7" s="19"/>
    </row>
    <row r="8" spans="1:31" s="2" customFormat="1" ht="12" customHeight="1" hidden="1">
      <c r="A8" s="37"/>
      <c r="B8" s="43"/>
      <c r="C8" s="37"/>
      <c r="D8" s="139" t="s">
        <v>94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 hidden="1">
      <c r="A9" s="37"/>
      <c r="B9" s="43"/>
      <c r="C9" s="37"/>
      <c r="D9" s="37"/>
      <c r="E9" s="141" t="s">
        <v>325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hidden="1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 hidden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 hidden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7. 2. 2023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 hidden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 hidden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 hidden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27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 hidden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 hidden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 hidden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 hidden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 hidden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 hidden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27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 hidden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 hidden="1">
      <c r="A23" s="37"/>
      <c r="B23" s="43"/>
      <c r="C23" s="37"/>
      <c r="D23" s="139" t="s">
        <v>32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 hidden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27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 hidden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 hidden="1">
      <c r="A26" s="37"/>
      <c r="B26" s="43"/>
      <c r="C26" s="37"/>
      <c r="D26" s="139" t="s">
        <v>33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 hidden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 hidden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 hidden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 hidden="1">
      <c r="A30" s="37"/>
      <c r="B30" s="43"/>
      <c r="C30" s="37"/>
      <c r="D30" s="149" t="s">
        <v>34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 hidden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 hidden="1">
      <c r="A32" s="37"/>
      <c r="B32" s="43"/>
      <c r="C32" s="37"/>
      <c r="D32" s="37"/>
      <c r="E32" s="37"/>
      <c r="F32" s="151" t="s">
        <v>36</v>
      </c>
      <c r="G32" s="37"/>
      <c r="H32" s="37"/>
      <c r="I32" s="151" t="s">
        <v>35</v>
      </c>
      <c r="J32" s="151" t="s">
        <v>37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152" t="s">
        <v>38</v>
      </c>
      <c r="E33" s="139" t="s">
        <v>39</v>
      </c>
      <c r="F33" s="153">
        <f>ROUND((SUM(BE121:BE136)),2)</f>
        <v>0</v>
      </c>
      <c r="G33" s="37"/>
      <c r="H33" s="37"/>
      <c r="I33" s="154">
        <v>0.21</v>
      </c>
      <c r="J33" s="153">
        <f>ROUND(((SUM(BE121:BE136))*I33),2)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39" t="s">
        <v>40</v>
      </c>
      <c r="F34" s="153">
        <f>ROUND((SUM(BF121:BF136)),2)</f>
        <v>0</v>
      </c>
      <c r="G34" s="37"/>
      <c r="H34" s="37"/>
      <c r="I34" s="154">
        <v>0.15</v>
      </c>
      <c r="J34" s="153">
        <f>ROUND(((SUM(BF121:BF136))*I34),2)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41</v>
      </c>
      <c r="F35" s="153">
        <f>ROUND((SUM(BG121:BG136)),2)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42</v>
      </c>
      <c r="F36" s="153">
        <f>ROUND((SUM(BH121:BH136)),2)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43</v>
      </c>
      <c r="F37" s="153">
        <f>ROUND((SUM(BI121:BI136)),2)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 hidden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 hidden="1">
      <c r="A39" s="37"/>
      <c r="B39" s="43"/>
      <c r="C39" s="155"/>
      <c r="D39" s="156" t="s">
        <v>44</v>
      </c>
      <c r="E39" s="157"/>
      <c r="F39" s="157"/>
      <c r="G39" s="158" t="s">
        <v>45</v>
      </c>
      <c r="H39" s="159" t="s">
        <v>46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 hidden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 hidden="1">
      <c r="B41" s="19"/>
      <c r="L41" s="19"/>
    </row>
    <row r="42" spans="2:12" s="1" customFormat="1" ht="14.4" customHeight="1" hidden="1">
      <c r="B42" s="19"/>
      <c r="L42" s="19"/>
    </row>
    <row r="43" spans="2:12" s="1" customFormat="1" ht="14.4" customHeight="1" hidden="1">
      <c r="B43" s="19"/>
      <c r="L43" s="19"/>
    </row>
    <row r="44" spans="2:12" s="1" customFormat="1" ht="14.4" customHeight="1" hidden="1">
      <c r="B44" s="19"/>
      <c r="L44" s="19"/>
    </row>
    <row r="45" spans="2:12" s="1" customFormat="1" ht="14.4" customHeight="1" hidden="1">
      <c r="B45" s="19"/>
      <c r="L45" s="19"/>
    </row>
    <row r="46" spans="2:12" s="1" customFormat="1" ht="14.4" customHeight="1" hidden="1">
      <c r="B46" s="19"/>
      <c r="L46" s="19"/>
    </row>
    <row r="47" spans="2:12" s="1" customFormat="1" ht="14.4" customHeight="1" hidden="1">
      <c r="B47" s="19"/>
      <c r="L47" s="19"/>
    </row>
    <row r="48" spans="2:12" s="1" customFormat="1" ht="14.4" customHeight="1" hidden="1">
      <c r="B48" s="19"/>
      <c r="L48" s="19"/>
    </row>
    <row r="49" spans="2:12" s="1" customFormat="1" ht="14.4" customHeight="1" hidden="1">
      <c r="B49" s="19"/>
      <c r="L49" s="19"/>
    </row>
    <row r="50" spans="2:12" s="2" customFormat="1" ht="14.4" customHeight="1" hidden="1">
      <c r="B50" s="62"/>
      <c r="D50" s="162" t="s">
        <v>47</v>
      </c>
      <c r="E50" s="163"/>
      <c r="F50" s="163"/>
      <c r="G50" s="162" t="s">
        <v>48</v>
      </c>
      <c r="H50" s="163"/>
      <c r="I50" s="163"/>
      <c r="J50" s="163"/>
      <c r="K50" s="163"/>
      <c r="L50" s="62"/>
    </row>
    <row r="51" spans="2:12" ht="12" hidden="1">
      <c r="B51" s="19"/>
      <c r="L51" s="19"/>
    </row>
    <row r="52" spans="2:12" ht="12" hidden="1">
      <c r="B52" s="19"/>
      <c r="L52" s="19"/>
    </row>
    <row r="53" spans="2:12" ht="12" hidden="1">
      <c r="B53" s="19"/>
      <c r="L53" s="19"/>
    </row>
    <row r="54" spans="2:12" ht="12" hidden="1">
      <c r="B54" s="19"/>
      <c r="L54" s="19"/>
    </row>
    <row r="55" spans="2:12" ht="12" hidden="1">
      <c r="B55" s="19"/>
      <c r="L55" s="19"/>
    </row>
    <row r="56" spans="2:12" ht="12" hidden="1">
      <c r="B56" s="19"/>
      <c r="L56" s="19"/>
    </row>
    <row r="57" spans="2:12" ht="12" hidden="1">
      <c r="B57" s="19"/>
      <c r="L57" s="19"/>
    </row>
    <row r="58" spans="2:12" ht="12" hidden="1">
      <c r="B58" s="19"/>
      <c r="L58" s="19"/>
    </row>
    <row r="59" spans="2:12" ht="12" hidden="1">
      <c r="B59" s="19"/>
      <c r="L59" s="19"/>
    </row>
    <row r="60" spans="2:12" ht="12" hidden="1">
      <c r="B60" s="19"/>
      <c r="L60" s="19"/>
    </row>
    <row r="61" spans="1:31" s="2" customFormat="1" ht="12" hidden="1">
      <c r="A61" s="37"/>
      <c r="B61" s="43"/>
      <c r="C61" s="37"/>
      <c r="D61" s="164" t="s">
        <v>49</v>
      </c>
      <c r="E61" s="165"/>
      <c r="F61" s="166" t="s">
        <v>50</v>
      </c>
      <c r="G61" s="164" t="s">
        <v>49</v>
      </c>
      <c r="H61" s="165"/>
      <c r="I61" s="165"/>
      <c r="J61" s="167" t="s">
        <v>50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 hidden="1">
      <c r="B62" s="19"/>
      <c r="L62" s="19"/>
    </row>
    <row r="63" spans="2:12" ht="12" hidden="1">
      <c r="B63" s="19"/>
      <c r="L63" s="19"/>
    </row>
    <row r="64" spans="2:12" ht="12" hidden="1">
      <c r="B64" s="19"/>
      <c r="L64" s="19"/>
    </row>
    <row r="65" spans="1:31" s="2" customFormat="1" ht="12" hidden="1">
      <c r="A65" s="37"/>
      <c r="B65" s="43"/>
      <c r="C65" s="37"/>
      <c r="D65" s="162" t="s">
        <v>51</v>
      </c>
      <c r="E65" s="168"/>
      <c r="F65" s="168"/>
      <c r="G65" s="162" t="s">
        <v>52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 hidden="1">
      <c r="B66" s="19"/>
      <c r="L66" s="19"/>
    </row>
    <row r="67" spans="2:12" ht="12" hidden="1">
      <c r="B67" s="19"/>
      <c r="L67" s="19"/>
    </row>
    <row r="68" spans="2:12" ht="12" hidden="1">
      <c r="B68" s="19"/>
      <c r="L68" s="19"/>
    </row>
    <row r="69" spans="2:12" ht="12" hidden="1">
      <c r="B69" s="19"/>
      <c r="L69" s="19"/>
    </row>
    <row r="70" spans="2:12" ht="12" hidden="1">
      <c r="B70" s="19"/>
      <c r="L70" s="19"/>
    </row>
    <row r="71" spans="2:12" ht="12" hidden="1">
      <c r="B71" s="19"/>
      <c r="L71" s="19"/>
    </row>
    <row r="72" spans="2:12" ht="12" hidden="1">
      <c r="B72" s="19"/>
      <c r="L72" s="19"/>
    </row>
    <row r="73" spans="2:12" ht="12" hidden="1">
      <c r="B73" s="19"/>
      <c r="L73" s="19"/>
    </row>
    <row r="74" spans="2:12" ht="12" hidden="1">
      <c r="B74" s="19"/>
      <c r="L74" s="19"/>
    </row>
    <row r="75" spans="2:12" ht="12" hidden="1">
      <c r="B75" s="19"/>
      <c r="L75" s="19"/>
    </row>
    <row r="76" spans="1:31" s="2" customFormat="1" ht="12" hidden="1">
      <c r="A76" s="37"/>
      <c r="B76" s="43"/>
      <c r="C76" s="37"/>
      <c r="D76" s="164" t="s">
        <v>49</v>
      </c>
      <c r="E76" s="165"/>
      <c r="F76" s="166" t="s">
        <v>50</v>
      </c>
      <c r="G76" s="164" t="s">
        <v>49</v>
      </c>
      <c r="H76" s="165"/>
      <c r="I76" s="165"/>
      <c r="J76" s="167" t="s">
        <v>50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 hidden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78" ht="12" hidden="1"/>
    <row r="79" ht="12" hidden="1"/>
    <row r="80" ht="12" hidden="1"/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96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Rekonstrukce požární nádrže v Žirči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94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SO-04 - Demolice nápustného objektu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7. 2. 2023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30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32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97</v>
      </c>
      <c r="D94" s="175"/>
      <c r="E94" s="175"/>
      <c r="F94" s="175"/>
      <c r="G94" s="175"/>
      <c r="H94" s="175"/>
      <c r="I94" s="175"/>
      <c r="J94" s="176" t="s">
        <v>98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99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100</v>
      </c>
    </row>
    <row r="97" spans="1:31" s="9" customFormat="1" ht="24.95" customHeight="1">
      <c r="A97" s="9"/>
      <c r="B97" s="178"/>
      <c r="C97" s="179"/>
      <c r="D97" s="180" t="s">
        <v>101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102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103</v>
      </c>
      <c r="E99" s="187"/>
      <c r="F99" s="187"/>
      <c r="G99" s="187"/>
      <c r="H99" s="187"/>
      <c r="I99" s="187"/>
      <c r="J99" s="188">
        <f>J130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105</v>
      </c>
      <c r="E100" s="187"/>
      <c r="F100" s="187"/>
      <c r="G100" s="187"/>
      <c r="H100" s="187"/>
      <c r="I100" s="187"/>
      <c r="J100" s="188">
        <f>J134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4"/>
      <c r="C101" s="185"/>
      <c r="D101" s="186" t="s">
        <v>326</v>
      </c>
      <c r="E101" s="187"/>
      <c r="F101" s="187"/>
      <c r="G101" s="187"/>
      <c r="H101" s="187"/>
      <c r="I101" s="187"/>
      <c r="J101" s="188">
        <f>J135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108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Rekonstrukce požární nádrže v Žirči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94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SO-04 - Demolice nápustného objektu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7. 2. 2023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 xml:space="preserve"> </v>
      </c>
      <c r="G117" s="39"/>
      <c r="H117" s="39"/>
      <c r="I117" s="31" t="s">
        <v>30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32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109</v>
      </c>
      <c r="D120" s="193" t="s">
        <v>59</v>
      </c>
      <c r="E120" s="193" t="s">
        <v>55</v>
      </c>
      <c r="F120" s="193" t="s">
        <v>56</v>
      </c>
      <c r="G120" s="193" t="s">
        <v>110</v>
      </c>
      <c r="H120" s="193" t="s">
        <v>111</v>
      </c>
      <c r="I120" s="193" t="s">
        <v>112</v>
      </c>
      <c r="J120" s="193" t="s">
        <v>98</v>
      </c>
      <c r="K120" s="194" t="s">
        <v>113</v>
      </c>
      <c r="L120" s="195"/>
      <c r="M120" s="99" t="s">
        <v>1</v>
      </c>
      <c r="N120" s="100" t="s">
        <v>38</v>
      </c>
      <c r="O120" s="100" t="s">
        <v>114</v>
      </c>
      <c r="P120" s="100" t="s">
        <v>115</v>
      </c>
      <c r="Q120" s="100" t="s">
        <v>116</v>
      </c>
      <c r="R120" s="100" t="s">
        <v>117</v>
      </c>
      <c r="S120" s="100" t="s">
        <v>118</v>
      </c>
      <c r="T120" s="101" t="s">
        <v>119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120</v>
      </c>
      <c r="D121" s="39"/>
      <c r="E121" s="39"/>
      <c r="F121" s="39"/>
      <c r="G121" s="39"/>
      <c r="H121" s="39"/>
      <c r="I121" s="39"/>
      <c r="J121" s="196">
        <f>BK121</f>
        <v>0</v>
      </c>
      <c r="K121" s="39"/>
      <c r="L121" s="43"/>
      <c r="M121" s="102"/>
      <c r="N121" s="197"/>
      <c r="O121" s="103"/>
      <c r="P121" s="198">
        <f>P122</f>
        <v>0</v>
      </c>
      <c r="Q121" s="103"/>
      <c r="R121" s="198">
        <f>R122</f>
        <v>0.948598</v>
      </c>
      <c r="S121" s="103"/>
      <c r="T121" s="199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73</v>
      </c>
      <c r="AU121" s="16" t="s">
        <v>100</v>
      </c>
      <c r="BK121" s="200">
        <f>BK122</f>
        <v>0</v>
      </c>
    </row>
    <row r="122" spans="1:63" s="12" customFormat="1" ht="25.9" customHeight="1">
      <c r="A122" s="12"/>
      <c r="B122" s="201"/>
      <c r="C122" s="202"/>
      <c r="D122" s="203" t="s">
        <v>73</v>
      </c>
      <c r="E122" s="204" t="s">
        <v>121</v>
      </c>
      <c r="F122" s="204" t="s">
        <v>122</v>
      </c>
      <c r="G122" s="202"/>
      <c r="H122" s="202"/>
      <c r="I122" s="205"/>
      <c r="J122" s="206">
        <f>BK122</f>
        <v>0</v>
      </c>
      <c r="K122" s="202"/>
      <c r="L122" s="207"/>
      <c r="M122" s="208"/>
      <c r="N122" s="209"/>
      <c r="O122" s="209"/>
      <c r="P122" s="210">
        <f>P123+P130+P134</f>
        <v>0</v>
      </c>
      <c r="Q122" s="209"/>
      <c r="R122" s="210">
        <f>R123+R130+R134</f>
        <v>0.948598</v>
      </c>
      <c r="S122" s="209"/>
      <c r="T122" s="211">
        <f>T123+T130+T134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2" t="s">
        <v>8</v>
      </c>
      <c r="AT122" s="213" t="s">
        <v>73</v>
      </c>
      <c r="AU122" s="213" t="s">
        <v>74</v>
      </c>
      <c r="AY122" s="212" t="s">
        <v>123</v>
      </c>
      <c r="BK122" s="214">
        <f>BK123+BK130+BK134</f>
        <v>0</v>
      </c>
    </row>
    <row r="123" spans="1:63" s="12" customFormat="1" ht="22.8" customHeight="1">
      <c r="A123" s="12"/>
      <c r="B123" s="201"/>
      <c r="C123" s="202"/>
      <c r="D123" s="203" t="s">
        <v>73</v>
      </c>
      <c r="E123" s="215" t="s">
        <v>8</v>
      </c>
      <c r="F123" s="215" t="s">
        <v>124</v>
      </c>
      <c r="G123" s="202"/>
      <c r="H123" s="202"/>
      <c r="I123" s="205"/>
      <c r="J123" s="216">
        <f>BK123</f>
        <v>0</v>
      </c>
      <c r="K123" s="202"/>
      <c r="L123" s="207"/>
      <c r="M123" s="208"/>
      <c r="N123" s="209"/>
      <c r="O123" s="209"/>
      <c r="P123" s="210">
        <f>SUM(P124:P129)</f>
        <v>0</v>
      </c>
      <c r="Q123" s="209"/>
      <c r="R123" s="210">
        <f>SUM(R124:R129)</f>
        <v>0.0010500000000000002</v>
      </c>
      <c r="S123" s="209"/>
      <c r="T123" s="211">
        <f>SUM(T124:T129)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2" t="s">
        <v>8</v>
      </c>
      <c r="AT123" s="213" t="s">
        <v>73</v>
      </c>
      <c r="AU123" s="213" t="s">
        <v>8</v>
      </c>
      <c r="AY123" s="212" t="s">
        <v>123</v>
      </c>
      <c r="BK123" s="214">
        <f>SUM(BK124:BK129)</f>
        <v>0</v>
      </c>
    </row>
    <row r="124" spans="1:65" s="2" customFormat="1" ht="24.15" customHeight="1">
      <c r="A124" s="37"/>
      <c r="B124" s="38"/>
      <c r="C124" s="217" t="s">
        <v>8</v>
      </c>
      <c r="D124" s="217" t="s">
        <v>125</v>
      </c>
      <c r="E124" s="218" t="s">
        <v>137</v>
      </c>
      <c r="F124" s="219" t="s">
        <v>138</v>
      </c>
      <c r="G124" s="220" t="s">
        <v>128</v>
      </c>
      <c r="H124" s="221">
        <v>75</v>
      </c>
      <c r="I124" s="222"/>
      <c r="J124" s="221">
        <f>ROUND(I124*H124,0)</f>
        <v>0</v>
      </c>
      <c r="K124" s="219" t="s">
        <v>129</v>
      </c>
      <c r="L124" s="43"/>
      <c r="M124" s="223" t="s">
        <v>1</v>
      </c>
      <c r="N124" s="224" t="s">
        <v>39</v>
      </c>
      <c r="O124" s="90"/>
      <c r="P124" s="225">
        <f>O124*H124</f>
        <v>0</v>
      </c>
      <c r="Q124" s="225">
        <v>0</v>
      </c>
      <c r="R124" s="225">
        <f>Q124*H124</f>
        <v>0</v>
      </c>
      <c r="S124" s="225">
        <v>0</v>
      </c>
      <c r="T124" s="226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7" t="s">
        <v>130</v>
      </c>
      <c r="AT124" s="227" t="s">
        <v>125</v>
      </c>
      <c r="AU124" s="227" t="s">
        <v>83</v>
      </c>
      <c r="AY124" s="16" t="s">
        <v>123</v>
      </c>
      <c r="BE124" s="228">
        <f>IF(N124="základní",J124,0)</f>
        <v>0</v>
      </c>
      <c r="BF124" s="228">
        <f>IF(N124="snížená",J124,0)</f>
        <v>0</v>
      </c>
      <c r="BG124" s="228">
        <f>IF(N124="zákl. přenesená",J124,0)</f>
        <v>0</v>
      </c>
      <c r="BH124" s="228">
        <f>IF(N124="sníž. přenesená",J124,0)</f>
        <v>0</v>
      </c>
      <c r="BI124" s="228">
        <f>IF(N124="nulová",J124,0)</f>
        <v>0</v>
      </c>
      <c r="BJ124" s="16" t="s">
        <v>8</v>
      </c>
      <c r="BK124" s="228">
        <f>ROUND(I124*H124,0)</f>
        <v>0</v>
      </c>
      <c r="BL124" s="16" t="s">
        <v>130</v>
      </c>
      <c r="BM124" s="227" t="s">
        <v>327</v>
      </c>
    </row>
    <row r="125" spans="1:51" s="13" customFormat="1" ht="12">
      <c r="A125" s="13"/>
      <c r="B125" s="229"/>
      <c r="C125" s="230"/>
      <c r="D125" s="231" t="s">
        <v>140</v>
      </c>
      <c r="E125" s="232" t="s">
        <v>1</v>
      </c>
      <c r="F125" s="233" t="s">
        <v>328</v>
      </c>
      <c r="G125" s="230"/>
      <c r="H125" s="234">
        <v>75</v>
      </c>
      <c r="I125" s="235"/>
      <c r="J125" s="230"/>
      <c r="K125" s="230"/>
      <c r="L125" s="236"/>
      <c r="M125" s="237"/>
      <c r="N125" s="238"/>
      <c r="O125" s="238"/>
      <c r="P125" s="238"/>
      <c r="Q125" s="238"/>
      <c r="R125" s="238"/>
      <c r="S125" s="238"/>
      <c r="T125" s="239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0" t="s">
        <v>140</v>
      </c>
      <c r="AU125" s="240" t="s">
        <v>83</v>
      </c>
      <c r="AV125" s="13" t="s">
        <v>83</v>
      </c>
      <c r="AW125" s="13" t="s">
        <v>31</v>
      </c>
      <c r="AX125" s="13" t="s">
        <v>8</v>
      </c>
      <c r="AY125" s="240" t="s">
        <v>123</v>
      </c>
    </row>
    <row r="126" spans="1:65" s="2" customFormat="1" ht="16.5" customHeight="1">
      <c r="A126" s="37"/>
      <c r="B126" s="38"/>
      <c r="C126" s="241" t="s">
        <v>83</v>
      </c>
      <c r="D126" s="241" t="s">
        <v>142</v>
      </c>
      <c r="E126" s="242" t="s">
        <v>143</v>
      </c>
      <c r="F126" s="243" t="s">
        <v>144</v>
      </c>
      <c r="G126" s="244" t="s">
        <v>145</v>
      </c>
      <c r="H126" s="245">
        <v>1.05</v>
      </c>
      <c r="I126" s="246"/>
      <c r="J126" s="245">
        <f>ROUND(I126*H126,0)</f>
        <v>0</v>
      </c>
      <c r="K126" s="243" t="s">
        <v>129</v>
      </c>
      <c r="L126" s="247"/>
      <c r="M126" s="248" t="s">
        <v>1</v>
      </c>
      <c r="N126" s="249" t="s">
        <v>39</v>
      </c>
      <c r="O126" s="90"/>
      <c r="P126" s="225">
        <f>O126*H126</f>
        <v>0</v>
      </c>
      <c r="Q126" s="225">
        <v>0.001</v>
      </c>
      <c r="R126" s="225">
        <f>Q126*H126</f>
        <v>0.0010500000000000002</v>
      </c>
      <c r="S126" s="225">
        <v>0</v>
      </c>
      <c r="T126" s="226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7" t="s">
        <v>146</v>
      </c>
      <c r="AT126" s="227" t="s">
        <v>142</v>
      </c>
      <c r="AU126" s="227" t="s">
        <v>83</v>
      </c>
      <c r="AY126" s="16" t="s">
        <v>123</v>
      </c>
      <c r="BE126" s="228">
        <f>IF(N126="základní",J126,0)</f>
        <v>0</v>
      </c>
      <c r="BF126" s="228">
        <f>IF(N126="snížená",J126,0)</f>
        <v>0</v>
      </c>
      <c r="BG126" s="228">
        <f>IF(N126="zákl. přenesená",J126,0)</f>
        <v>0</v>
      </c>
      <c r="BH126" s="228">
        <f>IF(N126="sníž. přenesená",J126,0)</f>
        <v>0</v>
      </c>
      <c r="BI126" s="228">
        <f>IF(N126="nulová",J126,0)</f>
        <v>0</v>
      </c>
      <c r="BJ126" s="16" t="s">
        <v>8</v>
      </c>
      <c r="BK126" s="228">
        <f>ROUND(I126*H126,0)</f>
        <v>0</v>
      </c>
      <c r="BL126" s="16" t="s">
        <v>130</v>
      </c>
      <c r="BM126" s="227" t="s">
        <v>329</v>
      </c>
    </row>
    <row r="127" spans="1:51" s="13" customFormat="1" ht="12">
      <c r="A127" s="13"/>
      <c r="B127" s="229"/>
      <c r="C127" s="230"/>
      <c r="D127" s="231" t="s">
        <v>140</v>
      </c>
      <c r="E127" s="232" t="s">
        <v>1</v>
      </c>
      <c r="F127" s="233" t="s">
        <v>330</v>
      </c>
      <c r="G127" s="230"/>
      <c r="H127" s="234">
        <v>1.05</v>
      </c>
      <c r="I127" s="235"/>
      <c r="J127" s="230"/>
      <c r="K127" s="230"/>
      <c r="L127" s="236"/>
      <c r="M127" s="237"/>
      <c r="N127" s="238"/>
      <c r="O127" s="238"/>
      <c r="P127" s="238"/>
      <c r="Q127" s="238"/>
      <c r="R127" s="238"/>
      <c r="S127" s="238"/>
      <c r="T127" s="239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0" t="s">
        <v>140</v>
      </c>
      <c r="AU127" s="240" t="s">
        <v>83</v>
      </c>
      <c r="AV127" s="13" t="s">
        <v>83</v>
      </c>
      <c r="AW127" s="13" t="s">
        <v>31</v>
      </c>
      <c r="AX127" s="13" t="s">
        <v>8</v>
      </c>
      <c r="AY127" s="240" t="s">
        <v>123</v>
      </c>
    </row>
    <row r="128" spans="1:65" s="2" customFormat="1" ht="24.15" customHeight="1">
      <c r="A128" s="37"/>
      <c r="B128" s="38"/>
      <c r="C128" s="217" t="s">
        <v>136</v>
      </c>
      <c r="D128" s="217" t="s">
        <v>125</v>
      </c>
      <c r="E128" s="218" t="s">
        <v>331</v>
      </c>
      <c r="F128" s="219" t="s">
        <v>332</v>
      </c>
      <c r="G128" s="220" t="s">
        <v>128</v>
      </c>
      <c r="H128" s="221">
        <v>75</v>
      </c>
      <c r="I128" s="222"/>
      <c r="J128" s="221">
        <f>ROUND(I128*H128,0)</f>
        <v>0</v>
      </c>
      <c r="K128" s="219" t="s">
        <v>129</v>
      </c>
      <c r="L128" s="43"/>
      <c r="M128" s="223" t="s">
        <v>1</v>
      </c>
      <c r="N128" s="224" t="s">
        <v>39</v>
      </c>
      <c r="O128" s="90"/>
      <c r="P128" s="225">
        <f>O128*H128</f>
        <v>0</v>
      </c>
      <c r="Q128" s="225">
        <v>0</v>
      </c>
      <c r="R128" s="225">
        <f>Q128*H128</f>
        <v>0</v>
      </c>
      <c r="S128" s="225">
        <v>0</v>
      </c>
      <c r="T128" s="226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7" t="s">
        <v>130</v>
      </c>
      <c r="AT128" s="227" t="s">
        <v>125</v>
      </c>
      <c r="AU128" s="227" t="s">
        <v>83</v>
      </c>
      <c r="AY128" s="16" t="s">
        <v>123</v>
      </c>
      <c r="BE128" s="228">
        <f>IF(N128="základní",J128,0)</f>
        <v>0</v>
      </c>
      <c r="BF128" s="228">
        <f>IF(N128="snížená",J128,0)</f>
        <v>0</v>
      </c>
      <c r="BG128" s="228">
        <f>IF(N128="zákl. přenesená",J128,0)</f>
        <v>0</v>
      </c>
      <c r="BH128" s="228">
        <f>IF(N128="sníž. přenesená",J128,0)</f>
        <v>0</v>
      </c>
      <c r="BI128" s="228">
        <f>IF(N128="nulová",J128,0)</f>
        <v>0</v>
      </c>
      <c r="BJ128" s="16" t="s">
        <v>8</v>
      </c>
      <c r="BK128" s="228">
        <f>ROUND(I128*H128,0)</f>
        <v>0</v>
      </c>
      <c r="BL128" s="16" t="s">
        <v>130</v>
      </c>
      <c r="BM128" s="227" t="s">
        <v>333</v>
      </c>
    </row>
    <row r="129" spans="1:51" s="13" customFormat="1" ht="12">
      <c r="A129" s="13"/>
      <c r="B129" s="229"/>
      <c r="C129" s="230"/>
      <c r="D129" s="231" t="s">
        <v>140</v>
      </c>
      <c r="E129" s="232" t="s">
        <v>1</v>
      </c>
      <c r="F129" s="233" t="s">
        <v>334</v>
      </c>
      <c r="G129" s="230"/>
      <c r="H129" s="234">
        <v>75</v>
      </c>
      <c r="I129" s="235"/>
      <c r="J129" s="230"/>
      <c r="K129" s="230"/>
      <c r="L129" s="236"/>
      <c r="M129" s="237"/>
      <c r="N129" s="238"/>
      <c r="O129" s="238"/>
      <c r="P129" s="238"/>
      <c r="Q129" s="238"/>
      <c r="R129" s="238"/>
      <c r="S129" s="238"/>
      <c r="T129" s="239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0" t="s">
        <v>140</v>
      </c>
      <c r="AU129" s="240" t="s">
        <v>83</v>
      </c>
      <c r="AV129" s="13" t="s">
        <v>83</v>
      </c>
      <c r="AW129" s="13" t="s">
        <v>31</v>
      </c>
      <c r="AX129" s="13" t="s">
        <v>8</v>
      </c>
      <c r="AY129" s="240" t="s">
        <v>123</v>
      </c>
    </row>
    <row r="130" spans="1:63" s="12" customFormat="1" ht="22.8" customHeight="1">
      <c r="A130" s="12"/>
      <c r="B130" s="201"/>
      <c r="C130" s="202"/>
      <c r="D130" s="203" t="s">
        <v>73</v>
      </c>
      <c r="E130" s="215" t="s">
        <v>136</v>
      </c>
      <c r="F130" s="215" t="s">
        <v>149</v>
      </c>
      <c r="G130" s="202"/>
      <c r="H130" s="202"/>
      <c r="I130" s="205"/>
      <c r="J130" s="216">
        <f>BK130</f>
        <v>0</v>
      </c>
      <c r="K130" s="202"/>
      <c r="L130" s="207"/>
      <c r="M130" s="208"/>
      <c r="N130" s="209"/>
      <c r="O130" s="209"/>
      <c r="P130" s="210">
        <f>SUM(P131:P133)</f>
        <v>0</v>
      </c>
      <c r="Q130" s="209"/>
      <c r="R130" s="210">
        <f>SUM(R131:R133)</f>
        <v>0.9475480000000001</v>
      </c>
      <c r="S130" s="209"/>
      <c r="T130" s="211">
        <f>SUM(T131:T133)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2" t="s">
        <v>8</v>
      </c>
      <c r="AT130" s="213" t="s">
        <v>73</v>
      </c>
      <c r="AU130" s="213" t="s">
        <v>8</v>
      </c>
      <c r="AY130" s="212" t="s">
        <v>123</v>
      </c>
      <c r="BK130" s="214">
        <f>SUM(BK131:BK133)</f>
        <v>0</v>
      </c>
    </row>
    <row r="131" spans="1:65" s="2" customFormat="1" ht="24.15" customHeight="1">
      <c r="A131" s="37"/>
      <c r="B131" s="38"/>
      <c r="C131" s="217" t="s">
        <v>130</v>
      </c>
      <c r="D131" s="217" t="s">
        <v>125</v>
      </c>
      <c r="E131" s="218" t="s">
        <v>335</v>
      </c>
      <c r="F131" s="219" t="s">
        <v>336</v>
      </c>
      <c r="G131" s="220" t="s">
        <v>134</v>
      </c>
      <c r="H131" s="221">
        <v>0.3</v>
      </c>
      <c r="I131" s="222"/>
      <c r="J131" s="221">
        <f>ROUND(I131*H131,0)</f>
        <v>0</v>
      </c>
      <c r="K131" s="219" t="s">
        <v>129</v>
      </c>
      <c r="L131" s="43"/>
      <c r="M131" s="223" t="s">
        <v>1</v>
      </c>
      <c r="N131" s="224" t="s">
        <v>39</v>
      </c>
      <c r="O131" s="90"/>
      <c r="P131" s="225">
        <f>O131*H131</f>
        <v>0</v>
      </c>
      <c r="Q131" s="225">
        <v>2.88016</v>
      </c>
      <c r="R131" s="225">
        <f>Q131*H131</f>
        <v>0.864048</v>
      </c>
      <c r="S131" s="225">
        <v>0</v>
      </c>
      <c r="T131" s="226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7" t="s">
        <v>130</v>
      </c>
      <c r="AT131" s="227" t="s">
        <v>125</v>
      </c>
      <c r="AU131" s="227" t="s">
        <v>83</v>
      </c>
      <c r="AY131" s="16" t="s">
        <v>123</v>
      </c>
      <c r="BE131" s="228">
        <f>IF(N131="základní",J131,0)</f>
        <v>0</v>
      </c>
      <c r="BF131" s="228">
        <f>IF(N131="snížená",J131,0)</f>
        <v>0</v>
      </c>
      <c r="BG131" s="228">
        <f>IF(N131="zákl. přenesená",J131,0)</f>
        <v>0</v>
      </c>
      <c r="BH131" s="228">
        <f>IF(N131="sníž. přenesená",J131,0)</f>
        <v>0</v>
      </c>
      <c r="BI131" s="228">
        <f>IF(N131="nulová",J131,0)</f>
        <v>0</v>
      </c>
      <c r="BJ131" s="16" t="s">
        <v>8</v>
      </c>
      <c r="BK131" s="228">
        <f>ROUND(I131*H131,0)</f>
        <v>0</v>
      </c>
      <c r="BL131" s="16" t="s">
        <v>130</v>
      </c>
      <c r="BM131" s="227" t="s">
        <v>337</v>
      </c>
    </row>
    <row r="132" spans="1:51" s="13" customFormat="1" ht="12">
      <c r="A132" s="13"/>
      <c r="B132" s="229"/>
      <c r="C132" s="230"/>
      <c r="D132" s="231" t="s">
        <v>140</v>
      </c>
      <c r="E132" s="232" t="s">
        <v>1</v>
      </c>
      <c r="F132" s="233" t="s">
        <v>338</v>
      </c>
      <c r="G132" s="230"/>
      <c r="H132" s="234">
        <v>0.3</v>
      </c>
      <c r="I132" s="235"/>
      <c r="J132" s="230"/>
      <c r="K132" s="230"/>
      <c r="L132" s="236"/>
      <c r="M132" s="237"/>
      <c r="N132" s="238"/>
      <c r="O132" s="238"/>
      <c r="P132" s="238"/>
      <c r="Q132" s="238"/>
      <c r="R132" s="238"/>
      <c r="S132" s="238"/>
      <c r="T132" s="239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0" t="s">
        <v>140</v>
      </c>
      <c r="AU132" s="240" t="s">
        <v>83</v>
      </c>
      <c r="AV132" s="13" t="s">
        <v>83</v>
      </c>
      <c r="AW132" s="13" t="s">
        <v>31</v>
      </c>
      <c r="AX132" s="13" t="s">
        <v>8</v>
      </c>
      <c r="AY132" s="240" t="s">
        <v>123</v>
      </c>
    </row>
    <row r="133" spans="1:65" s="2" customFormat="1" ht="21.75" customHeight="1">
      <c r="A133" s="37"/>
      <c r="B133" s="38"/>
      <c r="C133" s="217" t="s">
        <v>150</v>
      </c>
      <c r="D133" s="217" t="s">
        <v>125</v>
      </c>
      <c r="E133" s="218" t="s">
        <v>339</v>
      </c>
      <c r="F133" s="219" t="s">
        <v>340</v>
      </c>
      <c r="G133" s="220" t="s">
        <v>128</v>
      </c>
      <c r="H133" s="221">
        <v>1</v>
      </c>
      <c r="I133" s="222"/>
      <c r="J133" s="221">
        <f>ROUND(I133*H133,0)</f>
        <v>0</v>
      </c>
      <c r="K133" s="219" t="s">
        <v>129</v>
      </c>
      <c r="L133" s="43"/>
      <c r="M133" s="223" t="s">
        <v>1</v>
      </c>
      <c r="N133" s="224" t="s">
        <v>39</v>
      </c>
      <c r="O133" s="90"/>
      <c r="P133" s="225">
        <f>O133*H133</f>
        <v>0</v>
      </c>
      <c r="Q133" s="225">
        <v>0.0835</v>
      </c>
      <c r="R133" s="225">
        <f>Q133*H133</f>
        <v>0.0835</v>
      </c>
      <c r="S133" s="225">
        <v>0</v>
      </c>
      <c r="T133" s="226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7" t="s">
        <v>130</v>
      </c>
      <c r="AT133" s="227" t="s">
        <v>125</v>
      </c>
      <c r="AU133" s="227" t="s">
        <v>83</v>
      </c>
      <c r="AY133" s="16" t="s">
        <v>123</v>
      </c>
      <c r="BE133" s="228">
        <f>IF(N133="základní",J133,0)</f>
        <v>0</v>
      </c>
      <c r="BF133" s="228">
        <f>IF(N133="snížená",J133,0)</f>
        <v>0</v>
      </c>
      <c r="BG133" s="228">
        <f>IF(N133="zákl. přenesená",J133,0)</f>
        <v>0</v>
      </c>
      <c r="BH133" s="228">
        <f>IF(N133="sníž. přenesená",J133,0)</f>
        <v>0</v>
      </c>
      <c r="BI133" s="228">
        <f>IF(N133="nulová",J133,0)</f>
        <v>0</v>
      </c>
      <c r="BJ133" s="16" t="s">
        <v>8</v>
      </c>
      <c r="BK133" s="228">
        <f>ROUND(I133*H133,0)</f>
        <v>0</v>
      </c>
      <c r="BL133" s="16" t="s">
        <v>130</v>
      </c>
      <c r="BM133" s="227" t="s">
        <v>341</v>
      </c>
    </row>
    <row r="134" spans="1:63" s="12" customFormat="1" ht="22.8" customHeight="1">
      <c r="A134" s="12"/>
      <c r="B134" s="201"/>
      <c r="C134" s="202"/>
      <c r="D134" s="203" t="s">
        <v>73</v>
      </c>
      <c r="E134" s="215" t="s">
        <v>169</v>
      </c>
      <c r="F134" s="215" t="s">
        <v>180</v>
      </c>
      <c r="G134" s="202"/>
      <c r="H134" s="202"/>
      <c r="I134" s="205"/>
      <c r="J134" s="216">
        <f>BK134</f>
        <v>0</v>
      </c>
      <c r="K134" s="202"/>
      <c r="L134" s="207"/>
      <c r="M134" s="208"/>
      <c r="N134" s="209"/>
      <c r="O134" s="209"/>
      <c r="P134" s="210">
        <f>P135</f>
        <v>0</v>
      </c>
      <c r="Q134" s="209"/>
      <c r="R134" s="210">
        <f>R135</f>
        <v>0</v>
      </c>
      <c r="S134" s="209"/>
      <c r="T134" s="211">
        <f>T135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2" t="s">
        <v>8</v>
      </c>
      <c r="AT134" s="213" t="s">
        <v>73</v>
      </c>
      <c r="AU134" s="213" t="s">
        <v>8</v>
      </c>
      <c r="AY134" s="212" t="s">
        <v>123</v>
      </c>
      <c r="BK134" s="214">
        <f>BK135</f>
        <v>0</v>
      </c>
    </row>
    <row r="135" spans="1:63" s="12" customFormat="1" ht="20.85" customHeight="1">
      <c r="A135" s="12"/>
      <c r="B135" s="201"/>
      <c r="C135" s="202"/>
      <c r="D135" s="203" t="s">
        <v>73</v>
      </c>
      <c r="E135" s="215" t="s">
        <v>342</v>
      </c>
      <c r="F135" s="215" t="s">
        <v>343</v>
      </c>
      <c r="G135" s="202"/>
      <c r="H135" s="202"/>
      <c r="I135" s="205"/>
      <c r="J135" s="216">
        <f>BK135</f>
        <v>0</v>
      </c>
      <c r="K135" s="202"/>
      <c r="L135" s="207"/>
      <c r="M135" s="208"/>
      <c r="N135" s="209"/>
      <c r="O135" s="209"/>
      <c r="P135" s="210">
        <f>P136</f>
        <v>0</v>
      </c>
      <c r="Q135" s="209"/>
      <c r="R135" s="210">
        <f>R136</f>
        <v>0</v>
      </c>
      <c r="S135" s="209"/>
      <c r="T135" s="211">
        <f>T136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2" t="s">
        <v>8</v>
      </c>
      <c r="AT135" s="213" t="s">
        <v>73</v>
      </c>
      <c r="AU135" s="213" t="s">
        <v>83</v>
      </c>
      <c r="AY135" s="212" t="s">
        <v>123</v>
      </c>
      <c r="BK135" s="214">
        <f>BK136</f>
        <v>0</v>
      </c>
    </row>
    <row r="136" spans="1:65" s="2" customFormat="1" ht="37.8" customHeight="1">
      <c r="A136" s="37"/>
      <c r="B136" s="38"/>
      <c r="C136" s="217" t="s">
        <v>155</v>
      </c>
      <c r="D136" s="217" t="s">
        <v>125</v>
      </c>
      <c r="E136" s="218" t="s">
        <v>344</v>
      </c>
      <c r="F136" s="219" t="s">
        <v>345</v>
      </c>
      <c r="G136" s="220" t="s">
        <v>230</v>
      </c>
      <c r="H136" s="221">
        <v>1</v>
      </c>
      <c r="I136" s="222"/>
      <c r="J136" s="221">
        <f>ROUND(I136*H136,0)</f>
        <v>0</v>
      </c>
      <c r="K136" s="219" t="s">
        <v>1</v>
      </c>
      <c r="L136" s="43"/>
      <c r="M136" s="261" t="s">
        <v>1</v>
      </c>
      <c r="N136" s="262" t="s">
        <v>39</v>
      </c>
      <c r="O136" s="263"/>
      <c r="P136" s="264">
        <f>O136*H136</f>
        <v>0</v>
      </c>
      <c r="Q136" s="264">
        <v>0</v>
      </c>
      <c r="R136" s="264">
        <f>Q136*H136</f>
        <v>0</v>
      </c>
      <c r="S136" s="264">
        <v>0</v>
      </c>
      <c r="T136" s="265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7" t="s">
        <v>130</v>
      </c>
      <c r="AT136" s="227" t="s">
        <v>125</v>
      </c>
      <c r="AU136" s="227" t="s">
        <v>136</v>
      </c>
      <c r="AY136" s="16" t="s">
        <v>123</v>
      </c>
      <c r="BE136" s="228">
        <f>IF(N136="základní",J136,0)</f>
        <v>0</v>
      </c>
      <c r="BF136" s="228">
        <f>IF(N136="snížená",J136,0)</f>
        <v>0</v>
      </c>
      <c r="BG136" s="228">
        <f>IF(N136="zákl. přenesená",J136,0)</f>
        <v>0</v>
      </c>
      <c r="BH136" s="228">
        <f>IF(N136="sníž. přenesená",J136,0)</f>
        <v>0</v>
      </c>
      <c r="BI136" s="228">
        <f>IF(N136="nulová",J136,0)</f>
        <v>0</v>
      </c>
      <c r="BJ136" s="16" t="s">
        <v>8</v>
      </c>
      <c r="BK136" s="228">
        <f>ROUND(I136*H136,0)</f>
        <v>0</v>
      </c>
      <c r="BL136" s="16" t="s">
        <v>130</v>
      </c>
      <c r="BM136" s="227" t="s">
        <v>346</v>
      </c>
    </row>
    <row r="137" spans="1:31" s="2" customFormat="1" ht="6.95" customHeight="1">
      <c r="A137" s="37"/>
      <c r="B137" s="65"/>
      <c r="C137" s="66"/>
      <c r="D137" s="66"/>
      <c r="E137" s="66"/>
      <c r="F137" s="66"/>
      <c r="G137" s="66"/>
      <c r="H137" s="66"/>
      <c r="I137" s="66"/>
      <c r="J137" s="66"/>
      <c r="K137" s="66"/>
      <c r="L137" s="43"/>
      <c r="M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</row>
  </sheetData>
  <sheetProtection password="CC35" sheet="1" objects="1" scenarios="1" formatColumns="0" formatRows="0" autoFilter="0"/>
  <autoFilter ref="C120:K136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2023-04-07T09:58:42Z</dcterms:created>
  <dcterms:modified xsi:type="dcterms:W3CDTF">2023-04-07T09:58:47Z</dcterms:modified>
  <cp:category/>
  <cp:version/>
  <cp:contentType/>
  <cp:contentStatus/>
</cp:coreProperties>
</file>